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24226"/>
  <mc:AlternateContent xmlns:mc="http://schemas.openxmlformats.org/markup-compatibility/2006">
    <mc:Choice Requires="x15">
      <x15ac:absPath xmlns:x15ac="http://schemas.microsoft.com/office/spreadsheetml/2010/11/ac" url="C:\Users\Home\VScode_github\Geon_Repository\My_project\Cost_program\"/>
    </mc:Choice>
  </mc:AlternateContent>
  <bookViews>
    <workbookView xWindow="0" yWindow="0" windowWidth="21570" windowHeight="8040"/>
  </bookViews>
  <sheets>
    <sheet name="Sheet1" sheetId="1" r:id="rId1"/>
    <sheet name="중국 구매대행 리스트_스마트스토어" sheetId="7" r:id="rId2"/>
    <sheet name="카테고리 키워드" sheetId="8" r:id="rId3"/>
    <sheet name="일일 SEO" sheetId="11" r:id="rId4"/>
    <sheet name="아이디어" sheetId="9" r:id="rId5"/>
  </sheets>
  <definedNames>
    <definedName name="_xlnm._FilterDatabase" localSheetId="0" hidden="1">Sheet1!$C$9:$C$200</definedName>
    <definedName name="_xlnm._FilterDatabase" localSheetId="1" hidden="1">'중국 구매대행 리스트_스마트스토어'!$C$9:$C$11</definedName>
  </definedNames>
  <calcPr calcId="162913"/>
</workbook>
</file>

<file path=xl/calcChain.xml><?xml version="1.0" encoding="utf-8"?>
<calcChain xmlns="http://schemas.openxmlformats.org/spreadsheetml/2006/main">
  <c r="A1047" i="1" l="1"/>
  <c r="J1047" i="1"/>
  <c r="N1047" i="1"/>
  <c r="O1047" i="1" s="1"/>
  <c r="Q1047" i="1"/>
  <c r="R1047" i="1"/>
  <c r="U1047" i="1" l="1"/>
  <c r="AB1047" i="1"/>
  <c r="J1004" i="1"/>
  <c r="N1004" i="1"/>
  <c r="O1004" i="1" s="1"/>
  <c r="Q1004" i="1"/>
  <c r="R1004" i="1"/>
  <c r="W1047" i="1" l="1"/>
  <c r="V1047" i="1" s="1"/>
  <c r="U1004"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J953" i="1"/>
  <c r="N953" i="1"/>
  <c r="O953" i="1" s="1"/>
  <c r="Q953" i="1"/>
  <c r="R953" i="1"/>
  <c r="J954" i="1"/>
  <c r="N954" i="1"/>
  <c r="O954" i="1" s="1"/>
  <c r="Q954" i="1"/>
  <c r="R954" i="1"/>
  <c r="J955" i="1"/>
  <c r="N955" i="1"/>
  <c r="O955" i="1" s="1"/>
  <c r="Q955" i="1"/>
  <c r="R955" i="1"/>
  <c r="J956" i="1"/>
  <c r="N956" i="1"/>
  <c r="O956" i="1" s="1"/>
  <c r="Q956" i="1"/>
  <c r="R956" i="1"/>
  <c r="J957" i="1"/>
  <c r="N957" i="1"/>
  <c r="O957" i="1" s="1"/>
  <c r="Q957" i="1"/>
  <c r="R957" i="1"/>
  <c r="J958" i="1"/>
  <c r="N958" i="1"/>
  <c r="O958" i="1" s="1"/>
  <c r="AB958" i="1" s="1"/>
  <c r="Q958" i="1"/>
  <c r="R958" i="1"/>
  <c r="J959" i="1"/>
  <c r="N959" i="1"/>
  <c r="O959" i="1" s="1"/>
  <c r="Q959" i="1"/>
  <c r="R959" i="1"/>
  <c r="J960" i="1"/>
  <c r="N960" i="1"/>
  <c r="O960" i="1" s="1"/>
  <c r="Q960" i="1"/>
  <c r="R960" i="1"/>
  <c r="J961" i="1"/>
  <c r="N961" i="1"/>
  <c r="O961" i="1" s="1"/>
  <c r="Q961" i="1"/>
  <c r="R961" i="1"/>
  <c r="J962" i="1"/>
  <c r="N962" i="1"/>
  <c r="O962" i="1" s="1"/>
  <c r="AB962" i="1" s="1"/>
  <c r="Q962" i="1"/>
  <c r="R962" i="1"/>
  <c r="J963" i="1"/>
  <c r="N963" i="1"/>
  <c r="O963" i="1" s="1"/>
  <c r="Q963" i="1"/>
  <c r="R963" i="1"/>
  <c r="J964" i="1"/>
  <c r="N964" i="1"/>
  <c r="O964" i="1" s="1"/>
  <c r="Q964" i="1"/>
  <c r="R964" i="1"/>
  <c r="J965" i="1"/>
  <c r="N965" i="1"/>
  <c r="O965" i="1" s="1"/>
  <c r="Q965" i="1"/>
  <c r="R965" i="1"/>
  <c r="J966" i="1"/>
  <c r="N966" i="1"/>
  <c r="O966" i="1" s="1"/>
  <c r="AB966" i="1" s="1"/>
  <c r="Q966" i="1"/>
  <c r="R966" i="1"/>
  <c r="J967" i="1"/>
  <c r="N967" i="1"/>
  <c r="O967" i="1" s="1"/>
  <c r="Q967" i="1"/>
  <c r="R967" i="1"/>
  <c r="J968" i="1"/>
  <c r="N968" i="1"/>
  <c r="O968" i="1" s="1"/>
  <c r="Q968" i="1"/>
  <c r="R968" i="1"/>
  <c r="J969" i="1"/>
  <c r="N969" i="1"/>
  <c r="O969" i="1" s="1"/>
  <c r="Q969" i="1"/>
  <c r="R969" i="1"/>
  <c r="J970" i="1"/>
  <c r="N970" i="1"/>
  <c r="O970" i="1" s="1"/>
  <c r="AB970" i="1" s="1"/>
  <c r="Q970" i="1"/>
  <c r="R970" i="1"/>
  <c r="J971" i="1"/>
  <c r="N971" i="1"/>
  <c r="O971" i="1" s="1"/>
  <c r="Q971" i="1"/>
  <c r="R971" i="1"/>
  <c r="J972" i="1"/>
  <c r="N972" i="1"/>
  <c r="O972" i="1" s="1"/>
  <c r="Q972" i="1"/>
  <c r="R972" i="1"/>
  <c r="J973" i="1"/>
  <c r="N973" i="1"/>
  <c r="O973" i="1" s="1"/>
  <c r="Q973" i="1"/>
  <c r="R973" i="1"/>
  <c r="J974" i="1"/>
  <c r="N974" i="1"/>
  <c r="O974" i="1" s="1"/>
  <c r="Q974" i="1"/>
  <c r="R974" i="1"/>
  <c r="J975" i="1"/>
  <c r="N975" i="1"/>
  <c r="O975" i="1" s="1"/>
  <c r="Q975" i="1"/>
  <c r="R975" i="1"/>
  <c r="J976" i="1"/>
  <c r="N976" i="1"/>
  <c r="O976" i="1" s="1"/>
  <c r="Q976" i="1"/>
  <c r="R976" i="1"/>
  <c r="J977" i="1"/>
  <c r="N977" i="1"/>
  <c r="O977" i="1" s="1"/>
  <c r="Q977" i="1"/>
  <c r="R977" i="1"/>
  <c r="J978" i="1"/>
  <c r="N978" i="1"/>
  <c r="O978" i="1" s="1"/>
  <c r="Q978" i="1"/>
  <c r="R978" i="1"/>
  <c r="J979" i="1"/>
  <c r="N979" i="1"/>
  <c r="O979" i="1" s="1"/>
  <c r="Q979" i="1"/>
  <c r="R979" i="1"/>
  <c r="J980" i="1"/>
  <c r="N980" i="1"/>
  <c r="O980" i="1" s="1"/>
  <c r="Q980" i="1"/>
  <c r="R980" i="1"/>
  <c r="J981" i="1"/>
  <c r="N981" i="1"/>
  <c r="O981" i="1" s="1"/>
  <c r="Q981" i="1"/>
  <c r="R981" i="1"/>
  <c r="J982" i="1"/>
  <c r="N982" i="1"/>
  <c r="O982" i="1" s="1"/>
  <c r="Q982" i="1"/>
  <c r="R982" i="1"/>
  <c r="J983" i="1"/>
  <c r="N983" i="1"/>
  <c r="O983" i="1" s="1"/>
  <c r="Q983" i="1"/>
  <c r="R983" i="1"/>
  <c r="J984" i="1"/>
  <c r="N984" i="1"/>
  <c r="O984" i="1" s="1"/>
  <c r="AB984" i="1" s="1"/>
  <c r="Q984" i="1"/>
  <c r="R984" i="1"/>
  <c r="J985" i="1"/>
  <c r="N985" i="1"/>
  <c r="O985" i="1" s="1"/>
  <c r="Q985" i="1"/>
  <c r="R985" i="1"/>
  <c r="J986" i="1"/>
  <c r="N986" i="1"/>
  <c r="O986" i="1" s="1"/>
  <c r="Q986" i="1"/>
  <c r="R986" i="1"/>
  <c r="J987" i="1"/>
  <c r="N987" i="1"/>
  <c r="O987" i="1" s="1"/>
  <c r="Q987" i="1"/>
  <c r="R987" i="1"/>
  <c r="J988" i="1"/>
  <c r="N988" i="1"/>
  <c r="O988" i="1" s="1"/>
  <c r="Q988" i="1"/>
  <c r="R988" i="1"/>
  <c r="J989" i="1"/>
  <c r="N989" i="1"/>
  <c r="O989" i="1" s="1"/>
  <c r="AB989" i="1" s="1"/>
  <c r="Q989" i="1"/>
  <c r="R989" i="1"/>
  <c r="J990" i="1"/>
  <c r="N990" i="1"/>
  <c r="O990" i="1" s="1"/>
  <c r="AB990" i="1" s="1"/>
  <c r="Q990" i="1"/>
  <c r="R990" i="1"/>
  <c r="J991" i="1"/>
  <c r="N991" i="1"/>
  <c r="O991" i="1" s="1"/>
  <c r="Q991" i="1"/>
  <c r="R991" i="1"/>
  <c r="J992" i="1"/>
  <c r="N992" i="1"/>
  <c r="O992" i="1" s="1"/>
  <c r="Q992" i="1"/>
  <c r="R992" i="1"/>
  <c r="J993" i="1"/>
  <c r="N993" i="1"/>
  <c r="O993" i="1" s="1"/>
  <c r="Q993" i="1"/>
  <c r="R993" i="1"/>
  <c r="J994" i="1"/>
  <c r="N994" i="1"/>
  <c r="O994" i="1" s="1"/>
  <c r="AB994" i="1" s="1"/>
  <c r="Q994" i="1"/>
  <c r="R994" i="1"/>
  <c r="J995" i="1"/>
  <c r="N995" i="1"/>
  <c r="O995" i="1" s="1"/>
  <c r="Q995" i="1"/>
  <c r="R995" i="1"/>
  <c r="J996" i="1"/>
  <c r="N996" i="1"/>
  <c r="O996" i="1" s="1"/>
  <c r="Q996" i="1"/>
  <c r="R996" i="1"/>
  <c r="J997" i="1"/>
  <c r="N997" i="1"/>
  <c r="O997" i="1" s="1"/>
  <c r="AB997" i="1" s="1"/>
  <c r="Q997" i="1"/>
  <c r="R997" i="1"/>
  <c r="J998" i="1"/>
  <c r="N998" i="1"/>
  <c r="O998" i="1" s="1"/>
  <c r="AB998" i="1" s="1"/>
  <c r="Q998" i="1"/>
  <c r="R998" i="1"/>
  <c r="J999" i="1"/>
  <c r="N999" i="1"/>
  <c r="O999" i="1" s="1"/>
  <c r="Q999" i="1"/>
  <c r="R999" i="1"/>
  <c r="J1000" i="1"/>
  <c r="N1000" i="1"/>
  <c r="O1000" i="1" s="1"/>
  <c r="Q1000" i="1"/>
  <c r="R1000" i="1"/>
  <c r="J1001" i="1"/>
  <c r="N1001" i="1"/>
  <c r="O1001" i="1" s="1"/>
  <c r="Q1001" i="1"/>
  <c r="R1001" i="1"/>
  <c r="J1002" i="1"/>
  <c r="N1002" i="1"/>
  <c r="O1002" i="1" s="1"/>
  <c r="Q1002" i="1"/>
  <c r="R1002" i="1"/>
  <c r="J1003" i="1"/>
  <c r="N1003" i="1"/>
  <c r="O1003" i="1" s="1"/>
  <c r="AB1003" i="1" s="1"/>
  <c r="Q1003" i="1"/>
  <c r="R1003" i="1"/>
  <c r="J1005" i="1"/>
  <c r="N1005" i="1"/>
  <c r="O1005" i="1" s="1"/>
  <c r="Q1005" i="1"/>
  <c r="R1005" i="1"/>
  <c r="J1006" i="1"/>
  <c r="N1006" i="1"/>
  <c r="O1006" i="1" s="1"/>
  <c r="Q1006" i="1"/>
  <c r="R1006" i="1"/>
  <c r="J1007" i="1"/>
  <c r="N1007" i="1"/>
  <c r="O1007" i="1" s="1"/>
  <c r="AB1007" i="1" s="1"/>
  <c r="Q1007" i="1"/>
  <c r="R1007" i="1"/>
  <c r="J1008" i="1"/>
  <c r="N1008" i="1"/>
  <c r="O1008" i="1" s="1"/>
  <c r="Q1008" i="1"/>
  <c r="R1008" i="1"/>
  <c r="J1009" i="1"/>
  <c r="N1009" i="1"/>
  <c r="O1009" i="1" s="1"/>
  <c r="Q1009" i="1"/>
  <c r="R1009" i="1"/>
  <c r="J1010" i="1"/>
  <c r="N1010" i="1"/>
  <c r="O1010" i="1" s="1"/>
  <c r="Q1010" i="1"/>
  <c r="R1010" i="1"/>
  <c r="J1011" i="1"/>
  <c r="N1011" i="1"/>
  <c r="O1011" i="1" s="1"/>
  <c r="AB1011" i="1" s="1"/>
  <c r="Q1011" i="1"/>
  <c r="R1011" i="1"/>
  <c r="J1012" i="1"/>
  <c r="N1012" i="1"/>
  <c r="O1012" i="1" s="1"/>
  <c r="Q1012" i="1"/>
  <c r="R1012" i="1"/>
  <c r="J1013" i="1"/>
  <c r="N1013" i="1"/>
  <c r="O1013" i="1" s="1"/>
  <c r="Q1013" i="1"/>
  <c r="R1013" i="1"/>
  <c r="J1014" i="1"/>
  <c r="N1014" i="1"/>
  <c r="O1014" i="1" s="1"/>
  <c r="Q1014" i="1"/>
  <c r="R1014" i="1"/>
  <c r="J1015" i="1"/>
  <c r="N1015" i="1"/>
  <c r="O1015" i="1" s="1"/>
  <c r="Q1015" i="1"/>
  <c r="R1015" i="1"/>
  <c r="J1016" i="1"/>
  <c r="N1016" i="1"/>
  <c r="O1016" i="1" s="1"/>
  <c r="AB1016" i="1" s="1"/>
  <c r="Q1016" i="1"/>
  <c r="R1016" i="1"/>
  <c r="J1017" i="1"/>
  <c r="N1017" i="1"/>
  <c r="O1017" i="1" s="1"/>
  <c r="Q1017" i="1"/>
  <c r="R1017" i="1"/>
  <c r="J1018" i="1"/>
  <c r="N1018" i="1"/>
  <c r="O1018" i="1" s="1"/>
  <c r="Q1018" i="1"/>
  <c r="R1018" i="1"/>
  <c r="J1019" i="1"/>
  <c r="N1019" i="1"/>
  <c r="O1019" i="1" s="1"/>
  <c r="Q1019" i="1"/>
  <c r="R1019" i="1"/>
  <c r="J1020" i="1"/>
  <c r="N1020" i="1"/>
  <c r="O1020" i="1" s="1"/>
  <c r="AB1020" i="1" s="1"/>
  <c r="Q1020" i="1"/>
  <c r="R1020" i="1"/>
  <c r="J1021" i="1"/>
  <c r="N1021" i="1"/>
  <c r="O1021" i="1" s="1"/>
  <c r="Q1021" i="1"/>
  <c r="R1021" i="1"/>
  <c r="J1022" i="1"/>
  <c r="N1022" i="1"/>
  <c r="O1022" i="1" s="1"/>
  <c r="Q1022" i="1"/>
  <c r="R1022" i="1"/>
  <c r="J1023" i="1"/>
  <c r="N1023" i="1"/>
  <c r="O1023" i="1" s="1"/>
  <c r="Q1023" i="1"/>
  <c r="R1023" i="1"/>
  <c r="J1024" i="1"/>
  <c r="N1024" i="1"/>
  <c r="O1024" i="1" s="1"/>
  <c r="AB1024" i="1" s="1"/>
  <c r="Q1024" i="1"/>
  <c r="R1024" i="1"/>
  <c r="J1025" i="1"/>
  <c r="N1025" i="1"/>
  <c r="O1025" i="1" s="1"/>
  <c r="Q1025" i="1"/>
  <c r="R1025" i="1"/>
  <c r="J1026" i="1"/>
  <c r="N1026" i="1"/>
  <c r="O1026" i="1" s="1"/>
  <c r="Q1026" i="1"/>
  <c r="R1026" i="1"/>
  <c r="J1027" i="1"/>
  <c r="N1027" i="1"/>
  <c r="O1027" i="1" s="1"/>
  <c r="Q1027" i="1"/>
  <c r="R1027" i="1"/>
  <c r="J1028" i="1"/>
  <c r="N1028" i="1"/>
  <c r="O1028" i="1" s="1"/>
  <c r="AB1028" i="1" s="1"/>
  <c r="Q1028" i="1"/>
  <c r="R1028" i="1"/>
  <c r="J1029" i="1"/>
  <c r="N1029" i="1"/>
  <c r="O1029" i="1" s="1"/>
  <c r="Q1029" i="1"/>
  <c r="R1029" i="1"/>
  <c r="J1030" i="1"/>
  <c r="N1030" i="1"/>
  <c r="O1030" i="1" s="1"/>
  <c r="Q1030" i="1"/>
  <c r="R1030" i="1"/>
  <c r="J1031" i="1"/>
  <c r="N1031" i="1"/>
  <c r="O1031" i="1" s="1"/>
  <c r="Q1031" i="1"/>
  <c r="R1031" i="1"/>
  <c r="J1032" i="1"/>
  <c r="N1032" i="1"/>
  <c r="O1032" i="1" s="1"/>
  <c r="Q1032" i="1"/>
  <c r="R1032" i="1"/>
  <c r="J1033" i="1"/>
  <c r="N1033" i="1"/>
  <c r="O1033" i="1" s="1"/>
  <c r="Q1033" i="1"/>
  <c r="R1033" i="1"/>
  <c r="J1034" i="1"/>
  <c r="N1034" i="1"/>
  <c r="O1034" i="1" s="1"/>
  <c r="Q1034" i="1"/>
  <c r="R1034" i="1"/>
  <c r="J1035" i="1"/>
  <c r="N1035" i="1"/>
  <c r="O1035" i="1" s="1"/>
  <c r="Q1035" i="1"/>
  <c r="R1035" i="1"/>
  <c r="J1036" i="1"/>
  <c r="N1036" i="1"/>
  <c r="O1036" i="1" s="1"/>
  <c r="AB1036" i="1" s="1"/>
  <c r="Q1036" i="1"/>
  <c r="R1036" i="1"/>
  <c r="J1037" i="1"/>
  <c r="N1037" i="1"/>
  <c r="O1037" i="1" s="1"/>
  <c r="AB1037" i="1" s="1"/>
  <c r="Q1037" i="1"/>
  <c r="R1037" i="1"/>
  <c r="J1038" i="1"/>
  <c r="N1038" i="1"/>
  <c r="O1038" i="1" s="1"/>
  <c r="AB1038" i="1" s="1"/>
  <c r="Q1038" i="1"/>
  <c r="R1038" i="1"/>
  <c r="J1039" i="1"/>
  <c r="N1039" i="1"/>
  <c r="O1039" i="1" s="1"/>
  <c r="Q1039" i="1"/>
  <c r="R1039" i="1"/>
  <c r="J1040" i="1"/>
  <c r="N1040" i="1"/>
  <c r="O1040" i="1" s="1"/>
  <c r="Q1040" i="1"/>
  <c r="R1040" i="1"/>
  <c r="J1041" i="1"/>
  <c r="N1041" i="1"/>
  <c r="O1041" i="1" s="1"/>
  <c r="Q1041" i="1"/>
  <c r="R1041" i="1"/>
  <c r="J1042" i="1"/>
  <c r="N1042" i="1"/>
  <c r="O1042" i="1" s="1"/>
  <c r="Q1042" i="1"/>
  <c r="R1042" i="1"/>
  <c r="J1043" i="1"/>
  <c r="N1043" i="1"/>
  <c r="O1043" i="1" s="1"/>
  <c r="AB1043" i="1" s="1"/>
  <c r="Q1043" i="1"/>
  <c r="R1043" i="1"/>
  <c r="J1044" i="1"/>
  <c r="N1044" i="1"/>
  <c r="O1044" i="1" s="1"/>
  <c r="Q1044" i="1"/>
  <c r="R1044" i="1"/>
  <c r="J1045" i="1"/>
  <c r="N1045" i="1"/>
  <c r="O1045" i="1" s="1"/>
  <c r="Q1045" i="1"/>
  <c r="R1045" i="1"/>
  <c r="J1046" i="1"/>
  <c r="N1046" i="1"/>
  <c r="O1046" i="1" s="1"/>
  <c r="Q1046" i="1"/>
  <c r="R1046" i="1"/>
  <c r="J1048" i="1"/>
  <c r="N1048" i="1"/>
  <c r="O1048" i="1" s="1"/>
  <c r="Q1048" i="1"/>
  <c r="R1048" i="1"/>
  <c r="J1049" i="1"/>
  <c r="N1049" i="1"/>
  <c r="O1049" i="1" s="1"/>
  <c r="Q1049" i="1"/>
  <c r="R1049" i="1"/>
  <c r="J1050" i="1"/>
  <c r="N1050" i="1"/>
  <c r="O1050" i="1" s="1"/>
  <c r="AB1050" i="1" s="1"/>
  <c r="Q1050" i="1"/>
  <c r="R1050" i="1"/>
  <c r="J1051" i="1"/>
  <c r="N1051" i="1"/>
  <c r="O1051" i="1" s="1"/>
  <c r="Q1051" i="1"/>
  <c r="R1051" i="1"/>
  <c r="J1052" i="1"/>
  <c r="N1052" i="1"/>
  <c r="O1052" i="1" s="1"/>
  <c r="Q1052" i="1"/>
  <c r="R1052" i="1"/>
  <c r="J1053" i="1"/>
  <c r="N1053" i="1"/>
  <c r="O1053" i="1" s="1"/>
  <c r="Q1053" i="1"/>
  <c r="R1053" i="1"/>
  <c r="J1054" i="1"/>
  <c r="N1054" i="1"/>
  <c r="O1054" i="1" s="1"/>
  <c r="Q1054" i="1"/>
  <c r="R1054" i="1"/>
  <c r="J1055" i="1"/>
  <c r="N1055" i="1"/>
  <c r="O1055" i="1" s="1"/>
  <c r="Q1055" i="1"/>
  <c r="R1055" i="1"/>
  <c r="J1056" i="1"/>
  <c r="N1056" i="1"/>
  <c r="O1056" i="1" s="1"/>
  <c r="Q1056" i="1"/>
  <c r="R1056" i="1"/>
  <c r="J1057" i="1"/>
  <c r="N1057" i="1"/>
  <c r="O1057" i="1" s="1"/>
  <c r="Q1057" i="1"/>
  <c r="R1057" i="1"/>
  <c r="J1058" i="1"/>
  <c r="N1058" i="1"/>
  <c r="O1058" i="1" s="1"/>
  <c r="Q1058" i="1"/>
  <c r="R1058" i="1"/>
  <c r="J1059" i="1"/>
  <c r="N1059" i="1"/>
  <c r="O1059" i="1" s="1"/>
  <c r="AB1059" i="1" s="1"/>
  <c r="Q1059" i="1"/>
  <c r="R1059" i="1"/>
  <c r="J1060" i="1"/>
  <c r="N1060" i="1"/>
  <c r="O1060" i="1" s="1"/>
  <c r="Q1060" i="1"/>
  <c r="R1060" i="1"/>
  <c r="J1061" i="1"/>
  <c r="N1061" i="1"/>
  <c r="O1061" i="1" s="1"/>
  <c r="Q1061" i="1"/>
  <c r="R1061" i="1"/>
  <c r="J1062" i="1"/>
  <c r="N1062" i="1"/>
  <c r="O1062" i="1" s="1"/>
  <c r="Q1062" i="1"/>
  <c r="R1062" i="1"/>
  <c r="J1063" i="1"/>
  <c r="N1063" i="1"/>
  <c r="O1063" i="1" s="1"/>
  <c r="AB1063" i="1" s="1"/>
  <c r="Q1063" i="1"/>
  <c r="R1063" i="1"/>
  <c r="J1064" i="1"/>
  <c r="N1064" i="1"/>
  <c r="O1064" i="1" s="1"/>
  <c r="Q1064" i="1"/>
  <c r="R1064" i="1"/>
  <c r="J1065" i="1"/>
  <c r="N1065" i="1"/>
  <c r="O1065" i="1" s="1"/>
  <c r="Q1065" i="1"/>
  <c r="R1065" i="1"/>
  <c r="J1066" i="1"/>
  <c r="N1066" i="1"/>
  <c r="O1066" i="1" s="1"/>
  <c r="Q1066" i="1"/>
  <c r="R1066" i="1"/>
  <c r="J1067" i="1"/>
  <c r="N1067" i="1"/>
  <c r="O1067" i="1" s="1"/>
  <c r="AB1067" i="1" s="1"/>
  <c r="Q1067" i="1"/>
  <c r="R1067" i="1"/>
  <c r="J1068" i="1"/>
  <c r="N1068" i="1"/>
  <c r="O1068" i="1" s="1"/>
  <c r="Q1068" i="1"/>
  <c r="R1068" i="1"/>
  <c r="J1069" i="1"/>
  <c r="N1069" i="1"/>
  <c r="O1069" i="1" s="1"/>
  <c r="Q1069" i="1"/>
  <c r="R1069" i="1"/>
  <c r="J1070" i="1"/>
  <c r="N1070" i="1"/>
  <c r="O1070" i="1" s="1"/>
  <c r="Q1070" i="1"/>
  <c r="R1070" i="1"/>
  <c r="J1071" i="1"/>
  <c r="N1071" i="1"/>
  <c r="O1071" i="1" s="1"/>
  <c r="Q1071" i="1"/>
  <c r="R1071" i="1"/>
  <c r="J1072" i="1"/>
  <c r="N1072" i="1"/>
  <c r="O1072" i="1" s="1"/>
  <c r="Q1072" i="1"/>
  <c r="R1072" i="1"/>
  <c r="J1073" i="1"/>
  <c r="N1073" i="1"/>
  <c r="O1073" i="1" s="1"/>
  <c r="Q1073" i="1"/>
  <c r="R1073" i="1"/>
  <c r="J1074" i="1"/>
  <c r="N1074" i="1"/>
  <c r="O1074" i="1" s="1"/>
  <c r="Q1074" i="1"/>
  <c r="R1074" i="1"/>
  <c r="J1075" i="1"/>
  <c r="N1075" i="1"/>
  <c r="O1075" i="1" s="1"/>
  <c r="AB1075" i="1" s="1"/>
  <c r="Q1075" i="1"/>
  <c r="R1075" i="1"/>
  <c r="J1076" i="1"/>
  <c r="N1076" i="1"/>
  <c r="O1076" i="1" s="1"/>
  <c r="Q1076" i="1"/>
  <c r="R1076" i="1"/>
  <c r="J1077" i="1"/>
  <c r="N1077" i="1"/>
  <c r="O1077" i="1" s="1"/>
  <c r="Q1077" i="1"/>
  <c r="R1077" i="1"/>
  <c r="J1078" i="1"/>
  <c r="N1078" i="1"/>
  <c r="O1078" i="1" s="1"/>
  <c r="Q1078" i="1"/>
  <c r="R1078" i="1"/>
  <c r="J1079" i="1"/>
  <c r="N1079" i="1"/>
  <c r="O1079" i="1" s="1"/>
  <c r="Q1079" i="1"/>
  <c r="R1079" i="1"/>
  <c r="J1080" i="1"/>
  <c r="N1080" i="1"/>
  <c r="O1080" i="1" s="1"/>
  <c r="Q1080" i="1"/>
  <c r="R1080" i="1"/>
  <c r="J1081" i="1"/>
  <c r="N1081" i="1"/>
  <c r="O1081" i="1" s="1"/>
  <c r="Q1081" i="1"/>
  <c r="R1081" i="1"/>
  <c r="J1082" i="1"/>
  <c r="N1082" i="1"/>
  <c r="O1082" i="1" s="1"/>
  <c r="Q1082" i="1"/>
  <c r="R1082" i="1"/>
  <c r="J1083" i="1"/>
  <c r="N1083" i="1"/>
  <c r="O1083" i="1" s="1"/>
  <c r="Q1083" i="1"/>
  <c r="R1083" i="1"/>
  <c r="J1084" i="1"/>
  <c r="N1084" i="1"/>
  <c r="O1084" i="1" s="1"/>
  <c r="Q1084" i="1"/>
  <c r="R1084" i="1"/>
  <c r="J1085" i="1"/>
  <c r="N1085" i="1"/>
  <c r="O1085" i="1" s="1"/>
  <c r="Q1085" i="1"/>
  <c r="R1085" i="1"/>
  <c r="J1086" i="1"/>
  <c r="N1086" i="1"/>
  <c r="O1086" i="1" s="1"/>
  <c r="Q1086" i="1"/>
  <c r="R1086" i="1"/>
  <c r="J1087" i="1"/>
  <c r="N1087" i="1"/>
  <c r="O1087" i="1" s="1"/>
  <c r="AB1087" i="1" s="1"/>
  <c r="Q1087" i="1"/>
  <c r="R1087" i="1"/>
  <c r="J1088" i="1"/>
  <c r="N1088" i="1"/>
  <c r="O1088" i="1" s="1"/>
  <c r="Q1088" i="1"/>
  <c r="R1088" i="1"/>
  <c r="J1089" i="1"/>
  <c r="N1089" i="1"/>
  <c r="O1089" i="1" s="1"/>
  <c r="Q1089" i="1"/>
  <c r="R1089" i="1"/>
  <c r="J1090" i="1"/>
  <c r="N1090" i="1"/>
  <c r="O1090" i="1" s="1"/>
  <c r="Q1090" i="1"/>
  <c r="R1090" i="1"/>
  <c r="J1091" i="1"/>
  <c r="N1091" i="1"/>
  <c r="O1091" i="1" s="1"/>
  <c r="Q1091" i="1"/>
  <c r="R1091" i="1"/>
  <c r="J1092" i="1"/>
  <c r="N1092" i="1"/>
  <c r="O1092" i="1" s="1"/>
  <c r="Q1092" i="1"/>
  <c r="R1092" i="1"/>
  <c r="J1093" i="1"/>
  <c r="N1093" i="1"/>
  <c r="O1093" i="1" s="1"/>
  <c r="Q1093" i="1"/>
  <c r="R1093" i="1"/>
  <c r="J1094" i="1"/>
  <c r="N1094" i="1"/>
  <c r="O1094" i="1" s="1"/>
  <c r="Q1094" i="1"/>
  <c r="R1094" i="1"/>
  <c r="J1095" i="1"/>
  <c r="N1095" i="1"/>
  <c r="O1095" i="1" s="1"/>
  <c r="Q1095" i="1"/>
  <c r="R1095" i="1"/>
  <c r="J1096" i="1"/>
  <c r="N1096" i="1"/>
  <c r="O1096" i="1" s="1"/>
  <c r="Q1096" i="1"/>
  <c r="R1096" i="1"/>
  <c r="J1097" i="1"/>
  <c r="N1097" i="1"/>
  <c r="O1097" i="1" s="1"/>
  <c r="Q1097" i="1"/>
  <c r="R1097" i="1"/>
  <c r="J1098" i="1"/>
  <c r="N1098" i="1"/>
  <c r="O1098" i="1" s="1"/>
  <c r="Q1098" i="1"/>
  <c r="R1098" i="1"/>
  <c r="J1099" i="1"/>
  <c r="N1099" i="1"/>
  <c r="O1099" i="1" s="1"/>
  <c r="Q1099" i="1"/>
  <c r="R1099" i="1"/>
  <c r="J1100" i="1"/>
  <c r="N1100" i="1"/>
  <c r="O1100" i="1" s="1"/>
  <c r="Q1100" i="1"/>
  <c r="R1100" i="1"/>
  <c r="J1101" i="1"/>
  <c r="N1101" i="1"/>
  <c r="O1101" i="1" s="1"/>
  <c r="Q1101" i="1"/>
  <c r="R1101" i="1"/>
  <c r="J1102" i="1"/>
  <c r="N1102" i="1"/>
  <c r="O1102" i="1" s="1"/>
  <c r="Q1102" i="1"/>
  <c r="R1102" i="1"/>
  <c r="J1103" i="1"/>
  <c r="N1103" i="1"/>
  <c r="O1103" i="1" s="1"/>
  <c r="Q1103" i="1"/>
  <c r="R1103" i="1"/>
  <c r="J1104" i="1"/>
  <c r="N1104" i="1"/>
  <c r="O1104" i="1" s="1"/>
  <c r="Q1104" i="1"/>
  <c r="R1104" i="1"/>
  <c r="J1105" i="1"/>
  <c r="N1105" i="1"/>
  <c r="O1105" i="1" s="1"/>
  <c r="Q1105" i="1"/>
  <c r="R1105" i="1"/>
  <c r="J1106" i="1"/>
  <c r="N1106" i="1"/>
  <c r="O1106" i="1" s="1"/>
  <c r="Q1106" i="1"/>
  <c r="R1106" i="1"/>
  <c r="J1107" i="1"/>
  <c r="N1107" i="1"/>
  <c r="O1107" i="1" s="1"/>
  <c r="Q1107" i="1"/>
  <c r="R1107" i="1"/>
  <c r="J1108" i="1"/>
  <c r="N1108" i="1"/>
  <c r="O1108" i="1" s="1"/>
  <c r="Q1108" i="1"/>
  <c r="R1108" i="1"/>
  <c r="J1109" i="1"/>
  <c r="N1109" i="1"/>
  <c r="O1109" i="1" s="1"/>
  <c r="Q1109" i="1"/>
  <c r="R1109" i="1"/>
  <c r="J1110" i="1"/>
  <c r="N1110" i="1"/>
  <c r="O1110" i="1" s="1"/>
  <c r="Q1110" i="1"/>
  <c r="R1110" i="1"/>
  <c r="J1111" i="1"/>
  <c r="N1111" i="1"/>
  <c r="O1111" i="1" s="1"/>
  <c r="Q1111" i="1"/>
  <c r="R1111" i="1"/>
  <c r="J1112" i="1"/>
  <c r="N1112" i="1"/>
  <c r="O1112" i="1" s="1"/>
  <c r="Q1112" i="1"/>
  <c r="R1112" i="1"/>
  <c r="J1113" i="1"/>
  <c r="N1113" i="1"/>
  <c r="O1113" i="1" s="1"/>
  <c r="Q1113" i="1"/>
  <c r="R1113" i="1"/>
  <c r="J1114" i="1"/>
  <c r="N1114" i="1"/>
  <c r="O1114" i="1" s="1"/>
  <c r="Q1114" i="1"/>
  <c r="R1114" i="1"/>
  <c r="J1115" i="1"/>
  <c r="N1115" i="1"/>
  <c r="O1115" i="1" s="1"/>
  <c r="Q1115" i="1"/>
  <c r="R1115" i="1"/>
  <c r="J1116" i="1"/>
  <c r="N1116" i="1"/>
  <c r="O1116" i="1" s="1"/>
  <c r="Q1116" i="1"/>
  <c r="R1116" i="1"/>
  <c r="J1117" i="1"/>
  <c r="N1117" i="1"/>
  <c r="O1117" i="1" s="1"/>
  <c r="Q1117" i="1"/>
  <c r="R1117" i="1"/>
  <c r="J1118" i="1"/>
  <c r="N1118" i="1"/>
  <c r="O1118" i="1" s="1"/>
  <c r="Q1118" i="1"/>
  <c r="R1118" i="1"/>
  <c r="J1119" i="1"/>
  <c r="N1119" i="1"/>
  <c r="O1119" i="1" s="1"/>
  <c r="AB1119" i="1" s="1"/>
  <c r="Q1119" i="1"/>
  <c r="R1119" i="1"/>
  <c r="J1120" i="1"/>
  <c r="N1120" i="1"/>
  <c r="O1120" i="1" s="1"/>
  <c r="Q1120" i="1"/>
  <c r="R1120" i="1"/>
  <c r="J1121" i="1"/>
  <c r="N1121" i="1"/>
  <c r="O1121" i="1" s="1"/>
  <c r="Q1121" i="1"/>
  <c r="R1121" i="1"/>
  <c r="J1122" i="1"/>
  <c r="N1122" i="1"/>
  <c r="O1122" i="1" s="1"/>
  <c r="Q1122" i="1"/>
  <c r="R1122" i="1"/>
  <c r="J1123" i="1"/>
  <c r="N1123" i="1"/>
  <c r="O1123" i="1" s="1"/>
  <c r="Q1123" i="1"/>
  <c r="R1123" i="1"/>
  <c r="J1124" i="1"/>
  <c r="N1124" i="1"/>
  <c r="O1124" i="1" s="1"/>
  <c r="Q1124" i="1"/>
  <c r="R1124" i="1"/>
  <c r="J1125" i="1"/>
  <c r="N1125" i="1"/>
  <c r="O1125" i="1" s="1"/>
  <c r="Q1125" i="1"/>
  <c r="R1125" i="1"/>
  <c r="J1126" i="1"/>
  <c r="N1126" i="1"/>
  <c r="O1126" i="1" s="1"/>
  <c r="Q1126" i="1"/>
  <c r="R1126" i="1"/>
  <c r="J1127" i="1"/>
  <c r="N1127" i="1"/>
  <c r="O1127" i="1" s="1"/>
  <c r="AB1127" i="1" s="1"/>
  <c r="Q1127" i="1"/>
  <c r="R1127" i="1"/>
  <c r="J1128" i="1"/>
  <c r="N1128" i="1"/>
  <c r="O1128" i="1" s="1"/>
  <c r="Q1128" i="1"/>
  <c r="R1128" i="1"/>
  <c r="J1129" i="1"/>
  <c r="N1129" i="1"/>
  <c r="O1129" i="1" s="1"/>
  <c r="Q1129" i="1"/>
  <c r="R1129" i="1"/>
  <c r="J1130" i="1"/>
  <c r="N1130" i="1"/>
  <c r="O1130" i="1" s="1"/>
  <c r="Q1130" i="1"/>
  <c r="R1130" i="1"/>
  <c r="J1131" i="1"/>
  <c r="N1131" i="1"/>
  <c r="O1131" i="1" s="1"/>
  <c r="AB1131" i="1" s="1"/>
  <c r="Q1131" i="1"/>
  <c r="R1131" i="1"/>
  <c r="J1132" i="1"/>
  <c r="N1132" i="1"/>
  <c r="O1132" i="1" s="1"/>
  <c r="Q1132" i="1"/>
  <c r="R1132" i="1"/>
  <c r="J1133" i="1"/>
  <c r="N1133" i="1"/>
  <c r="O1133" i="1" s="1"/>
  <c r="Q1133" i="1"/>
  <c r="R1133" i="1"/>
  <c r="R952" i="1"/>
  <c r="Q952" i="1"/>
  <c r="N952" i="1"/>
  <c r="O952" i="1" s="1"/>
  <c r="J952" i="1"/>
  <c r="A1126" i="1"/>
  <c r="A1127" i="1"/>
  <c r="A1128" i="1"/>
  <c r="A1129" i="1"/>
  <c r="A1130" i="1"/>
  <c r="A1131" i="1"/>
  <c r="A1132" i="1"/>
  <c r="A1133" i="1"/>
  <c r="A1108" i="1"/>
  <c r="A1109" i="1"/>
  <c r="A1110" i="1"/>
  <c r="A1111" i="1"/>
  <c r="A1112" i="1"/>
  <c r="A1113" i="1"/>
  <c r="A1114" i="1"/>
  <c r="A1115" i="1"/>
  <c r="A1116" i="1"/>
  <c r="A1117" i="1"/>
  <c r="A1118" i="1"/>
  <c r="A1119" i="1"/>
  <c r="A1120" i="1"/>
  <c r="A1121" i="1"/>
  <c r="A1122" i="1"/>
  <c r="A1123" i="1"/>
  <c r="A1124" i="1"/>
  <c r="A1125" i="1"/>
  <c r="A1100" i="1"/>
  <c r="A1101" i="1"/>
  <c r="A1102" i="1"/>
  <c r="A1103" i="1"/>
  <c r="A1104" i="1"/>
  <c r="A1105" i="1"/>
  <c r="A1106" i="1"/>
  <c r="A1107" i="1"/>
  <c r="A1088" i="1"/>
  <c r="A1089" i="1"/>
  <c r="A1090" i="1"/>
  <c r="A1091" i="1"/>
  <c r="A1092" i="1"/>
  <c r="A1093" i="1"/>
  <c r="A1094" i="1"/>
  <c r="A1095" i="1"/>
  <c r="A1096" i="1"/>
  <c r="A1097" i="1"/>
  <c r="A1098" i="1"/>
  <c r="A1099" i="1"/>
  <c r="A1041" i="1"/>
  <c r="A1042" i="1"/>
  <c r="A1043" i="1"/>
  <c r="A1044" i="1"/>
  <c r="A1045" i="1"/>
  <c r="A1046"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C1047" i="1" l="1"/>
  <c r="Z1047" i="1"/>
  <c r="X1047" i="1"/>
  <c r="AD1047" i="1" s="1"/>
  <c r="W1004" i="1"/>
  <c r="V1004" i="1" s="1"/>
  <c r="X1004" i="1" s="1"/>
  <c r="U1022" i="1"/>
  <c r="W1022" i="1" s="1"/>
  <c r="U1074" i="1"/>
  <c r="W1074" i="1" s="1"/>
  <c r="V1074" i="1" s="1"/>
  <c r="U997" i="1"/>
  <c r="W997" i="1" s="1"/>
  <c r="V997" i="1" s="1"/>
  <c r="U978" i="1"/>
  <c r="W978" i="1" s="1"/>
  <c r="V978" i="1" s="1"/>
  <c r="U1093" i="1"/>
  <c r="W1093" i="1" s="1"/>
  <c r="V1093" i="1" s="1"/>
  <c r="U980" i="1"/>
  <c r="W980" i="1" s="1"/>
  <c r="Z980" i="1" s="1"/>
  <c r="AB1083" i="1"/>
  <c r="AB1082" i="1"/>
  <c r="AB1014" i="1"/>
  <c r="AB1001" i="1"/>
  <c r="AB1002" i="1"/>
  <c r="AB1115" i="1"/>
  <c r="AB1111" i="1"/>
  <c r="AB1107" i="1"/>
  <c r="AB1103" i="1"/>
  <c r="AB1010" i="1"/>
  <c r="AB987" i="1"/>
  <c r="AB1006" i="1"/>
  <c r="U1019" i="1"/>
  <c r="W1019" i="1" s="1"/>
  <c r="V1019" i="1" s="1"/>
  <c r="U1010" i="1"/>
  <c r="W1010" i="1" s="1"/>
  <c r="V1010" i="1" s="1"/>
  <c r="U1006" i="1"/>
  <c r="W1006" i="1" s="1"/>
  <c r="V1006" i="1" s="1"/>
  <c r="U1002" i="1"/>
  <c r="W1002" i="1" s="1"/>
  <c r="V1002" i="1" s="1"/>
  <c r="U1001" i="1"/>
  <c r="W1001" i="1" s="1"/>
  <c r="V1001" i="1" s="1"/>
  <c r="U1069" i="1"/>
  <c r="W1069" i="1" s="1"/>
  <c r="V1069" i="1" s="1"/>
  <c r="U1057" i="1"/>
  <c r="W1057" i="1" s="1"/>
  <c r="U989" i="1"/>
  <c r="W989" i="1" s="1"/>
  <c r="U956" i="1"/>
  <c r="W956" i="1" s="1"/>
  <c r="AB1095" i="1"/>
  <c r="U1082" i="1"/>
  <c r="W1082" i="1" s="1"/>
  <c r="V1082" i="1" s="1"/>
  <c r="U1065" i="1"/>
  <c r="W1065" i="1" s="1"/>
  <c r="U1055" i="1"/>
  <c r="W1055" i="1" s="1"/>
  <c r="V1055" i="1" s="1"/>
  <c r="U1030" i="1"/>
  <c r="W1030" i="1" s="1"/>
  <c r="U1077" i="1"/>
  <c r="W1077" i="1" s="1"/>
  <c r="U1073" i="1"/>
  <c r="W1073" i="1" s="1"/>
  <c r="U1133" i="1"/>
  <c r="W1133" i="1" s="1"/>
  <c r="V1133" i="1" s="1"/>
  <c r="U1087" i="1"/>
  <c r="W1087" i="1" s="1"/>
  <c r="Z1087" i="1" s="1"/>
  <c r="U1121" i="1"/>
  <c r="W1121" i="1" s="1"/>
  <c r="V1121" i="1" s="1"/>
  <c r="U1079" i="1"/>
  <c r="W1079" i="1" s="1"/>
  <c r="Z1079" i="1" s="1"/>
  <c r="U968" i="1"/>
  <c r="W968" i="1" s="1"/>
  <c r="U1091" i="1"/>
  <c r="W1091" i="1" s="1"/>
  <c r="Z1091" i="1" s="1"/>
  <c r="U1083" i="1"/>
  <c r="W1083" i="1" s="1"/>
  <c r="Z1083" i="1" s="1"/>
  <c r="U1048" i="1"/>
  <c r="W1048" i="1" s="1"/>
  <c r="V1048" i="1" s="1"/>
  <c r="U1000" i="1"/>
  <c r="W1000" i="1" s="1"/>
  <c r="V1000" i="1" s="1"/>
  <c r="AB980" i="1"/>
  <c r="U975" i="1"/>
  <c r="W975" i="1" s="1"/>
  <c r="U974" i="1"/>
  <c r="W974" i="1" s="1"/>
  <c r="V974" i="1" s="1"/>
  <c r="U964" i="1"/>
  <c r="W964" i="1" s="1"/>
  <c r="V964" i="1" s="1"/>
  <c r="U1075" i="1"/>
  <c r="W1075" i="1" s="1"/>
  <c r="U1016" i="1"/>
  <c r="W1016" i="1" s="1"/>
  <c r="Z1016" i="1" s="1"/>
  <c r="U1009" i="1"/>
  <c r="W1009" i="1" s="1"/>
  <c r="U972" i="1"/>
  <c r="W972" i="1" s="1"/>
  <c r="V972" i="1" s="1"/>
  <c r="U1089" i="1"/>
  <c r="W1089" i="1" s="1"/>
  <c r="U1044" i="1"/>
  <c r="W1044" i="1" s="1"/>
  <c r="U1024" i="1"/>
  <c r="W1024" i="1" s="1"/>
  <c r="Z1024" i="1" s="1"/>
  <c r="U1005" i="1"/>
  <c r="W1005" i="1" s="1"/>
  <c r="U986" i="1"/>
  <c r="W986" i="1" s="1"/>
  <c r="V986" i="1" s="1"/>
  <c r="U1050" i="1"/>
  <c r="W1050" i="1" s="1"/>
  <c r="AC1050" i="1" s="1"/>
  <c r="U1032" i="1"/>
  <c r="W1032" i="1" s="1"/>
  <c r="AB1086" i="1"/>
  <c r="AB1040" i="1"/>
  <c r="U1035" i="1"/>
  <c r="W1035" i="1" s="1"/>
  <c r="AB993" i="1"/>
  <c r="AB1099" i="1"/>
  <c r="AB1093" i="1"/>
  <c r="AB1091" i="1"/>
  <c r="AB1090" i="1"/>
  <c r="U1086" i="1"/>
  <c r="W1086" i="1" s="1"/>
  <c r="V1086" i="1" s="1"/>
  <c r="AB1079" i="1"/>
  <c r="U1040" i="1"/>
  <c r="W1040" i="1" s="1"/>
  <c r="V1040" i="1" s="1"/>
  <c r="AB1032" i="1"/>
  <c r="U1027" i="1"/>
  <c r="W1027" i="1" s="1"/>
  <c r="U1014" i="1"/>
  <c r="W1014" i="1" s="1"/>
  <c r="AC1014" i="1" s="1"/>
  <c r="U993" i="1"/>
  <c r="W993" i="1" s="1"/>
  <c r="U983" i="1"/>
  <c r="W983" i="1" s="1"/>
  <c r="U1090" i="1"/>
  <c r="AB1129" i="1"/>
  <c r="AB1117" i="1"/>
  <c r="U1117" i="1"/>
  <c r="W1117" i="1" s="1"/>
  <c r="U1110" i="1"/>
  <c r="W1110" i="1" s="1"/>
  <c r="AB1110" i="1"/>
  <c r="AB1109" i="1"/>
  <c r="U1109" i="1"/>
  <c r="W1109" i="1" s="1"/>
  <c r="U1101" i="1"/>
  <c r="W1101" i="1" s="1"/>
  <c r="AB1101" i="1"/>
  <c r="U1094" i="1"/>
  <c r="W1094" i="1" s="1"/>
  <c r="AB1094" i="1"/>
  <c r="U1084" i="1"/>
  <c r="W1084" i="1" s="1"/>
  <c r="AB1084" i="1"/>
  <c r="U1129" i="1"/>
  <c r="W1129" i="1" s="1"/>
  <c r="U1126" i="1"/>
  <c r="W1126" i="1" s="1"/>
  <c r="AB1126" i="1"/>
  <c r="AB1125" i="1"/>
  <c r="AB1120" i="1"/>
  <c r="U1120" i="1"/>
  <c r="W1120" i="1" s="1"/>
  <c r="U1119" i="1"/>
  <c r="U1088" i="1"/>
  <c r="W1088" i="1" s="1"/>
  <c r="AB1088" i="1"/>
  <c r="U1076" i="1"/>
  <c r="AB1076" i="1"/>
  <c r="U1130" i="1"/>
  <c r="AB1130" i="1"/>
  <c r="AB1124" i="1"/>
  <c r="U1124" i="1"/>
  <c r="W1124" i="1" s="1"/>
  <c r="U1123" i="1"/>
  <c r="AB1116" i="1"/>
  <c r="U1116" i="1"/>
  <c r="AB1108" i="1"/>
  <c r="U1108" i="1"/>
  <c r="U1102" i="1"/>
  <c r="W1102" i="1" s="1"/>
  <c r="AB1102" i="1"/>
  <c r="AB1100" i="1"/>
  <c r="U1100" i="1"/>
  <c r="AB1132" i="1"/>
  <c r="U1132" i="1"/>
  <c r="W1132" i="1" s="1"/>
  <c r="U1131" i="1"/>
  <c r="U1125" i="1"/>
  <c r="U1122" i="1"/>
  <c r="W1122" i="1" s="1"/>
  <c r="AB1122" i="1"/>
  <c r="AB1121" i="1"/>
  <c r="U1114" i="1"/>
  <c r="AB1114" i="1"/>
  <c r="AB1113" i="1"/>
  <c r="U1113" i="1"/>
  <c r="W1113" i="1" s="1"/>
  <c r="AB1112" i="1"/>
  <c r="U1112" i="1"/>
  <c r="W1112" i="1" s="1"/>
  <c r="U1106" i="1"/>
  <c r="AB1106" i="1"/>
  <c r="U1105" i="1"/>
  <c r="AB1105" i="1"/>
  <c r="AB1104" i="1"/>
  <c r="U1104" i="1"/>
  <c r="W1104" i="1" s="1"/>
  <c r="U1098" i="1"/>
  <c r="AB1098" i="1"/>
  <c r="AB1097" i="1"/>
  <c r="U1097" i="1"/>
  <c r="W1097" i="1" s="1"/>
  <c r="AB1096" i="1"/>
  <c r="U1096" i="1"/>
  <c r="W1096" i="1" s="1"/>
  <c r="AB1133" i="1"/>
  <c r="AB1128" i="1"/>
  <c r="U1128" i="1"/>
  <c r="W1128" i="1" s="1"/>
  <c r="U1127" i="1"/>
  <c r="AB1123" i="1"/>
  <c r="U1118" i="1"/>
  <c r="W1118" i="1" s="1"/>
  <c r="AB1118" i="1"/>
  <c r="U1092" i="1"/>
  <c r="W1092" i="1" s="1"/>
  <c r="AB1092" i="1"/>
  <c r="U1080" i="1"/>
  <c r="W1080" i="1" s="1"/>
  <c r="AB1080" i="1"/>
  <c r="AB1085" i="1"/>
  <c r="AB1081" i="1"/>
  <c r="AB1072" i="1"/>
  <c r="U1072" i="1"/>
  <c r="W1072" i="1" s="1"/>
  <c r="U1071" i="1"/>
  <c r="U1062" i="1"/>
  <c r="W1062" i="1" s="1"/>
  <c r="AB1062" i="1"/>
  <c r="AB1061" i="1"/>
  <c r="U1046" i="1"/>
  <c r="W1046" i="1" s="1"/>
  <c r="AB1046" i="1"/>
  <c r="U1085" i="1"/>
  <c r="W1085" i="1" s="1"/>
  <c r="U1081" i="1"/>
  <c r="W1081" i="1" s="1"/>
  <c r="AB1074" i="1"/>
  <c r="AB1068" i="1"/>
  <c r="U1068" i="1"/>
  <c r="W1068" i="1" s="1"/>
  <c r="U1067" i="1"/>
  <c r="U1061" i="1"/>
  <c r="U1058" i="1"/>
  <c r="W1058" i="1" s="1"/>
  <c r="AB1058" i="1"/>
  <c r="AB1057" i="1"/>
  <c r="AB1054" i="1"/>
  <c r="U1054" i="1"/>
  <c r="U1053" i="1"/>
  <c r="AB1053" i="1"/>
  <c r="AB1049" i="1"/>
  <c r="U1049" i="1"/>
  <c r="W1049" i="1" s="1"/>
  <c r="AB1045" i="1"/>
  <c r="U1045" i="1"/>
  <c r="W1045" i="1" s="1"/>
  <c r="AB1089" i="1"/>
  <c r="AB1073" i="1"/>
  <c r="AB1056" i="1"/>
  <c r="U1056" i="1"/>
  <c r="W1056" i="1" s="1"/>
  <c r="U1028" i="1"/>
  <c r="W1028" i="1" s="1"/>
  <c r="U1025" i="1"/>
  <c r="W1025" i="1" s="1"/>
  <c r="AB1025" i="1"/>
  <c r="U1115" i="1"/>
  <c r="U1111" i="1"/>
  <c r="W1111" i="1" s="1"/>
  <c r="U1107" i="1"/>
  <c r="U1103" i="1"/>
  <c r="U1099" i="1"/>
  <c r="U1095" i="1"/>
  <c r="U1078" i="1"/>
  <c r="W1078" i="1" s="1"/>
  <c r="AB1077" i="1"/>
  <c r="U1070" i="1"/>
  <c r="AB1070" i="1"/>
  <c r="AB1069" i="1"/>
  <c r="AB1064" i="1"/>
  <c r="U1064" i="1"/>
  <c r="W1064" i="1" s="1"/>
  <c r="U1063" i="1"/>
  <c r="AB1055" i="1"/>
  <c r="U1051" i="1"/>
  <c r="W1051" i="1" s="1"/>
  <c r="AB1051" i="1"/>
  <c r="U1043" i="1"/>
  <c r="U1041" i="1"/>
  <c r="W1041" i="1" s="1"/>
  <c r="AB1041" i="1"/>
  <c r="AB1004" i="1"/>
  <c r="AB988" i="1"/>
  <c r="U988" i="1"/>
  <c r="W988" i="1" s="1"/>
  <c r="AB1078" i="1"/>
  <c r="AB1071" i="1"/>
  <c r="U1066" i="1"/>
  <c r="W1066" i="1" s="1"/>
  <c r="AB1066" i="1"/>
  <c r="AB1065" i="1"/>
  <c r="AB1060" i="1"/>
  <c r="U1060" i="1"/>
  <c r="W1060" i="1" s="1"/>
  <c r="U1059" i="1"/>
  <c r="U1021" i="1"/>
  <c r="W1021" i="1" s="1"/>
  <c r="AB1021" i="1"/>
  <c r="U1052" i="1"/>
  <c r="W1052" i="1" s="1"/>
  <c r="AB1042" i="1"/>
  <c r="AB1023" i="1"/>
  <c r="U1023" i="1"/>
  <c r="W1023" i="1" s="1"/>
  <c r="AB1015" i="1"/>
  <c r="U1015" i="1"/>
  <c r="W1015" i="1" s="1"/>
  <c r="AB1052" i="1"/>
  <c r="U1042" i="1"/>
  <c r="W1042" i="1" s="1"/>
  <c r="U1038" i="1"/>
  <c r="U1037" i="1"/>
  <c r="W1037" i="1" s="1"/>
  <c r="U1036" i="1"/>
  <c r="U1033" i="1"/>
  <c r="W1033" i="1" s="1"/>
  <c r="AB1033" i="1"/>
  <c r="U1029" i="1"/>
  <c r="W1029" i="1" s="1"/>
  <c r="AB1029" i="1"/>
  <c r="U1020" i="1"/>
  <c r="U1017" i="1"/>
  <c r="AB1017" i="1"/>
  <c r="AB1048" i="1"/>
  <c r="AB1044" i="1"/>
  <c r="AB1031" i="1"/>
  <c r="U1031" i="1"/>
  <c r="W1031" i="1" s="1"/>
  <c r="U1011" i="1"/>
  <c r="U985" i="1"/>
  <c r="AB985" i="1"/>
  <c r="U1039" i="1"/>
  <c r="AB1034" i="1"/>
  <c r="AB1026" i="1"/>
  <c r="AB1018" i="1"/>
  <c r="AB1013" i="1"/>
  <c r="U1007" i="1"/>
  <c r="U976" i="1"/>
  <c r="W976" i="1" s="1"/>
  <c r="AB1039" i="1"/>
  <c r="AB1035" i="1"/>
  <c r="U1034" i="1"/>
  <c r="W1034" i="1" s="1"/>
  <c r="AB1027" i="1"/>
  <c r="U1026" i="1"/>
  <c r="W1026" i="1" s="1"/>
  <c r="AB1019" i="1"/>
  <c r="U1018" i="1"/>
  <c r="U1013" i="1"/>
  <c r="U1012" i="1"/>
  <c r="AB1012" i="1"/>
  <c r="U1003" i="1"/>
  <c r="AB996" i="1"/>
  <c r="U996" i="1"/>
  <c r="W996" i="1" s="1"/>
  <c r="AB976" i="1"/>
  <c r="AB1030" i="1"/>
  <c r="AB1022" i="1"/>
  <c r="U1008" i="1"/>
  <c r="W1008" i="1" s="1"/>
  <c r="AB1008" i="1"/>
  <c r="AB992" i="1"/>
  <c r="U992" i="1"/>
  <c r="W992" i="1" s="1"/>
  <c r="U971" i="1"/>
  <c r="W971" i="1" s="1"/>
  <c r="AB971" i="1"/>
  <c r="U954" i="1"/>
  <c r="W954" i="1" s="1"/>
  <c r="AB954" i="1"/>
  <c r="U984" i="1"/>
  <c r="U981" i="1"/>
  <c r="W981" i="1" s="1"/>
  <c r="AB981" i="1"/>
  <c r="U977" i="1"/>
  <c r="AB977" i="1"/>
  <c r="AB960" i="1"/>
  <c r="U960" i="1"/>
  <c r="W960" i="1" s="1"/>
  <c r="AB1009" i="1"/>
  <c r="AB1005" i="1"/>
  <c r="AB1000" i="1"/>
  <c r="AB999" i="1"/>
  <c r="U999" i="1"/>
  <c r="W999" i="1" s="1"/>
  <c r="U998" i="1"/>
  <c r="AB995" i="1"/>
  <c r="U995" i="1"/>
  <c r="W995" i="1" s="1"/>
  <c r="U994" i="1"/>
  <c r="AB991" i="1"/>
  <c r="U991" i="1"/>
  <c r="W991" i="1" s="1"/>
  <c r="U990" i="1"/>
  <c r="AB979" i="1"/>
  <c r="U979" i="1"/>
  <c r="W979" i="1" s="1"/>
  <c r="U987" i="1"/>
  <c r="AB982" i="1"/>
  <c r="AB973" i="1"/>
  <c r="U973" i="1"/>
  <c r="W973" i="1" s="1"/>
  <c r="AB983" i="1"/>
  <c r="U982" i="1"/>
  <c r="W982" i="1" s="1"/>
  <c r="AB975" i="1"/>
  <c r="AB974" i="1"/>
  <c r="U970" i="1"/>
  <c r="W970" i="1" s="1"/>
  <c r="AB986" i="1"/>
  <c r="AB978" i="1"/>
  <c r="U961" i="1"/>
  <c r="W961" i="1" s="1"/>
  <c r="AB961" i="1"/>
  <c r="AB955" i="1"/>
  <c r="U955" i="1"/>
  <c r="W955" i="1" s="1"/>
  <c r="U969" i="1"/>
  <c r="W969" i="1" s="1"/>
  <c r="AB967" i="1"/>
  <c r="U967" i="1"/>
  <c r="W967" i="1" s="1"/>
  <c r="U966" i="1"/>
  <c r="U957" i="1"/>
  <c r="W957" i="1" s="1"/>
  <c r="AB957" i="1"/>
  <c r="AB956" i="1"/>
  <c r="AB969" i="1"/>
  <c r="AB968" i="1"/>
  <c r="AB963" i="1"/>
  <c r="U963" i="1"/>
  <c r="U962" i="1"/>
  <c r="U953" i="1"/>
  <c r="W953" i="1" s="1"/>
  <c r="AB953" i="1"/>
  <c r="AB972" i="1"/>
  <c r="U965" i="1"/>
  <c r="W965" i="1" s="1"/>
  <c r="AB965" i="1"/>
  <c r="AB964" i="1"/>
  <c r="AB959" i="1"/>
  <c r="U959" i="1"/>
  <c r="W959" i="1" s="1"/>
  <c r="U958" i="1"/>
  <c r="U952" i="1"/>
  <c r="W952" i="1" s="1"/>
  <c r="AB952" i="1"/>
  <c r="Z630" i="1"/>
  <c r="AC630" i="1"/>
  <c r="Z631" i="1"/>
  <c r="AC631" i="1"/>
  <c r="Z632" i="1"/>
  <c r="AC632" i="1"/>
  <c r="Z633" i="1"/>
  <c r="AC633" i="1"/>
  <c r="Z634" i="1"/>
  <c r="AC634" i="1"/>
  <c r="Z635" i="1"/>
  <c r="AC635" i="1"/>
  <c r="Z636" i="1"/>
  <c r="AC636" i="1"/>
  <c r="Z637" i="1"/>
  <c r="AC637" i="1"/>
  <c r="Z638" i="1"/>
  <c r="AC638" i="1"/>
  <c r="Z639" i="1"/>
  <c r="AC639" i="1"/>
  <c r="Z640" i="1"/>
  <c r="AC640" i="1"/>
  <c r="Z641" i="1"/>
  <c r="AC641" i="1"/>
  <c r="Z642" i="1"/>
  <c r="AC642" i="1"/>
  <c r="Z643" i="1"/>
  <c r="AC643" i="1"/>
  <c r="Z644" i="1"/>
  <c r="AC644" i="1"/>
  <c r="Z645" i="1"/>
  <c r="AC645" i="1"/>
  <c r="Z646" i="1"/>
  <c r="AC646" i="1"/>
  <c r="Z647" i="1"/>
  <c r="AC647" i="1"/>
  <c r="Z648" i="1"/>
  <c r="AC648" i="1"/>
  <c r="Z649" i="1"/>
  <c r="AC649" i="1"/>
  <c r="Z650" i="1"/>
  <c r="AC650" i="1"/>
  <c r="Z651" i="1"/>
  <c r="AC651" i="1"/>
  <c r="Z652" i="1"/>
  <c r="AC652" i="1"/>
  <c r="Z653" i="1"/>
  <c r="AC653" i="1"/>
  <c r="Z654" i="1"/>
  <c r="AC654" i="1"/>
  <c r="Z655" i="1"/>
  <c r="AC655" i="1"/>
  <c r="Z656" i="1"/>
  <c r="AC656" i="1"/>
  <c r="Z657" i="1"/>
  <c r="AC657" i="1"/>
  <c r="Z658" i="1"/>
  <c r="AC658" i="1"/>
  <c r="Z659" i="1"/>
  <c r="AC659" i="1"/>
  <c r="Z660" i="1"/>
  <c r="AC660" i="1"/>
  <c r="Z661" i="1"/>
  <c r="AC661" i="1"/>
  <c r="Z662" i="1"/>
  <c r="AC662" i="1"/>
  <c r="Z663" i="1"/>
  <c r="AC663" i="1"/>
  <c r="Z664" i="1"/>
  <c r="AC664" i="1"/>
  <c r="Z665" i="1"/>
  <c r="AC665" i="1"/>
  <c r="Z666" i="1"/>
  <c r="AC666" i="1"/>
  <c r="Z667" i="1"/>
  <c r="AC667" i="1"/>
  <c r="Z668" i="1"/>
  <c r="AC668" i="1"/>
  <c r="Z669" i="1"/>
  <c r="AC669" i="1"/>
  <c r="Z670" i="1"/>
  <c r="AC670" i="1"/>
  <c r="Z671" i="1"/>
  <c r="AC671" i="1"/>
  <c r="Z672" i="1"/>
  <c r="AC672" i="1"/>
  <c r="Z673" i="1"/>
  <c r="AC673" i="1"/>
  <c r="Z674" i="1"/>
  <c r="AC674" i="1"/>
  <c r="Z675" i="1"/>
  <c r="AC675" i="1"/>
  <c r="Z676" i="1"/>
  <c r="AC676" i="1"/>
  <c r="Z677" i="1"/>
  <c r="AC677" i="1"/>
  <c r="Z678" i="1"/>
  <c r="AC678" i="1"/>
  <c r="Z679" i="1"/>
  <c r="AC679" i="1"/>
  <c r="Z680" i="1"/>
  <c r="AC680"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J11" i="1"/>
  <c r="N11" i="1"/>
  <c r="O11" i="1" s="1"/>
  <c r="R11" i="1"/>
  <c r="J544" i="1"/>
  <c r="N544" i="1"/>
  <c r="O544" i="1" s="1"/>
  <c r="Q544" i="1"/>
  <c r="R544" i="1"/>
  <c r="J545" i="1"/>
  <c r="N545" i="1"/>
  <c r="O545" i="1" s="1"/>
  <c r="Q545" i="1"/>
  <c r="R545" i="1"/>
  <c r="J546" i="1"/>
  <c r="N546" i="1"/>
  <c r="O546" i="1" s="1"/>
  <c r="Q546" i="1"/>
  <c r="R546" i="1"/>
  <c r="J547" i="1"/>
  <c r="N547" i="1"/>
  <c r="O547" i="1" s="1"/>
  <c r="Q547" i="1"/>
  <c r="R547" i="1"/>
  <c r="J548" i="1"/>
  <c r="N548" i="1"/>
  <c r="O548" i="1" s="1"/>
  <c r="AB548" i="1" s="1"/>
  <c r="Q548" i="1"/>
  <c r="R548" i="1"/>
  <c r="J549" i="1"/>
  <c r="N549" i="1"/>
  <c r="O549" i="1" s="1"/>
  <c r="Q549" i="1"/>
  <c r="R549" i="1"/>
  <c r="J550" i="1"/>
  <c r="N550" i="1"/>
  <c r="O550" i="1" s="1"/>
  <c r="Q550" i="1"/>
  <c r="R550" i="1"/>
  <c r="J551" i="1"/>
  <c r="N551" i="1"/>
  <c r="O551" i="1" s="1"/>
  <c r="Q551" i="1"/>
  <c r="R551" i="1"/>
  <c r="J552" i="1"/>
  <c r="N552" i="1"/>
  <c r="O552" i="1" s="1"/>
  <c r="Q552" i="1"/>
  <c r="R552" i="1"/>
  <c r="J553" i="1"/>
  <c r="N553" i="1"/>
  <c r="O553" i="1" s="1"/>
  <c r="Q553" i="1"/>
  <c r="R553" i="1"/>
  <c r="J554" i="1"/>
  <c r="N554" i="1"/>
  <c r="O554" i="1" s="1"/>
  <c r="Q554" i="1"/>
  <c r="R554" i="1"/>
  <c r="J555" i="1"/>
  <c r="N555" i="1"/>
  <c r="O555" i="1" s="1"/>
  <c r="Q555" i="1"/>
  <c r="R555" i="1"/>
  <c r="J556" i="1"/>
  <c r="N556" i="1"/>
  <c r="O556" i="1" s="1"/>
  <c r="Q556" i="1"/>
  <c r="R556" i="1"/>
  <c r="J557" i="1"/>
  <c r="N557" i="1"/>
  <c r="O557" i="1" s="1"/>
  <c r="Q557" i="1"/>
  <c r="R557" i="1"/>
  <c r="J558" i="1"/>
  <c r="N558" i="1"/>
  <c r="O558" i="1" s="1"/>
  <c r="Q558" i="1"/>
  <c r="R558" i="1"/>
  <c r="J559" i="1"/>
  <c r="N559" i="1"/>
  <c r="O559" i="1" s="1"/>
  <c r="Q559" i="1"/>
  <c r="R559" i="1"/>
  <c r="J560" i="1"/>
  <c r="N560" i="1"/>
  <c r="O560" i="1" s="1"/>
  <c r="Q560" i="1"/>
  <c r="R560" i="1"/>
  <c r="J561" i="1"/>
  <c r="N561" i="1"/>
  <c r="O561" i="1" s="1"/>
  <c r="Q561" i="1"/>
  <c r="R561" i="1"/>
  <c r="AA1047" i="1" l="1"/>
  <c r="AF1047" i="1" s="1"/>
  <c r="AH1047" i="1" s="1"/>
  <c r="AE1047" i="1"/>
  <c r="AG1047" i="1" s="1"/>
  <c r="V980" i="1"/>
  <c r="X980" i="1" s="1"/>
  <c r="AD980" i="1" s="1"/>
  <c r="AC980" i="1"/>
  <c r="AE980" i="1" s="1"/>
  <c r="AC1079" i="1"/>
  <c r="AE1079" i="1" s="1"/>
  <c r="V1024" i="1"/>
  <c r="X1024" i="1" s="1"/>
  <c r="AD1024" i="1" s="1"/>
  <c r="AC1024" i="1"/>
  <c r="AE1024" i="1" s="1"/>
  <c r="V1083" i="1"/>
  <c r="X1083" i="1" s="1"/>
  <c r="AD1083" i="1" s="1"/>
  <c r="AC1083" i="1"/>
  <c r="AE1083" i="1" s="1"/>
  <c r="AC1016" i="1"/>
  <c r="AE1016" i="1" s="1"/>
  <c r="V1016" i="1"/>
  <c r="X1016" i="1" s="1"/>
  <c r="AD1016" i="1" s="1"/>
  <c r="Z1050" i="1"/>
  <c r="AE1050" i="1" s="1"/>
  <c r="V1087" i="1"/>
  <c r="X1087" i="1" s="1"/>
  <c r="AD1087" i="1" s="1"/>
  <c r="V1050" i="1"/>
  <c r="X1050" i="1" s="1"/>
  <c r="AD1050" i="1" s="1"/>
  <c r="AC1087" i="1"/>
  <c r="AE1087" i="1" s="1"/>
  <c r="V1079" i="1"/>
  <c r="X1079" i="1" s="1"/>
  <c r="AD1079" i="1" s="1"/>
  <c r="V1091" i="1"/>
  <c r="X1091" i="1" s="1"/>
  <c r="AD1091" i="1" s="1"/>
  <c r="AC1091" i="1"/>
  <c r="AE1091" i="1" s="1"/>
  <c r="Z1032" i="1"/>
  <c r="AC1032" i="1"/>
  <c r="V1032" i="1"/>
  <c r="X1032" i="1" s="1"/>
  <c r="AD1032" i="1" s="1"/>
  <c r="V1075" i="1"/>
  <c r="X1075" i="1" s="1"/>
  <c r="AD1075" i="1" s="1"/>
  <c r="V1027" i="1"/>
  <c r="X1027" i="1" s="1"/>
  <c r="AD1027" i="1" s="1"/>
  <c r="Z1014" i="1"/>
  <c r="AE1014" i="1" s="1"/>
  <c r="W1090" i="1"/>
  <c r="V1090" i="1" s="1"/>
  <c r="V1014" i="1"/>
  <c r="X1014" i="1" s="1"/>
  <c r="AD1014" i="1" s="1"/>
  <c r="Z965" i="1"/>
  <c r="AC965" i="1"/>
  <c r="AC996" i="1"/>
  <c r="Z996" i="1"/>
  <c r="Z1031" i="1"/>
  <c r="AC1031" i="1"/>
  <c r="AC1025" i="1"/>
  <c r="Z1025" i="1"/>
  <c r="AC1128" i="1"/>
  <c r="Z1128" i="1"/>
  <c r="Z1122" i="1"/>
  <c r="AC1122" i="1"/>
  <c r="AC1124" i="1"/>
  <c r="Z1124" i="1"/>
  <c r="Z1126" i="1"/>
  <c r="AC1126" i="1"/>
  <c r="Z957" i="1"/>
  <c r="AC957" i="1"/>
  <c r="AC955" i="1"/>
  <c r="Z955" i="1"/>
  <c r="X1019" i="1"/>
  <c r="AD1019" i="1" s="1"/>
  <c r="AC1034" i="1"/>
  <c r="Z1034" i="1"/>
  <c r="Z1049" i="1"/>
  <c r="AC1049" i="1"/>
  <c r="AC1029" i="1"/>
  <c r="Z1029" i="1"/>
  <c r="Z1045" i="1"/>
  <c r="AC1045" i="1"/>
  <c r="AC1068" i="1"/>
  <c r="Z1068" i="1"/>
  <c r="AC1072" i="1"/>
  <c r="Z1072" i="1"/>
  <c r="AC1129" i="1"/>
  <c r="Z1129" i="1"/>
  <c r="X972" i="1"/>
  <c r="Z1062" i="1"/>
  <c r="AC1062" i="1"/>
  <c r="AC1101" i="1"/>
  <c r="Z1101" i="1"/>
  <c r="Z953" i="1"/>
  <c r="AC953" i="1"/>
  <c r="X974" i="1"/>
  <c r="AD974" i="1" s="1"/>
  <c r="Z975" i="1"/>
  <c r="AC975" i="1"/>
  <c r="AC991" i="1"/>
  <c r="Z991" i="1"/>
  <c r="AC1009" i="1"/>
  <c r="Z1009" i="1"/>
  <c r="X997" i="1"/>
  <c r="AD997" i="1" s="1"/>
  <c r="V1009" i="1"/>
  <c r="Z1035" i="1"/>
  <c r="AC1035" i="1"/>
  <c r="X1040" i="1"/>
  <c r="AD1040" i="1" s="1"/>
  <c r="Z1052" i="1"/>
  <c r="AC1052" i="1"/>
  <c r="AC1021" i="1"/>
  <c r="Z1021" i="1"/>
  <c r="AC1065" i="1"/>
  <c r="Z1065" i="1"/>
  <c r="X1086" i="1"/>
  <c r="AD1086" i="1" s="1"/>
  <c r="W1099" i="1"/>
  <c r="V1099" i="1" s="1"/>
  <c r="Z1028" i="1"/>
  <c r="AC1028" i="1"/>
  <c r="W1067" i="1"/>
  <c r="V1067" i="1" s="1"/>
  <c r="AC1046" i="1"/>
  <c r="Z1046" i="1"/>
  <c r="X1093" i="1"/>
  <c r="AD1093" i="1" s="1"/>
  <c r="W1127" i="1"/>
  <c r="V1127" i="1" s="1"/>
  <c r="AC1096" i="1"/>
  <c r="Z1096" i="1"/>
  <c r="AC1104" i="1"/>
  <c r="Z1104" i="1"/>
  <c r="AC1112" i="1"/>
  <c r="Z1112" i="1"/>
  <c r="V959" i="1"/>
  <c r="V953" i="1"/>
  <c r="V967" i="1"/>
  <c r="V969" i="1"/>
  <c r="V961" i="1"/>
  <c r="Z970" i="1"/>
  <c r="AC970" i="1"/>
  <c r="Z983" i="1"/>
  <c r="AC983" i="1"/>
  <c r="Z993" i="1"/>
  <c r="AC993" i="1"/>
  <c r="V979" i="1"/>
  <c r="V991" i="1"/>
  <c r="W994" i="1"/>
  <c r="V994" i="1" s="1"/>
  <c r="V999" i="1"/>
  <c r="AC1005" i="1"/>
  <c r="Z1005" i="1"/>
  <c r="V960" i="1"/>
  <c r="V981" i="1"/>
  <c r="AC1001" i="1"/>
  <c r="Z1001" i="1"/>
  <c r="AC1006" i="1"/>
  <c r="Z1006" i="1"/>
  <c r="AC954" i="1"/>
  <c r="Z954" i="1"/>
  <c r="AC971" i="1"/>
  <c r="Z971" i="1"/>
  <c r="V992" i="1"/>
  <c r="V1026" i="1"/>
  <c r="AC1048" i="1"/>
  <c r="Z1048" i="1"/>
  <c r="V1033" i="1"/>
  <c r="W1038" i="1"/>
  <c r="V1038" i="1" s="1"/>
  <c r="V1042" i="1"/>
  <c r="V1005" i="1"/>
  <c r="X1055" i="1"/>
  <c r="V1060" i="1"/>
  <c r="AC1082" i="1"/>
  <c r="Z1082" i="1"/>
  <c r="V1041" i="1"/>
  <c r="AC1055" i="1"/>
  <c r="Z1055" i="1"/>
  <c r="W1063" i="1"/>
  <c r="V1063" i="1" s="1"/>
  <c r="AC1069" i="1"/>
  <c r="Z1069" i="1"/>
  <c r="V1078" i="1"/>
  <c r="W1103" i="1"/>
  <c r="V1103" i="1" s="1"/>
  <c r="AC1073" i="1"/>
  <c r="Z1073" i="1"/>
  <c r="AC1089" i="1"/>
  <c r="Z1089" i="1"/>
  <c r="V1058" i="1"/>
  <c r="Z1075" i="1"/>
  <c r="AC1075" i="1"/>
  <c r="V1085" i="1"/>
  <c r="AC1081" i="1"/>
  <c r="Z1081" i="1"/>
  <c r="V1080" i="1"/>
  <c r="V1118" i="1"/>
  <c r="AC1133" i="1"/>
  <c r="Z1133" i="1"/>
  <c r="V1096" i="1"/>
  <c r="V1104" i="1"/>
  <c r="V1112" i="1"/>
  <c r="V1113" i="1"/>
  <c r="W1131" i="1"/>
  <c r="V1131" i="1" s="1"/>
  <c r="Z1102" i="1"/>
  <c r="AC1102" i="1"/>
  <c r="V1073" i="1"/>
  <c r="V1088" i="1"/>
  <c r="V1120" i="1"/>
  <c r="V1084" i="1"/>
  <c r="X964" i="1"/>
  <c r="Z989" i="1"/>
  <c r="AC989" i="1"/>
  <c r="Z979" i="1"/>
  <c r="AC979" i="1"/>
  <c r="AC960" i="1"/>
  <c r="Z960" i="1"/>
  <c r="X1002" i="1"/>
  <c r="AC992" i="1"/>
  <c r="Z992" i="1"/>
  <c r="Z976" i="1"/>
  <c r="AC976" i="1"/>
  <c r="AC1033" i="1"/>
  <c r="Z1033" i="1"/>
  <c r="AC1060" i="1"/>
  <c r="Z1060" i="1"/>
  <c r="AC1078" i="1"/>
  <c r="Z1078" i="1"/>
  <c r="W1115" i="1"/>
  <c r="V1115" i="1" s="1"/>
  <c r="Z1058" i="1"/>
  <c r="AC1058" i="1"/>
  <c r="AC1085" i="1"/>
  <c r="Z1085" i="1"/>
  <c r="AC1092" i="1"/>
  <c r="Z1092" i="1"/>
  <c r="Z1113" i="1"/>
  <c r="AC1113" i="1"/>
  <c r="W1123" i="1"/>
  <c r="V1123" i="1" s="1"/>
  <c r="AC1088" i="1"/>
  <c r="Z1088" i="1"/>
  <c r="AC1120" i="1"/>
  <c r="Z1120" i="1"/>
  <c r="V1129" i="1"/>
  <c r="AC1084" i="1"/>
  <c r="Z1084" i="1"/>
  <c r="Z1094" i="1"/>
  <c r="AC1094" i="1"/>
  <c r="V965" i="1"/>
  <c r="AC972" i="1"/>
  <c r="Z972" i="1"/>
  <c r="W962" i="1"/>
  <c r="V962" i="1" s="1"/>
  <c r="AC968" i="1"/>
  <c r="Z968" i="1"/>
  <c r="V957" i="1"/>
  <c r="V955" i="1"/>
  <c r="AC986" i="1"/>
  <c r="Z986" i="1"/>
  <c r="AC974" i="1"/>
  <c r="Z974" i="1"/>
  <c r="AC973" i="1"/>
  <c r="Z973" i="1"/>
  <c r="AC982" i="1"/>
  <c r="Z982" i="1"/>
  <c r="Z997" i="1"/>
  <c r="AC997" i="1"/>
  <c r="AC995" i="1"/>
  <c r="Z995" i="1"/>
  <c r="W977" i="1"/>
  <c r="V977" i="1" s="1"/>
  <c r="X978" i="1"/>
  <c r="AD978" i="1" s="1"/>
  <c r="V989" i="1"/>
  <c r="X1001" i="1"/>
  <c r="AD1001" i="1" s="1"/>
  <c r="X1006" i="1"/>
  <c r="AD1006" i="1" s="1"/>
  <c r="V1008" i="1"/>
  <c r="AC1030" i="1"/>
  <c r="Z1030" i="1"/>
  <c r="V996" i="1"/>
  <c r="X1000" i="1"/>
  <c r="AD1000" i="1" s="1"/>
  <c r="W1012" i="1"/>
  <c r="V1012" i="1" s="1"/>
  <c r="Z1019" i="1"/>
  <c r="AC1019" i="1"/>
  <c r="V1034" i="1"/>
  <c r="V976" i="1"/>
  <c r="W1007" i="1"/>
  <c r="AC1026" i="1"/>
  <c r="Z1026" i="1"/>
  <c r="V1031" i="1"/>
  <c r="AC1044" i="1"/>
  <c r="Z1044" i="1"/>
  <c r="W1020" i="1"/>
  <c r="V1030" i="1"/>
  <c r="AC1037" i="1"/>
  <c r="Z1037" i="1"/>
  <c r="Z1015" i="1"/>
  <c r="AC1015" i="1"/>
  <c r="Z1023" i="1"/>
  <c r="AC1023" i="1"/>
  <c r="AC1042" i="1"/>
  <c r="Z1042" i="1"/>
  <c r="V1021" i="1"/>
  <c r="Z1066" i="1"/>
  <c r="AC1066" i="1"/>
  <c r="X1082" i="1"/>
  <c r="AD1082" i="1" s="1"/>
  <c r="AC988" i="1"/>
  <c r="Z988" i="1"/>
  <c r="AC1051" i="1"/>
  <c r="Z1051" i="1"/>
  <c r="AC1064" i="1"/>
  <c r="Z1064" i="1"/>
  <c r="Z1093" i="1"/>
  <c r="AC1093" i="1"/>
  <c r="W1107" i="1"/>
  <c r="V1107" i="1" s="1"/>
  <c r="V1025" i="1"/>
  <c r="V1028" i="1"/>
  <c r="AC1056" i="1"/>
  <c r="Z1056" i="1"/>
  <c r="X1074" i="1"/>
  <c r="AD1074" i="1" s="1"/>
  <c r="V1045" i="1"/>
  <c r="V1049" i="1"/>
  <c r="W1053" i="1"/>
  <c r="AC1057" i="1"/>
  <c r="Z1057" i="1"/>
  <c r="V1068" i="1"/>
  <c r="V1035" i="1"/>
  <c r="V1046" i="1"/>
  <c r="V1062" i="1"/>
  <c r="V1072" i="1"/>
  <c r="AC1111" i="1"/>
  <c r="Z1111" i="1"/>
  <c r="V1092" i="1"/>
  <c r="X1121" i="1"/>
  <c r="AD1121" i="1" s="1"/>
  <c r="V1128" i="1"/>
  <c r="X1133" i="1"/>
  <c r="AD1133" i="1" s="1"/>
  <c r="V1097" i="1"/>
  <c r="V1122" i="1"/>
  <c r="AC1132" i="1"/>
  <c r="Z1132" i="1"/>
  <c r="V1124" i="1"/>
  <c r="W1076" i="1"/>
  <c r="V1076" i="1" s="1"/>
  <c r="V1126" i="1"/>
  <c r="V1094" i="1"/>
  <c r="V1101" i="1"/>
  <c r="Z1109" i="1"/>
  <c r="AC1109" i="1"/>
  <c r="V1110" i="1"/>
  <c r="Z1117" i="1"/>
  <c r="AC1117" i="1"/>
  <c r="AC959" i="1"/>
  <c r="Z959" i="1"/>
  <c r="Z969" i="1"/>
  <c r="AC969" i="1"/>
  <c r="AC967" i="1"/>
  <c r="Z967" i="1"/>
  <c r="Z961" i="1"/>
  <c r="AC961" i="1"/>
  <c r="AC999" i="1"/>
  <c r="Z999" i="1"/>
  <c r="AC981" i="1"/>
  <c r="Z981" i="1"/>
  <c r="X1010" i="1"/>
  <c r="AD1010" i="1" s="1"/>
  <c r="AC1008" i="1"/>
  <c r="Z1008" i="1"/>
  <c r="X986" i="1"/>
  <c r="AD986" i="1" s="1"/>
  <c r="V1029" i="1"/>
  <c r="X1069" i="1"/>
  <c r="AD1069" i="1" s="1"/>
  <c r="AC1041" i="1"/>
  <c r="Z1041" i="1"/>
  <c r="AC1077" i="1"/>
  <c r="Z1077" i="1"/>
  <c r="X1048" i="1"/>
  <c r="AD1048" i="1" s="1"/>
  <c r="W1071" i="1"/>
  <c r="V1071" i="1" s="1"/>
  <c r="AC1080" i="1"/>
  <c r="Z1080" i="1"/>
  <c r="Z1118" i="1"/>
  <c r="AC1118" i="1"/>
  <c r="AC1097" i="1"/>
  <c r="Z1097" i="1"/>
  <c r="Z1110" i="1"/>
  <c r="AC1110" i="1"/>
  <c r="W958" i="1"/>
  <c r="V958" i="1" s="1"/>
  <c r="AC964" i="1"/>
  <c r="Z964" i="1"/>
  <c r="V968" i="1"/>
  <c r="W963" i="1"/>
  <c r="AC956" i="1"/>
  <c r="Z956" i="1"/>
  <c r="W966" i="1"/>
  <c r="V966" i="1" s="1"/>
  <c r="AC978" i="1"/>
  <c r="Z978" i="1"/>
  <c r="V970" i="1"/>
  <c r="V982" i="1"/>
  <c r="V956" i="1"/>
  <c r="V973" i="1"/>
  <c r="V975" i="1"/>
  <c r="W987" i="1"/>
  <c r="V987" i="1" s="1"/>
  <c r="W990" i="1"/>
  <c r="V990" i="1" s="1"/>
  <c r="V995" i="1"/>
  <c r="W998" i="1"/>
  <c r="V998" i="1" s="1"/>
  <c r="AC1000" i="1"/>
  <c r="Z1000" i="1"/>
  <c r="W984" i="1"/>
  <c r="V993" i="1"/>
  <c r="AC1002" i="1"/>
  <c r="Z1002" i="1"/>
  <c r="AC1010" i="1"/>
  <c r="Z1010" i="1"/>
  <c r="V954" i="1"/>
  <c r="V971" i="1"/>
  <c r="AC1022" i="1"/>
  <c r="Z1022" i="1"/>
  <c r="W1003" i="1"/>
  <c r="Z1027" i="1"/>
  <c r="AC1027" i="1"/>
  <c r="W1039" i="1"/>
  <c r="V983" i="1"/>
  <c r="W1013" i="1"/>
  <c r="W1018" i="1"/>
  <c r="W985" i="1"/>
  <c r="W1011" i="1"/>
  <c r="W1017" i="1"/>
  <c r="W1036" i="1"/>
  <c r="V1036" i="1" s="1"/>
  <c r="V1037" i="1"/>
  <c r="AC1040" i="1"/>
  <c r="Z1040" i="1"/>
  <c r="V1015" i="1"/>
  <c r="V1023" i="1"/>
  <c r="V1052" i="1"/>
  <c r="W1059" i="1"/>
  <c r="V1059" i="1" s="1"/>
  <c r="V1066" i="1"/>
  <c r="AC1086" i="1"/>
  <c r="Z1086" i="1"/>
  <c r="V988" i="1"/>
  <c r="W1043" i="1"/>
  <c r="V1051" i="1"/>
  <c r="V1064" i="1"/>
  <c r="W1070" i="1"/>
  <c r="W1095" i="1"/>
  <c r="V1095" i="1" s="1"/>
  <c r="V1111" i="1"/>
  <c r="V1022" i="1"/>
  <c r="V1056" i="1"/>
  <c r="W1054" i="1"/>
  <c r="Z1074" i="1"/>
  <c r="AC1074" i="1"/>
  <c r="V1081" i="1"/>
  <c r="V1044" i="1"/>
  <c r="W1061" i="1"/>
  <c r="V1065" i="1"/>
  <c r="V1077" i="1"/>
  <c r="W1098" i="1"/>
  <c r="W1105" i="1"/>
  <c r="W1106" i="1"/>
  <c r="W1114" i="1"/>
  <c r="V1114" i="1" s="1"/>
  <c r="AC1121" i="1"/>
  <c r="Z1121" i="1"/>
  <c r="V1132" i="1"/>
  <c r="V1057" i="1"/>
  <c r="W1100" i="1"/>
  <c r="V1100" i="1" s="1"/>
  <c r="V1102" i="1"/>
  <c r="W1108" i="1"/>
  <c r="V1108" i="1" s="1"/>
  <c r="W1116" i="1"/>
  <c r="V1116" i="1" s="1"/>
  <c r="W1130" i="1"/>
  <c r="V1089" i="1"/>
  <c r="W1119" i="1"/>
  <c r="V1119" i="1" s="1"/>
  <c r="W1125" i="1"/>
  <c r="V1109" i="1"/>
  <c r="V1117" i="1"/>
  <c r="Z952" i="1"/>
  <c r="AC952" i="1"/>
  <c r="V952" i="1"/>
  <c r="U559" i="1"/>
  <c r="W559" i="1" s="1"/>
  <c r="U11" i="1"/>
  <c r="AD11" i="1" s="1"/>
  <c r="AB11" i="1"/>
  <c r="U560" i="1"/>
  <c r="W560" i="1" s="1"/>
  <c r="AB560" i="1"/>
  <c r="U554" i="1"/>
  <c r="W554" i="1" s="1"/>
  <c r="AB554" i="1"/>
  <c r="U553" i="1"/>
  <c r="W553" i="1" s="1"/>
  <c r="AB553" i="1"/>
  <c r="U547" i="1"/>
  <c r="W547" i="1" s="1"/>
  <c r="AB547" i="1"/>
  <c r="U548" i="1"/>
  <c r="W548" i="1" s="1"/>
  <c r="AB559" i="1"/>
  <c r="AB561" i="1"/>
  <c r="U561" i="1"/>
  <c r="AB556" i="1"/>
  <c r="U556" i="1"/>
  <c r="W556" i="1" s="1"/>
  <c r="AB551" i="1"/>
  <c r="U551" i="1"/>
  <c r="U546" i="1"/>
  <c r="W546" i="1" s="1"/>
  <c r="AB546" i="1"/>
  <c r="U558" i="1"/>
  <c r="W558" i="1" s="1"/>
  <c r="AB558" i="1"/>
  <c r="AB555" i="1"/>
  <c r="U555" i="1"/>
  <c r="AB550" i="1"/>
  <c r="U550" i="1"/>
  <c r="W550" i="1" s="1"/>
  <c r="AB545" i="1"/>
  <c r="U545" i="1"/>
  <c r="W545" i="1" s="1"/>
  <c r="AB557" i="1"/>
  <c r="U557" i="1"/>
  <c r="W557" i="1" s="1"/>
  <c r="U552" i="1"/>
  <c r="W552" i="1" s="1"/>
  <c r="AB552" i="1"/>
  <c r="AB549" i="1"/>
  <c r="U549" i="1"/>
  <c r="W549" i="1" s="1"/>
  <c r="AB544" i="1"/>
  <c r="U544" i="1"/>
  <c r="W544" i="1" s="1"/>
  <c r="R951" i="1"/>
  <c r="Q951" i="1"/>
  <c r="N951" i="1"/>
  <c r="O951" i="1" s="1"/>
  <c r="J951" i="1"/>
  <c r="R950" i="1"/>
  <c r="Q950" i="1"/>
  <c r="N950" i="1"/>
  <c r="O950" i="1" s="1"/>
  <c r="J950" i="1"/>
  <c r="R949" i="1"/>
  <c r="Q949" i="1"/>
  <c r="N949" i="1"/>
  <c r="O949" i="1" s="1"/>
  <c r="J949" i="1"/>
  <c r="R948" i="1"/>
  <c r="Q948" i="1"/>
  <c r="N948" i="1"/>
  <c r="O948" i="1" s="1"/>
  <c r="J948" i="1"/>
  <c r="R947" i="1"/>
  <c r="Q947" i="1"/>
  <c r="N947" i="1"/>
  <c r="O947" i="1" s="1"/>
  <c r="J947" i="1"/>
  <c r="R946" i="1"/>
  <c r="Q946" i="1"/>
  <c r="N946" i="1"/>
  <c r="O946" i="1" s="1"/>
  <c r="J946" i="1"/>
  <c r="R945" i="1"/>
  <c r="Q945" i="1"/>
  <c r="N945" i="1"/>
  <c r="O945" i="1" s="1"/>
  <c r="J945" i="1"/>
  <c r="R944" i="1"/>
  <c r="Q944" i="1"/>
  <c r="N944" i="1"/>
  <c r="O944" i="1" s="1"/>
  <c r="J944" i="1"/>
  <c r="R943" i="1"/>
  <c r="Q943" i="1"/>
  <c r="N943" i="1"/>
  <c r="O943" i="1" s="1"/>
  <c r="J943" i="1"/>
  <c r="R942" i="1"/>
  <c r="Q942" i="1"/>
  <c r="N942" i="1"/>
  <c r="O942" i="1" s="1"/>
  <c r="J942" i="1"/>
  <c r="R941" i="1"/>
  <c r="Q941" i="1"/>
  <c r="N941" i="1"/>
  <c r="O941" i="1" s="1"/>
  <c r="J941" i="1"/>
  <c r="R940" i="1"/>
  <c r="Q940" i="1"/>
  <c r="N940" i="1"/>
  <c r="O940" i="1" s="1"/>
  <c r="J940" i="1"/>
  <c r="R939" i="1"/>
  <c r="Q939" i="1"/>
  <c r="N939" i="1"/>
  <c r="O939" i="1" s="1"/>
  <c r="J939" i="1"/>
  <c r="R938" i="1"/>
  <c r="Q938" i="1"/>
  <c r="N938" i="1"/>
  <c r="O938" i="1" s="1"/>
  <c r="J938" i="1"/>
  <c r="R937" i="1"/>
  <c r="Q937" i="1"/>
  <c r="N937" i="1"/>
  <c r="O937" i="1" s="1"/>
  <c r="J937" i="1"/>
  <c r="R936" i="1"/>
  <c r="Q936" i="1"/>
  <c r="N936" i="1"/>
  <c r="O936" i="1" s="1"/>
  <c r="J936" i="1"/>
  <c r="R935" i="1"/>
  <c r="Q935" i="1"/>
  <c r="N935" i="1"/>
  <c r="O935" i="1" s="1"/>
  <c r="J935" i="1"/>
  <c r="R934" i="1"/>
  <c r="Q934" i="1"/>
  <c r="N934" i="1"/>
  <c r="O934" i="1" s="1"/>
  <c r="J934" i="1"/>
  <c r="R933" i="1"/>
  <c r="Q933" i="1"/>
  <c r="N933" i="1"/>
  <c r="O933" i="1" s="1"/>
  <c r="J933" i="1"/>
  <c r="R932" i="1"/>
  <c r="Q932" i="1"/>
  <c r="N932" i="1"/>
  <c r="O932" i="1" s="1"/>
  <c r="J932" i="1"/>
  <c r="R931" i="1"/>
  <c r="Q931" i="1"/>
  <c r="N931" i="1"/>
  <c r="O931" i="1" s="1"/>
  <c r="J931" i="1"/>
  <c r="R930" i="1"/>
  <c r="Q930" i="1"/>
  <c r="N930" i="1"/>
  <c r="O930" i="1" s="1"/>
  <c r="J930" i="1"/>
  <c r="R929" i="1"/>
  <c r="Q929" i="1"/>
  <c r="N929" i="1"/>
  <c r="O929" i="1" s="1"/>
  <c r="J929" i="1"/>
  <c r="R928" i="1"/>
  <c r="Q928" i="1"/>
  <c r="N928" i="1"/>
  <c r="O928" i="1" s="1"/>
  <c r="J928" i="1"/>
  <c r="R927" i="1"/>
  <c r="Q927" i="1"/>
  <c r="N927" i="1"/>
  <c r="O927" i="1" s="1"/>
  <c r="J927" i="1"/>
  <c r="R926" i="1"/>
  <c r="Q926" i="1"/>
  <c r="N926" i="1"/>
  <c r="O926" i="1" s="1"/>
  <c r="J926" i="1"/>
  <c r="R925" i="1"/>
  <c r="Q925" i="1"/>
  <c r="N925" i="1"/>
  <c r="O925" i="1" s="1"/>
  <c r="J925" i="1"/>
  <c r="R924" i="1"/>
  <c r="Q924" i="1"/>
  <c r="N924" i="1"/>
  <c r="O924" i="1" s="1"/>
  <c r="J924" i="1"/>
  <c r="R923" i="1"/>
  <c r="Q923" i="1"/>
  <c r="N923" i="1"/>
  <c r="O923" i="1" s="1"/>
  <c r="J923" i="1"/>
  <c r="R922" i="1"/>
  <c r="Q922" i="1"/>
  <c r="N922" i="1"/>
  <c r="O922" i="1" s="1"/>
  <c r="J922" i="1"/>
  <c r="R921" i="1"/>
  <c r="Q921" i="1"/>
  <c r="N921" i="1"/>
  <c r="O921" i="1" s="1"/>
  <c r="J921" i="1"/>
  <c r="R920" i="1"/>
  <c r="Q920" i="1"/>
  <c r="N920" i="1"/>
  <c r="O920" i="1" s="1"/>
  <c r="J920" i="1"/>
  <c r="R919" i="1"/>
  <c r="Q919" i="1"/>
  <c r="N919" i="1"/>
  <c r="O919" i="1" s="1"/>
  <c r="J919" i="1"/>
  <c r="R918" i="1"/>
  <c r="Q918" i="1"/>
  <c r="N918" i="1"/>
  <c r="O918" i="1" s="1"/>
  <c r="J918" i="1"/>
  <c r="R917" i="1"/>
  <c r="Q917" i="1"/>
  <c r="N917" i="1"/>
  <c r="O917" i="1" s="1"/>
  <c r="J917" i="1"/>
  <c r="R916" i="1"/>
  <c r="Q916" i="1"/>
  <c r="N916" i="1"/>
  <c r="O916" i="1" s="1"/>
  <c r="J916" i="1"/>
  <c r="R915" i="1"/>
  <c r="Q915" i="1"/>
  <c r="N915" i="1"/>
  <c r="O915" i="1" s="1"/>
  <c r="J915" i="1"/>
  <c r="R914" i="1"/>
  <c r="Q914" i="1"/>
  <c r="N914" i="1"/>
  <c r="O914" i="1" s="1"/>
  <c r="J914" i="1"/>
  <c r="R913" i="1"/>
  <c r="Q913" i="1"/>
  <c r="N913" i="1"/>
  <c r="O913" i="1" s="1"/>
  <c r="J913" i="1"/>
  <c r="R912" i="1"/>
  <c r="Q912" i="1"/>
  <c r="N912" i="1"/>
  <c r="O912" i="1" s="1"/>
  <c r="J912" i="1"/>
  <c r="R911" i="1"/>
  <c r="Q911" i="1"/>
  <c r="N911" i="1"/>
  <c r="O911" i="1" s="1"/>
  <c r="J911" i="1"/>
  <c r="R910" i="1"/>
  <c r="Q910" i="1"/>
  <c r="N910" i="1"/>
  <c r="O910" i="1" s="1"/>
  <c r="J910" i="1"/>
  <c r="R909" i="1"/>
  <c r="Q909" i="1"/>
  <c r="N909" i="1"/>
  <c r="O909" i="1" s="1"/>
  <c r="J909" i="1"/>
  <c r="R908" i="1"/>
  <c r="Q908" i="1"/>
  <c r="N908" i="1"/>
  <c r="O908" i="1" s="1"/>
  <c r="J908" i="1"/>
  <c r="R907" i="1"/>
  <c r="Q907" i="1"/>
  <c r="N907" i="1"/>
  <c r="O907" i="1" s="1"/>
  <c r="J907" i="1"/>
  <c r="R906" i="1"/>
  <c r="Q906" i="1"/>
  <c r="N906" i="1"/>
  <c r="O906" i="1" s="1"/>
  <c r="J906" i="1"/>
  <c r="R905" i="1"/>
  <c r="Q905" i="1"/>
  <c r="N905" i="1"/>
  <c r="O905" i="1" s="1"/>
  <c r="J905" i="1"/>
  <c r="R904" i="1"/>
  <c r="Q904" i="1"/>
  <c r="N904" i="1"/>
  <c r="O904" i="1" s="1"/>
  <c r="J904" i="1"/>
  <c r="R903" i="1"/>
  <c r="Q903" i="1"/>
  <c r="N903" i="1"/>
  <c r="O903" i="1" s="1"/>
  <c r="J903" i="1"/>
  <c r="R902" i="1"/>
  <c r="Q902" i="1"/>
  <c r="N902" i="1"/>
  <c r="O902" i="1" s="1"/>
  <c r="J902" i="1"/>
  <c r="R901" i="1"/>
  <c r="Q901" i="1"/>
  <c r="N901" i="1"/>
  <c r="O901" i="1" s="1"/>
  <c r="J901" i="1"/>
  <c r="R900" i="1"/>
  <c r="Q900" i="1"/>
  <c r="N900" i="1"/>
  <c r="O900" i="1" s="1"/>
  <c r="J900" i="1"/>
  <c r="R899" i="1"/>
  <c r="Q899" i="1"/>
  <c r="N899" i="1"/>
  <c r="O899" i="1" s="1"/>
  <c r="J899" i="1"/>
  <c r="R898" i="1"/>
  <c r="Q898" i="1"/>
  <c r="N898" i="1"/>
  <c r="O898" i="1" s="1"/>
  <c r="J898" i="1"/>
  <c r="R897" i="1"/>
  <c r="Q897" i="1"/>
  <c r="N897" i="1"/>
  <c r="O897" i="1" s="1"/>
  <c r="J897" i="1"/>
  <c r="R896" i="1"/>
  <c r="Q896" i="1"/>
  <c r="N896" i="1"/>
  <c r="O896" i="1" s="1"/>
  <c r="AB896" i="1" s="1"/>
  <c r="J896" i="1"/>
  <c r="R895" i="1"/>
  <c r="Q895" i="1"/>
  <c r="N895" i="1"/>
  <c r="O895" i="1" s="1"/>
  <c r="AB895" i="1" s="1"/>
  <c r="J895" i="1"/>
  <c r="R894" i="1"/>
  <c r="Q894" i="1"/>
  <c r="N894" i="1"/>
  <c r="O894" i="1" s="1"/>
  <c r="J894" i="1"/>
  <c r="R893" i="1"/>
  <c r="Q893" i="1"/>
  <c r="N893" i="1"/>
  <c r="O893" i="1" s="1"/>
  <c r="J893" i="1"/>
  <c r="R892" i="1"/>
  <c r="Q892" i="1"/>
  <c r="N892" i="1"/>
  <c r="O892" i="1" s="1"/>
  <c r="J892" i="1"/>
  <c r="R891" i="1"/>
  <c r="Q891" i="1"/>
  <c r="N891" i="1"/>
  <c r="O891" i="1" s="1"/>
  <c r="J891" i="1"/>
  <c r="R890" i="1"/>
  <c r="Q890" i="1"/>
  <c r="N890" i="1"/>
  <c r="O890" i="1" s="1"/>
  <c r="J890" i="1"/>
  <c r="R889" i="1"/>
  <c r="Q889" i="1"/>
  <c r="N889" i="1"/>
  <c r="O889" i="1" s="1"/>
  <c r="J889" i="1"/>
  <c r="R888" i="1"/>
  <c r="Q888" i="1"/>
  <c r="N888" i="1"/>
  <c r="O888" i="1" s="1"/>
  <c r="J888" i="1"/>
  <c r="R887" i="1"/>
  <c r="Q887" i="1"/>
  <c r="N887" i="1"/>
  <c r="O887" i="1" s="1"/>
  <c r="J887" i="1"/>
  <c r="R886" i="1"/>
  <c r="Q886" i="1"/>
  <c r="N886" i="1"/>
  <c r="O886" i="1" s="1"/>
  <c r="J886" i="1"/>
  <c r="R885" i="1"/>
  <c r="Q885" i="1"/>
  <c r="N885" i="1"/>
  <c r="O885" i="1" s="1"/>
  <c r="J885" i="1"/>
  <c r="R884" i="1"/>
  <c r="Q884" i="1"/>
  <c r="N884" i="1"/>
  <c r="O884" i="1" s="1"/>
  <c r="J884" i="1"/>
  <c r="R883" i="1"/>
  <c r="Q883" i="1"/>
  <c r="N883" i="1"/>
  <c r="O883" i="1" s="1"/>
  <c r="J883" i="1"/>
  <c r="R882" i="1"/>
  <c r="Q882" i="1"/>
  <c r="N882" i="1"/>
  <c r="O882" i="1" s="1"/>
  <c r="J882" i="1"/>
  <c r="R881" i="1"/>
  <c r="Q881" i="1"/>
  <c r="N881" i="1"/>
  <c r="O881" i="1" s="1"/>
  <c r="J881" i="1"/>
  <c r="R880" i="1"/>
  <c r="Q880" i="1"/>
  <c r="N880" i="1"/>
  <c r="O880" i="1" s="1"/>
  <c r="J880" i="1"/>
  <c r="R879" i="1"/>
  <c r="Q879" i="1"/>
  <c r="N879" i="1"/>
  <c r="O879" i="1" s="1"/>
  <c r="J879" i="1"/>
  <c r="R878" i="1"/>
  <c r="Q878" i="1"/>
  <c r="N878" i="1"/>
  <c r="O878" i="1" s="1"/>
  <c r="J878" i="1"/>
  <c r="R877" i="1"/>
  <c r="Q877" i="1"/>
  <c r="N877" i="1"/>
  <c r="O877" i="1" s="1"/>
  <c r="J877" i="1"/>
  <c r="R876" i="1"/>
  <c r="Q876" i="1"/>
  <c r="N876" i="1"/>
  <c r="O876" i="1" s="1"/>
  <c r="J876" i="1"/>
  <c r="R875" i="1"/>
  <c r="Q875" i="1"/>
  <c r="N875" i="1"/>
  <c r="O875" i="1" s="1"/>
  <c r="J875" i="1"/>
  <c r="R874" i="1"/>
  <c r="Q874" i="1"/>
  <c r="N874" i="1"/>
  <c r="O874" i="1" s="1"/>
  <c r="J874" i="1"/>
  <c r="R873" i="1"/>
  <c r="Q873" i="1"/>
  <c r="N873" i="1"/>
  <c r="O873" i="1" s="1"/>
  <c r="J873" i="1"/>
  <c r="R872" i="1"/>
  <c r="Q872" i="1"/>
  <c r="N872" i="1"/>
  <c r="O872" i="1" s="1"/>
  <c r="J872" i="1"/>
  <c r="R871" i="1"/>
  <c r="Q871" i="1"/>
  <c r="N871" i="1"/>
  <c r="O871" i="1" s="1"/>
  <c r="J871" i="1"/>
  <c r="R870" i="1"/>
  <c r="Q870" i="1"/>
  <c r="N870" i="1"/>
  <c r="O870" i="1" s="1"/>
  <c r="J870" i="1"/>
  <c r="R869" i="1"/>
  <c r="Q869" i="1"/>
  <c r="N869" i="1"/>
  <c r="O869" i="1" s="1"/>
  <c r="J869" i="1"/>
  <c r="R868" i="1"/>
  <c r="Q868" i="1"/>
  <c r="N868" i="1"/>
  <c r="O868" i="1" s="1"/>
  <c r="J868" i="1"/>
  <c r="R867" i="1"/>
  <c r="Q867" i="1"/>
  <c r="N867" i="1"/>
  <c r="O867" i="1" s="1"/>
  <c r="J867" i="1"/>
  <c r="R866" i="1"/>
  <c r="Q866" i="1"/>
  <c r="N866" i="1"/>
  <c r="O866" i="1" s="1"/>
  <c r="J866" i="1"/>
  <c r="R865" i="1"/>
  <c r="Q865" i="1"/>
  <c r="N865" i="1"/>
  <c r="O865" i="1" s="1"/>
  <c r="J865" i="1"/>
  <c r="R864" i="1"/>
  <c r="Q864" i="1"/>
  <c r="N864" i="1"/>
  <c r="O864" i="1" s="1"/>
  <c r="AB864" i="1" s="1"/>
  <c r="J864" i="1"/>
  <c r="R863" i="1"/>
  <c r="Q863" i="1"/>
  <c r="N863" i="1"/>
  <c r="O863" i="1" s="1"/>
  <c r="J863" i="1"/>
  <c r="R862" i="1"/>
  <c r="Q862" i="1"/>
  <c r="N862" i="1"/>
  <c r="O862" i="1" s="1"/>
  <c r="J862" i="1"/>
  <c r="R861" i="1"/>
  <c r="Q861" i="1"/>
  <c r="N861" i="1"/>
  <c r="O861" i="1" s="1"/>
  <c r="J861" i="1"/>
  <c r="R860" i="1"/>
  <c r="Q860" i="1"/>
  <c r="N860" i="1"/>
  <c r="O860" i="1" s="1"/>
  <c r="AB860" i="1" s="1"/>
  <c r="J860" i="1"/>
  <c r="R859" i="1"/>
  <c r="Q859" i="1"/>
  <c r="N859" i="1"/>
  <c r="O859" i="1" s="1"/>
  <c r="J859" i="1"/>
  <c r="R858" i="1"/>
  <c r="Q858" i="1"/>
  <c r="N858" i="1"/>
  <c r="O858" i="1" s="1"/>
  <c r="J858" i="1"/>
  <c r="R857" i="1"/>
  <c r="Q857" i="1"/>
  <c r="N857" i="1"/>
  <c r="O857" i="1" s="1"/>
  <c r="J857" i="1"/>
  <c r="R856" i="1"/>
  <c r="Q856" i="1"/>
  <c r="N856" i="1"/>
  <c r="O856" i="1" s="1"/>
  <c r="J856" i="1"/>
  <c r="R855" i="1"/>
  <c r="Q855" i="1"/>
  <c r="N855" i="1"/>
  <c r="O855" i="1" s="1"/>
  <c r="J855" i="1"/>
  <c r="R854" i="1"/>
  <c r="Q854" i="1"/>
  <c r="N854" i="1"/>
  <c r="O854" i="1" s="1"/>
  <c r="J854" i="1"/>
  <c r="R853" i="1"/>
  <c r="Q853" i="1"/>
  <c r="N853" i="1"/>
  <c r="O853" i="1" s="1"/>
  <c r="J853" i="1"/>
  <c r="R852" i="1"/>
  <c r="Q852" i="1"/>
  <c r="N852" i="1"/>
  <c r="O852" i="1" s="1"/>
  <c r="AB852" i="1" s="1"/>
  <c r="J852" i="1"/>
  <c r="R851" i="1"/>
  <c r="Q851" i="1"/>
  <c r="N851" i="1"/>
  <c r="O851" i="1" s="1"/>
  <c r="J851" i="1"/>
  <c r="R850" i="1"/>
  <c r="Q850" i="1"/>
  <c r="N850" i="1"/>
  <c r="O850" i="1" s="1"/>
  <c r="J850" i="1"/>
  <c r="R849" i="1"/>
  <c r="Q849" i="1"/>
  <c r="N849" i="1"/>
  <c r="O849" i="1" s="1"/>
  <c r="J849" i="1"/>
  <c r="R848" i="1"/>
  <c r="Q848" i="1"/>
  <c r="N848" i="1"/>
  <c r="O848" i="1" s="1"/>
  <c r="J848" i="1"/>
  <c r="R847" i="1"/>
  <c r="Q847" i="1"/>
  <c r="N847" i="1"/>
  <c r="O847" i="1" s="1"/>
  <c r="J847" i="1"/>
  <c r="R846" i="1"/>
  <c r="Q846" i="1"/>
  <c r="N846" i="1"/>
  <c r="O846" i="1" s="1"/>
  <c r="J846" i="1"/>
  <c r="R845" i="1"/>
  <c r="Q845" i="1"/>
  <c r="N845" i="1"/>
  <c r="O845" i="1" s="1"/>
  <c r="J845" i="1"/>
  <c r="R844" i="1"/>
  <c r="Q844" i="1"/>
  <c r="N844" i="1"/>
  <c r="O844" i="1" s="1"/>
  <c r="AB844" i="1" s="1"/>
  <c r="J844" i="1"/>
  <c r="R843" i="1"/>
  <c r="Q843" i="1"/>
  <c r="N843" i="1"/>
  <c r="O843" i="1" s="1"/>
  <c r="J843" i="1"/>
  <c r="R842" i="1"/>
  <c r="Q842" i="1"/>
  <c r="N842" i="1"/>
  <c r="O842" i="1" s="1"/>
  <c r="J842" i="1"/>
  <c r="R841" i="1"/>
  <c r="Q841" i="1"/>
  <c r="N841" i="1"/>
  <c r="O841" i="1" s="1"/>
  <c r="J841" i="1"/>
  <c r="R840" i="1"/>
  <c r="Q840" i="1"/>
  <c r="N840" i="1"/>
  <c r="O840" i="1" s="1"/>
  <c r="J840" i="1"/>
  <c r="R839" i="1"/>
  <c r="Q839" i="1"/>
  <c r="N839" i="1"/>
  <c r="O839" i="1" s="1"/>
  <c r="J839" i="1"/>
  <c r="R838" i="1"/>
  <c r="Q838" i="1"/>
  <c r="N838" i="1"/>
  <c r="O838" i="1" s="1"/>
  <c r="J838" i="1"/>
  <c r="R837" i="1"/>
  <c r="Q837" i="1"/>
  <c r="N837" i="1"/>
  <c r="O837" i="1" s="1"/>
  <c r="J837" i="1"/>
  <c r="R836" i="1"/>
  <c r="Q836" i="1"/>
  <c r="N836" i="1"/>
  <c r="O836" i="1" s="1"/>
  <c r="AB836" i="1" s="1"/>
  <c r="J836" i="1"/>
  <c r="R835" i="1"/>
  <c r="Q835" i="1"/>
  <c r="N835" i="1"/>
  <c r="O835" i="1" s="1"/>
  <c r="J835" i="1"/>
  <c r="R834" i="1"/>
  <c r="Q834" i="1"/>
  <c r="N834" i="1"/>
  <c r="O834" i="1" s="1"/>
  <c r="J834" i="1"/>
  <c r="R833" i="1"/>
  <c r="Q833" i="1"/>
  <c r="N833" i="1"/>
  <c r="O833" i="1" s="1"/>
  <c r="J833" i="1"/>
  <c r="R832" i="1"/>
  <c r="Q832" i="1"/>
  <c r="N832" i="1"/>
  <c r="O832" i="1" s="1"/>
  <c r="AB832" i="1" s="1"/>
  <c r="J832" i="1"/>
  <c r="R831" i="1"/>
  <c r="Q831" i="1"/>
  <c r="N831" i="1"/>
  <c r="O831" i="1" s="1"/>
  <c r="J831" i="1"/>
  <c r="R830" i="1"/>
  <c r="Q830" i="1"/>
  <c r="N830" i="1"/>
  <c r="O830" i="1" s="1"/>
  <c r="J830" i="1"/>
  <c r="R829" i="1"/>
  <c r="Q829" i="1"/>
  <c r="N829" i="1"/>
  <c r="O829" i="1" s="1"/>
  <c r="J829" i="1"/>
  <c r="R828" i="1"/>
  <c r="Q828" i="1"/>
  <c r="N828" i="1"/>
  <c r="O828" i="1" s="1"/>
  <c r="J828" i="1"/>
  <c r="R827" i="1"/>
  <c r="Q827" i="1"/>
  <c r="N827" i="1"/>
  <c r="O827" i="1" s="1"/>
  <c r="J827" i="1"/>
  <c r="R826" i="1"/>
  <c r="Q826" i="1"/>
  <c r="N826" i="1"/>
  <c r="O826" i="1" s="1"/>
  <c r="J826" i="1"/>
  <c r="R825" i="1"/>
  <c r="Q825" i="1"/>
  <c r="N825" i="1"/>
  <c r="O825" i="1" s="1"/>
  <c r="J825" i="1"/>
  <c r="R824" i="1"/>
  <c r="Q824" i="1"/>
  <c r="N824" i="1"/>
  <c r="O824" i="1" s="1"/>
  <c r="J824" i="1"/>
  <c r="R823" i="1"/>
  <c r="Q823" i="1"/>
  <c r="N823" i="1"/>
  <c r="O823" i="1" s="1"/>
  <c r="J823" i="1"/>
  <c r="R822" i="1"/>
  <c r="Q822" i="1"/>
  <c r="N822" i="1"/>
  <c r="O822" i="1" s="1"/>
  <c r="J822" i="1"/>
  <c r="R821" i="1"/>
  <c r="Q821" i="1"/>
  <c r="N821" i="1"/>
  <c r="O821" i="1" s="1"/>
  <c r="AB821" i="1" s="1"/>
  <c r="J821" i="1"/>
  <c r="R820" i="1"/>
  <c r="Q820" i="1"/>
  <c r="N820" i="1"/>
  <c r="O820" i="1" s="1"/>
  <c r="AB820" i="1" s="1"/>
  <c r="J820" i="1"/>
  <c r="R819" i="1"/>
  <c r="Q819" i="1"/>
  <c r="N819" i="1"/>
  <c r="O819" i="1" s="1"/>
  <c r="J819" i="1"/>
  <c r="R818" i="1"/>
  <c r="Q818" i="1"/>
  <c r="N818" i="1"/>
  <c r="O818" i="1" s="1"/>
  <c r="J818" i="1"/>
  <c r="R817" i="1"/>
  <c r="Q817" i="1"/>
  <c r="N817" i="1"/>
  <c r="O817" i="1" s="1"/>
  <c r="J817" i="1"/>
  <c r="R816" i="1"/>
  <c r="Q816" i="1"/>
  <c r="N816" i="1"/>
  <c r="O816" i="1" s="1"/>
  <c r="AB816" i="1" s="1"/>
  <c r="J816" i="1"/>
  <c r="R815" i="1"/>
  <c r="Q815" i="1"/>
  <c r="N815" i="1"/>
  <c r="O815" i="1" s="1"/>
  <c r="J815" i="1"/>
  <c r="R814" i="1"/>
  <c r="Q814" i="1"/>
  <c r="N814" i="1"/>
  <c r="O814" i="1" s="1"/>
  <c r="J814" i="1"/>
  <c r="R813" i="1"/>
  <c r="Q813" i="1"/>
  <c r="N813" i="1"/>
  <c r="O813" i="1" s="1"/>
  <c r="J813" i="1"/>
  <c r="R812" i="1"/>
  <c r="Q812" i="1"/>
  <c r="N812" i="1"/>
  <c r="O812" i="1" s="1"/>
  <c r="J812" i="1"/>
  <c r="R811" i="1"/>
  <c r="Q811" i="1"/>
  <c r="N811" i="1"/>
  <c r="O811" i="1" s="1"/>
  <c r="J811" i="1"/>
  <c r="R810" i="1"/>
  <c r="Q810" i="1"/>
  <c r="N810" i="1"/>
  <c r="O810" i="1" s="1"/>
  <c r="J810" i="1"/>
  <c r="R809" i="1"/>
  <c r="Q809" i="1"/>
  <c r="N809" i="1"/>
  <c r="O809" i="1" s="1"/>
  <c r="AB809" i="1" s="1"/>
  <c r="J809" i="1"/>
  <c r="R808" i="1"/>
  <c r="Q808" i="1"/>
  <c r="N808" i="1"/>
  <c r="O808" i="1" s="1"/>
  <c r="J808" i="1"/>
  <c r="R807" i="1"/>
  <c r="Q807" i="1"/>
  <c r="N807" i="1"/>
  <c r="O807" i="1" s="1"/>
  <c r="J807" i="1"/>
  <c r="R806" i="1"/>
  <c r="Q806" i="1"/>
  <c r="N806" i="1"/>
  <c r="O806" i="1" s="1"/>
  <c r="J806" i="1"/>
  <c r="R805" i="1"/>
  <c r="Q805" i="1"/>
  <c r="N805" i="1"/>
  <c r="O805" i="1" s="1"/>
  <c r="J805" i="1"/>
  <c r="R804" i="1"/>
  <c r="Q804" i="1"/>
  <c r="N804" i="1"/>
  <c r="O804" i="1" s="1"/>
  <c r="J804" i="1"/>
  <c r="R803" i="1"/>
  <c r="Q803" i="1"/>
  <c r="N803" i="1"/>
  <c r="O803" i="1" s="1"/>
  <c r="J803" i="1"/>
  <c r="R802" i="1"/>
  <c r="Q802" i="1"/>
  <c r="N802" i="1"/>
  <c r="O802" i="1" s="1"/>
  <c r="J802" i="1"/>
  <c r="R801" i="1"/>
  <c r="Q801" i="1"/>
  <c r="N801" i="1"/>
  <c r="O801" i="1" s="1"/>
  <c r="AB801" i="1" s="1"/>
  <c r="J801" i="1"/>
  <c r="R800" i="1"/>
  <c r="Q800" i="1"/>
  <c r="N800" i="1"/>
  <c r="O800" i="1" s="1"/>
  <c r="J800" i="1"/>
  <c r="R799" i="1"/>
  <c r="Q799" i="1"/>
  <c r="N799" i="1"/>
  <c r="O799" i="1" s="1"/>
  <c r="J799" i="1"/>
  <c r="R798" i="1"/>
  <c r="Q798" i="1"/>
  <c r="N798" i="1"/>
  <c r="O798" i="1" s="1"/>
  <c r="AB798" i="1" s="1"/>
  <c r="J798" i="1"/>
  <c r="R797" i="1"/>
  <c r="Q797" i="1"/>
  <c r="N797" i="1"/>
  <c r="O797" i="1" s="1"/>
  <c r="AB797" i="1" s="1"/>
  <c r="J797" i="1"/>
  <c r="R796" i="1"/>
  <c r="Q796" i="1"/>
  <c r="N796" i="1"/>
  <c r="O796" i="1" s="1"/>
  <c r="J796" i="1"/>
  <c r="R795" i="1"/>
  <c r="Q795" i="1"/>
  <c r="N795" i="1"/>
  <c r="O795" i="1" s="1"/>
  <c r="J795" i="1"/>
  <c r="R794" i="1"/>
  <c r="Q794" i="1"/>
  <c r="N794" i="1"/>
  <c r="O794" i="1" s="1"/>
  <c r="J794" i="1"/>
  <c r="R793" i="1"/>
  <c r="Q793" i="1"/>
  <c r="N793" i="1"/>
  <c r="O793" i="1" s="1"/>
  <c r="J793" i="1"/>
  <c r="R792" i="1"/>
  <c r="Q792" i="1"/>
  <c r="N792" i="1"/>
  <c r="O792" i="1" s="1"/>
  <c r="J792" i="1"/>
  <c r="R791" i="1"/>
  <c r="Q791" i="1"/>
  <c r="N791" i="1"/>
  <c r="O791" i="1" s="1"/>
  <c r="J791" i="1"/>
  <c r="R790" i="1"/>
  <c r="Q790" i="1"/>
  <c r="N790" i="1"/>
  <c r="O790" i="1" s="1"/>
  <c r="J790" i="1"/>
  <c r="R789" i="1"/>
  <c r="Q789" i="1"/>
  <c r="N789" i="1"/>
  <c r="O789" i="1" s="1"/>
  <c r="AB789" i="1" s="1"/>
  <c r="J789" i="1"/>
  <c r="R788" i="1"/>
  <c r="Q788" i="1"/>
  <c r="N788" i="1"/>
  <c r="O788" i="1" s="1"/>
  <c r="J788" i="1"/>
  <c r="R787" i="1"/>
  <c r="Q787" i="1"/>
  <c r="N787" i="1"/>
  <c r="O787" i="1" s="1"/>
  <c r="J787" i="1"/>
  <c r="R786" i="1"/>
  <c r="Q786" i="1"/>
  <c r="N786" i="1"/>
  <c r="O786" i="1" s="1"/>
  <c r="J786" i="1"/>
  <c r="R785" i="1"/>
  <c r="Q785" i="1"/>
  <c r="N785" i="1"/>
  <c r="O785" i="1" s="1"/>
  <c r="AB785" i="1" s="1"/>
  <c r="J785" i="1"/>
  <c r="R784" i="1"/>
  <c r="Q784" i="1"/>
  <c r="N784" i="1"/>
  <c r="O784" i="1" s="1"/>
  <c r="J784" i="1"/>
  <c r="R783" i="1"/>
  <c r="Q783" i="1"/>
  <c r="N783" i="1"/>
  <c r="O783" i="1" s="1"/>
  <c r="J783" i="1"/>
  <c r="R782" i="1"/>
  <c r="Q782" i="1"/>
  <c r="N782" i="1"/>
  <c r="O782" i="1" s="1"/>
  <c r="AB782" i="1" s="1"/>
  <c r="J782" i="1"/>
  <c r="AD1055" i="1" l="1"/>
  <c r="AD1002" i="1"/>
  <c r="AA1002" i="1" s="1"/>
  <c r="AF1002" i="1" s="1"/>
  <c r="AH1002" i="1" s="1"/>
  <c r="AD972" i="1"/>
  <c r="AA972" i="1" s="1"/>
  <c r="AF972" i="1" s="1"/>
  <c r="AH972" i="1" s="1"/>
  <c r="AD964" i="1"/>
  <c r="AA964" i="1" s="1"/>
  <c r="AF964" i="1" s="1"/>
  <c r="AH964" i="1" s="1"/>
  <c r="AG980" i="1"/>
  <c r="AG1050" i="1"/>
  <c r="AG1024" i="1"/>
  <c r="AG1083" i="1"/>
  <c r="AG1016" i="1"/>
  <c r="AG1079" i="1"/>
  <c r="AE1009" i="1"/>
  <c r="AG1009" i="1" s="1"/>
  <c r="AG1087" i="1"/>
  <c r="AG1091" i="1"/>
  <c r="AE1056" i="1"/>
  <c r="AG1056" i="1" s="1"/>
  <c r="AE982" i="1"/>
  <c r="AG982" i="1" s="1"/>
  <c r="AE1060" i="1"/>
  <c r="AG1060" i="1" s="1"/>
  <c r="AE981" i="1"/>
  <c r="AG981" i="1" s="1"/>
  <c r="AC1090" i="1"/>
  <c r="AE975" i="1"/>
  <c r="AG975" i="1" s="1"/>
  <c r="AE1032" i="1"/>
  <c r="AG1032" i="1" s="1"/>
  <c r="AE964" i="1"/>
  <c r="AG964" i="1" s="1"/>
  <c r="AE1111" i="1"/>
  <c r="AG1111" i="1" s="1"/>
  <c r="AE1042" i="1"/>
  <c r="AG1042" i="1" s="1"/>
  <c r="AE1008" i="1"/>
  <c r="AG1008" i="1" s="1"/>
  <c r="AE1040" i="1"/>
  <c r="AG1040" i="1" s="1"/>
  <c r="AE1120" i="1"/>
  <c r="AG1120" i="1" s="1"/>
  <c r="AE1088" i="1"/>
  <c r="AG1088" i="1" s="1"/>
  <c r="AE1001" i="1"/>
  <c r="AG1001" i="1" s="1"/>
  <c r="AE978" i="1"/>
  <c r="AG978" i="1" s="1"/>
  <c r="AE967" i="1"/>
  <c r="AG967" i="1" s="1"/>
  <c r="AE954" i="1"/>
  <c r="AG954" i="1" s="1"/>
  <c r="AE1133" i="1"/>
  <c r="AG1133" i="1" s="1"/>
  <c r="AE1121" i="1"/>
  <c r="AG1121" i="1" s="1"/>
  <c r="AE1086" i="1"/>
  <c r="AG1086" i="1" s="1"/>
  <c r="AE1010" i="1"/>
  <c r="AG1010" i="1" s="1"/>
  <c r="AE1000" i="1"/>
  <c r="AG1000" i="1" s="1"/>
  <c r="AE999" i="1"/>
  <c r="AG999" i="1" s="1"/>
  <c r="AE959" i="1"/>
  <c r="AG959" i="1" s="1"/>
  <c r="AE1044" i="1"/>
  <c r="AG1044" i="1" s="1"/>
  <c r="AE1078" i="1"/>
  <c r="AG1078" i="1" s="1"/>
  <c r="AE1033" i="1"/>
  <c r="AG1033" i="1" s="1"/>
  <c r="AE1082" i="1"/>
  <c r="AG1082" i="1" s="1"/>
  <c r="AE971" i="1"/>
  <c r="AG971" i="1" s="1"/>
  <c r="AE1006" i="1"/>
  <c r="AG1006" i="1" s="1"/>
  <c r="AG1014" i="1"/>
  <c r="AE1077" i="1"/>
  <c r="AG1077" i="1" s="1"/>
  <c r="AE1041" i="1"/>
  <c r="AG1041" i="1" s="1"/>
  <c r="AE1057" i="1"/>
  <c r="AG1057" i="1" s="1"/>
  <c r="AE1064" i="1"/>
  <c r="AG1064" i="1" s="1"/>
  <c r="AE1051" i="1"/>
  <c r="AG1051" i="1" s="1"/>
  <c r="AE960" i="1"/>
  <c r="AG960" i="1" s="1"/>
  <c r="AE1129" i="1"/>
  <c r="AG1129" i="1" s="1"/>
  <c r="AE1068" i="1"/>
  <c r="AG1068" i="1" s="1"/>
  <c r="AE1029" i="1"/>
  <c r="AG1029" i="1" s="1"/>
  <c r="AE1124" i="1"/>
  <c r="AG1124" i="1" s="1"/>
  <c r="AE1128" i="1"/>
  <c r="AG1128" i="1" s="1"/>
  <c r="AE1045" i="1"/>
  <c r="AG1045" i="1" s="1"/>
  <c r="AE1126" i="1"/>
  <c r="AG1126" i="1" s="1"/>
  <c r="AE1122" i="1"/>
  <c r="AG1122" i="1" s="1"/>
  <c r="AE953" i="1"/>
  <c r="AG953" i="1" s="1"/>
  <c r="X1090" i="1"/>
  <c r="AD1090" i="1" s="1"/>
  <c r="AA1090" i="1" s="1"/>
  <c r="AF1090" i="1" s="1"/>
  <c r="AH1090" i="1" s="1"/>
  <c r="AE1074" i="1"/>
  <c r="AG1074" i="1" s="1"/>
  <c r="AE1002" i="1"/>
  <c r="AG1002" i="1" s="1"/>
  <c r="AE956" i="1"/>
  <c r="AG956" i="1" s="1"/>
  <c r="AE1132" i="1"/>
  <c r="AG1132" i="1" s="1"/>
  <c r="AE988" i="1"/>
  <c r="AG988" i="1" s="1"/>
  <c r="AE995" i="1"/>
  <c r="AG995" i="1" s="1"/>
  <c r="AE973" i="1"/>
  <c r="AG973" i="1" s="1"/>
  <c r="AE974" i="1"/>
  <c r="AG974" i="1" s="1"/>
  <c r="AE986" i="1"/>
  <c r="AG986" i="1" s="1"/>
  <c r="AE968" i="1"/>
  <c r="AG968" i="1" s="1"/>
  <c r="AE972" i="1"/>
  <c r="AG972" i="1" s="1"/>
  <c r="AE1085" i="1"/>
  <c r="AG1085" i="1" s="1"/>
  <c r="AE989" i="1"/>
  <c r="AG989" i="1" s="1"/>
  <c r="AE1081" i="1"/>
  <c r="AG1081" i="1" s="1"/>
  <c r="AE1089" i="1"/>
  <c r="AG1089" i="1" s="1"/>
  <c r="AE1069" i="1"/>
  <c r="AG1069" i="1" s="1"/>
  <c r="AE1055" i="1"/>
  <c r="AG1055" i="1" s="1"/>
  <c r="AE1112" i="1"/>
  <c r="AG1112" i="1" s="1"/>
  <c r="AE1096" i="1"/>
  <c r="AG1096" i="1" s="1"/>
  <c r="AE1058" i="1"/>
  <c r="AG1058" i="1" s="1"/>
  <c r="AE1065" i="1"/>
  <c r="AG1065" i="1" s="1"/>
  <c r="AE1021" i="1"/>
  <c r="AG1021" i="1" s="1"/>
  <c r="AE952" i="1"/>
  <c r="AG952" i="1" s="1"/>
  <c r="Z1090" i="1"/>
  <c r="AE983" i="1"/>
  <c r="AG983" i="1" s="1"/>
  <c r="X1114" i="1"/>
  <c r="AD1114" i="1" s="1"/>
  <c r="X987" i="1"/>
  <c r="AD987" i="1" s="1"/>
  <c r="AA1010" i="1"/>
  <c r="AF1010" i="1" s="1"/>
  <c r="AH1010" i="1" s="1"/>
  <c r="X1076" i="1"/>
  <c r="AD1076" i="1" s="1"/>
  <c r="X1107" i="1"/>
  <c r="AD1107" i="1" s="1"/>
  <c r="AA1082" i="1"/>
  <c r="AF1082" i="1" s="1"/>
  <c r="AH1082" i="1" s="1"/>
  <c r="AA1000" i="1"/>
  <c r="AF1000" i="1" s="1"/>
  <c r="AH1000" i="1" s="1"/>
  <c r="X1103" i="1"/>
  <c r="AD1103" i="1" s="1"/>
  <c r="X1067" i="1"/>
  <c r="AD1067" i="1" s="1"/>
  <c r="AA1086" i="1"/>
  <c r="AF1086" i="1" s="1"/>
  <c r="AH1086" i="1" s="1"/>
  <c r="X1108" i="1"/>
  <c r="AD1108" i="1" s="1"/>
  <c r="AA1087" i="1"/>
  <c r="AF1087" i="1" s="1"/>
  <c r="AH1087" i="1" s="1"/>
  <c r="AA1075" i="1"/>
  <c r="AF1075" i="1" s="1"/>
  <c r="AH1075" i="1" s="1"/>
  <c r="AA1006" i="1"/>
  <c r="AF1006" i="1" s="1"/>
  <c r="AH1006" i="1" s="1"/>
  <c r="AA1027" i="1"/>
  <c r="AF1027" i="1" s="1"/>
  <c r="AH1027" i="1" s="1"/>
  <c r="AA1040" i="1"/>
  <c r="AF1040" i="1" s="1"/>
  <c r="AH1040" i="1" s="1"/>
  <c r="X1095" i="1"/>
  <c r="AD1095" i="1" s="1"/>
  <c r="AA1001" i="1"/>
  <c r="AF1001" i="1" s="1"/>
  <c r="AH1001" i="1" s="1"/>
  <c r="AA978" i="1"/>
  <c r="AF978" i="1" s="1"/>
  <c r="AH978" i="1" s="1"/>
  <c r="AA1055" i="1"/>
  <c r="AF1055" i="1" s="1"/>
  <c r="AH1055" i="1" s="1"/>
  <c r="AA1032" i="1"/>
  <c r="AF1032" i="1" s="1"/>
  <c r="AH1032" i="1" s="1"/>
  <c r="X1127" i="1"/>
  <c r="AD1127" i="1" s="1"/>
  <c r="X1100" i="1"/>
  <c r="AD1100" i="1" s="1"/>
  <c r="X990" i="1"/>
  <c r="AD990" i="1" s="1"/>
  <c r="AA1069" i="1"/>
  <c r="AF1069" i="1" s="1"/>
  <c r="AH1069" i="1" s="1"/>
  <c r="AA986" i="1"/>
  <c r="AF986" i="1" s="1"/>
  <c r="AH986" i="1" s="1"/>
  <c r="AA1121" i="1"/>
  <c r="AF1121" i="1" s="1"/>
  <c r="AH1121" i="1" s="1"/>
  <c r="AA1014" i="1"/>
  <c r="AF1014" i="1" s="1"/>
  <c r="AH1014" i="1" s="1"/>
  <c r="X1012" i="1"/>
  <c r="AD1012" i="1" s="1"/>
  <c r="X977" i="1"/>
  <c r="AD977" i="1" s="1"/>
  <c r="AA1093" i="1"/>
  <c r="AF1093" i="1" s="1"/>
  <c r="AH1093" i="1" s="1"/>
  <c r="X1099" i="1"/>
  <c r="AD1099" i="1" s="1"/>
  <c r="AA974" i="1"/>
  <c r="AF974" i="1" s="1"/>
  <c r="AH974" i="1" s="1"/>
  <c r="AC1125" i="1"/>
  <c r="Z1125" i="1"/>
  <c r="X1132" i="1"/>
  <c r="AD1132" i="1" s="1"/>
  <c r="AC1061" i="1"/>
  <c r="Z1061" i="1"/>
  <c r="V1061" i="1"/>
  <c r="X1022" i="1"/>
  <c r="AD1022" i="1" s="1"/>
  <c r="AC1017" i="1"/>
  <c r="Z1017" i="1"/>
  <c r="AA1016" i="1"/>
  <c r="AF1016" i="1" s="1"/>
  <c r="AH1016" i="1" s="1"/>
  <c r="X975" i="1"/>
  <c r="AD975" i="1" s="1"/>
  <c r="X958" i="1"/>
  <c r="AD958" i="1" s="1"/>
  <c r="AA1048" i="1"/>
  <c r="AF1048" i="1" s="1"/>
  <c r="AH1048" i="1" s="1"/>
  <c r="X1101" i="1"/>
  <c r="AD1101" i="1" s="1"/>
  <c r="AA1074" i="1"/>
  <c r="AF1074" i="1" s="1"/>
  <c r="AH1074" i="1" s="1"/>
  <c r="X1030" i="1"/>
  <c r="AD1030" i="1" s="1"/>
  <c r="X962" i="1"/>
  <c r="AD962" i="1" s="1"/>
  <c r="X1112" i="1"/>
  <c r="AD1112" i="1" s="1"/>
  <c r="X1085" i="1"/>
  <c r="AD1085" i="1" s="1"/>
  <c r="X959" i="1"/>
  <c r="AD959" i="1" s="1"/>
  <c r="X1109" i="1"/>
  <c r="AD1109" i="1" s="1"/>
  <c r="AC1119" i="1"/>
  <c r="Z1119" i="1"/>
  <c r="X1102" i="1"/>
  <c r="AD1102" i="1" s="1"/>
  <c r="Z1105" i="1"/>
  <c r="AC1105" i="1"/>
  <c r="AC1054" i="1"/>
  <c r="Z1054" i="1"/>
  <c r="X1111" i="1"/>
  <c r="AD1111" i="1" s="1"/>
  <c r="AC1004" i="1"/>
  <c r="Z1004" i="1"/>
  <c r="X1066" i="1"/>
  <c r="AD1066" i="1" s="1"/>
  <c r="X1015" i="1"/>
  <c r="AD1015" i="1" s="1"/>
  <c r="Z1036" i="1"/>
  <c r="AC1036" i="1"/>
  <c r="AE1027" i="1"/>
  <c r="AG1027" i="1" s="1"/>
  <c r="Z1003" i="1"/>
  <c r="AC1003" i="1"/>
  <c r="AE1022" i="1"/>
  <c r="AG1022" i="1" s="1"/>
  <c r="X971" i="1"/>
  <c r="AD971" i="1" s="1"/>
  <c r="AC998" i="1"/>
  <c r="Z998" i="1"/>
  <c r="X973" i="1"/>
  <c r="AD973" i="1" s="1"/>
  <c r="AC966" i="1"/>
  <c r="Z966" i="1"/>
  <c r="AC963" i="1"/>
  <c r="Z963" i="1"/>
  <c r="AE1110" i="1"/>
  <c r="AG1110" i="1" s="1"/>
  <c r="AE1097" i="1"/>
  <c r="AG1097" i="1" s="1"/>
  <c r="AE1080" i="1"/>
  <c r="AG1080" i="1" s="1"/>
  <c r="AE961" i="1"/>
  <c r="AG961" i="1" s="1"/>
  <c r="AE969" i="1"/>
  <c r="AG969" i="1" s="1"/>
  <c r="X1110" i="1"/>
  <c r="AD1110" i="1" s="1"/>
  <c r="X1094" i="1"/>
  <c r="AD1094" i="1" s="1"/>
  <c r="X1097" i="1"/>
  <c r="AD1097" i="1" s="1"/>
  <c r="AC1053" i="1"/>
  <c r="Z1053" i="1"/>
  <c r="X1021" i="1"/>
  <c r="AD1021" i="1" s="1"/>
  <c r="AE1015" i="1"/>
  <c r="AG1015" i="1" s="1"/>
  <c r="AE1037" i="1"/>
  <c r="AG1037" i="1" s="1"/>
  <c r="Z1020" i="1"/>
  <c r="AC1020" i="1"/>
  <c r="AE1026" i="1"/>
  <c r="AG1026" i="1" s="1"/>
  <c r="AE1019" i="1"/>
  <c r="AG1019" i="1" s="1"/>
  <c r="AE1030" i="1"/>
  <c r="AG1030" i="1" s="1"/>
  <c r="AE997" i="1"/>
  <c r="AG997" i="1" s="1"/>
  <c r="X955" i="1"/>
  <c r="AD955" i="1" s="1"/>
  <c r="AE1084" i="1"/>
  <c r="AG1084" i="1" s="1"/>
  <c r="V1105" i="1"/>
  <c r="AE1092" i="1"/>
  <c r="AG1092" i="1" s="1"/>
  <c r="AC1115" i="1"/>
  <c r="Z1115" i="1"/>
  <c r="AE976" i="1"/>
  <c r="AG976" i="1" s="1"/>
  <c r="AE992" i="1"/>
  <c r="AG992" i="1" s="1"/>
  <c r="AE1102" i="1"/>
  <c r="AG1102" i="1" s="1"/>
  <c r="AC1131" i="1"/>
  <c r="Z1131" i="1"/>
  <c r="X1104" i="1"/>
  <c r="AD1104" i="1" s="1"/>
  <c r="AE1075" i="1"/>
  <c r="AG1075" i="1" s="1"/>
  <c r="X1058" i="1"/>
  <c r="AD1058" i="1" s="1"/>
  <c r="AE1073" i="1"/>
  <c r="AG1073" i="1" s="1"/>
  <c r="AC1063" i="1"/>
  <c r="Z1063" i="1"/>
  <c r="X1042" i="1"/>
  <c r="AD1042" i="1" s="1"/>
  <c r="X1033" i="1"/>
  <c r="AD1033" i="1" s="1"/>
  <c r="AE1048" i="1"/>
  <c r="AG1048" i="1" s="1"/>
  <c r="V1003" i="1"/>
  <c r="AE1005" i="1"/>
  <c r="AG1005" i="1" s="1"/>
  <c r="AC994" i="1"/>
  <c r="Z994" i="1"/>
  <c r="X979" i="1"/>
  <c r="AD979" i="1" s="1"/>
  <c r="X953" i="1"/>
  <c r="AD953" i="1" s="1"/>
  <c r="AE1104" i="1"/>
  <c r="AG1104" i="1" s="1"/>
  <c r="AE1046" i="1"/>
  <c r="AG1046" i="1" s="1"/>
  <c r="AE1052" i="1"/>
  <c r="AG1052" i="1" s="1"/>
  <c r="V1020" i="1"/>
  <c r="AE991" i="1"/>
  <c r="AG991" i="1" s="1"/>
  <c r="AE1101" i="1"/>
  <c r="AG1101" i="1" s="1"/>
  <c r="AE1072" i="1"/>
  <c r="AG1072" i="1" s="1"/>
  <c r="AE1034" i="1"/>
  <c r="AG1034" i="1" s="1"/>
  <c r="AE955" i="1"/>
  <c r="AG955" i="1" s="1"/>
  <c r="AE1025" i="1"/>
  <c r="AG1025" i="1" s="1"/>
  <c r="AE996" i="1"/>
  <c r="AG996" i="1" s="1"/>
  <c r="AC1108" i="1"/>
  <c r="Z1108" i="1"/>
  <c r="Z1070" i="1"/>
  <c r="AC1070" i="1"/>
  <c r="X1052" i="1"/>
  <c r="AD1052" i="1" s="1"/>
  <c r="X1037" i="1"/>
  <c r="AD1037" i="1" s="1"/>
  <c r="V1017" i="1"/>
  <c r="X1126" i="1"/>
  <c r="AD1126" i="1" s="1"/>
  <c r="AA1133" i="1"/>
  <c r="AF1133" i="1" s="1"/>
  <c r="AH1133" i="1" s="1"/>
  <c r="X1046" i="1"/>
  <c r="AD1046" i="1" s="1"/>
  <c r="X1034" i="1"/>
  <c r="AD1034" i="1" s="1"/>
  <c r="AC977" i="1"/>
  <c r="Z977" i="1"/>
  <c r="X1078" i="1"/>
  <c r="AD1078" i="1" s="1"/>
  <c r="X1041" i="1"/>
  <c r="AD1041" i="1" s="1"/>
  <c r="X981" i="1"/>
  <c r="AD981" i="1" s="1"/>
  <c r="AC1067" i="1"/>
  <c r="Z1067" i="1"/>
  <c r="X1119" i="1"/>
  <c r="AD1119" i="1" s="1"/>
  <c r="AC1100" i="1"/>
  <c r="Z1100" i="1"/>
  <c r="Z1098" i="1"/>
  <c r="AC1098" i="1"/>
  <c r="AA1091" i="1"/>
  <c r="AF1091" i="1" s="1"/>
  <c r="AH1091" i="1" s="1"/>
  <c r="X988" i="1"/>
  <c r="AD988" i="1" s="1"/>
  <c r="AC1059" i="1"/>
  <c r="Z1059" i="1"/>
  <c r="Z1011" i="1"/>
  <c r="AC1011" i="1"/>
  <c r="AC1018" i="1"/>
  <c r="Z1018" i="1"/>
  <c r="X954" i="1"/>
  <c r="AD954" i="1" s="1"/>
  <c r="X998" i="1"/>
  <c r="AD998" i="1" s="1"/>
  <c r="X956" i="1"/>
  <c r="AD956" i="1" s="1"/>
  <c r="X966" i="1"/>
  <c r="AD966" i="1" s="1"/>
  <c r="AE1118" i="1"/>
  <c r="AG1118" i="1" s="1"/>
  <c r="AC1071" i="1"/>
  <c r="Z1071" i="1"/>
  <c r="AA1024" i="1"/>
  <c r="AF1024" i="1" s="1"/>
  <c r="AH1024" i="1" s="1"/>
  <c r="AE1109" i="1"/>
  <c r="AG1109" i="1" s="1"/>
  <c r="AC1076" i="1"/>
  <c r="Z1076" i="1"/>
  <c r="X1122" i="1"/>
  <c r="AD1122" i="1" s="1"/>
  <c r="X1072" i="1"/>
  <c r="AD1072" i="1" s="1"/>
  <c r="X1049" i="1"/>
  <c r="AD1049" i="1" s="1"/>
  <c r="X1028" i="1"/>
  <c r="AD1028" i="1" s="1"/>
  <c r="AE1093" i="1"/>
  <c r="AG1093" i="1" s="1"/>
  <c r="AE1066" i="1"/>
  <c r="AG1066" i="1" s="1"/>
  <c r="AA1050" i="1"/>
  <c r="AF1050" i="1" s="1"/>
  <c r="AH1050" i="1" s="1"/>
  <c r="Z1007" i="1"/>
  <c r="AC1007" i="1"/>
  <c r="X1008" i="1"/>
  <c r="AD1008" i="1" s="1"/>
  <c r="AE1094" i="1"/>
  <c r="AG1094" i="1" s="1"/>
  <c r="X1129" i="1"/>
  <c r="AD1129" i="1" s="1"/>
  <c r="AC1123" i="1"/>
  <c r="Z1123" i="1"/>
  <c r="V1125" i="1"/>
  <c r="V1098" i="1"/>
  <c r="V1053" i="1"/>
  <c r="X1115" i="1"/>
  <c r="AD1115" i="1" s="1"/>
  <c r="AE979" i="1"/>
  <c r="AG979" i="1" s="1"/>
  <c r="V963" i="1"/>
  <c r="X1120" i="1"/>
  <c r="AD1120" i="1" s="1"/>
  <c r="X1073" i="1"/>
  <c r="AD1073" i="1" s="1"/>
  <c r="X1131" i="1"/>
  <c r="AD1131" i="1" s="1"/>
  <c r="X1096" i="1"/>
  <c r="AD1096" i="1" s="1"/>
  <c r="X1063" i="1"/>
  <c r="AD1063" i="1" s="1"/>
  <c r="X1060" i="1"/>
  <c r="AD1060" i="1" s="1"/>
  <c r="X1005" i="1"/>
  <c r="AD1005" i="1" s="1"/>
  <c r="AC1038" i="1"/>
  <c r="Z1038" i="1"/>
  <c r="V1011" i="1"/>
  <c r="X1026" i="1"/>
  <c r="AD1026" i="1" s="1"/>
  <c r="X992" i="1"/>
  <c r="AD992" i="1" s="1"/>
  <c r="X994" i="1"/>
  <c r="AD994" i="1" s="1"/>
  <c r="AE993" i="1"/>
  <c r="AG993" i="1" s="1"/>
  <c r="AE970" i="1"/>
  <c r="AG970" i="1" s="1"/>
  <c r="X961" i="1"/>
  <c r="V1054" i="1"/>
  <c r="AC1099" i="1"/>
  <c r="Z1099" i="1"/>
  <c r="V1007" i="1"/>
  <c r="X1009" i="1"/>
  <c r="AD1009" i="1" s="1"/>
  <c r="AE1062" i="1"/>
  <c r="AG1062" i="1" s="1"/>
  <c r="AE1049" i="1"/>
  <c r="AG1049" i="1" s="1"/>
  <c r="AE957" i="1"/>
  <c r="AG957" i="1" s="1"/>
  <c r="AE1031" i="1"/>
  <c r="AG1031" i="1" s="1"/>
  <c r="AE965" i="1"/>
  <c r="AG965" i="1" s="1"/>
  <c r="X1117" i="1"/>
  <c r="AD1117" i="1" s="1"/>
  <c r="Z1130" i="1"/>
  <c r="AC1130" i="1"/>
  <c r="Z1106" i="1"/>
  <c r="AC1106" i="1"/>
  <c r="X1056" i="1"/>
  <c r="AD1056" i="1" s="1"/>
  <c r="X1023" i="1"/>
  <c r="AD1023" i="1" s="1"/>
  <c r="Z1039" i="1"/>
  <c r="AC1039" i="1"/>
  <c r="Z984" i="1"/>
  <c r="AC984" i="1"/>
  <c r="AC990" i="1"/>
  <c r="Z990" i="1"/>
  <c r="X970" i="1"/>
  <c r="X968" i="1"/>
  <c r="AD968" i="1" s="1"/>
  <c r="X1128" i="1"/>
  <c r="AD1128" i="1" s="1"/>
  <c r="X1068" i="1"/>
  <c r="AD1068" i="1" s="1"/>
  <c r="AC1107" i="1"/>
  <c r="Z1107" i="1"/>
  <c r="X1031" i="1"/>
  <c r="AD1031" i="1" s="1"/>
  <c r="AC1012" i="1"/>
  <c r="Z1012" i="1"/>
  <c r="AA980" i="1"/>
  <c r="AF980" i="1" s="1"/>
  <c r="AH980" i="1" s="1"/>
  <c r="X957" i="1"/>
  <c r="AD957" i="1" s="1"/>
  <c r="X1116" i="1"/>
  <c r="AD1116" i="1" s="1"/>
  <c r="X1080" i="1"/>
  <c r="AD1080" i="1" s="1"/>
  <c r="X1036" i="1"/>
  <c r="AD1036" i="1" s="1"/>
  <c r="X999" i="1"/>
  <c r="AD999" i="1" s="1"/>
  <c r="X967" i="1"/>
  <c r="AD967" i="1" s="1"/>
  <c r="AC1127" i="1"/>
  <c r="Z1127" i="1"/>
  <c r="AA997" i="1"/>
  <c r="AF997" i="1" s="1"/>
  <c r="AH997" i="1" s="1"/>
  <c r="X1089" i="1"/>
  <c r="AD1089" i="1" s="1"/>
  <c r="AC1116" i="1"/>
  <c r="Z1116" i="1"/>
  <c r="X1057" i="1"/>
  <c r="AD1057" i="1" s="1"/>
  <c r="Z1114" i="1"/>
  <c r="AC1114" i="1"/>
  <c r="X1077" i="1"/>
  <c r="AD1077" i="1" s="1"/>
  <c r="X1065" i="1"/>
  <c r="AD1065" i="1" s="1"/>
  <c r="X1044" i="1"/>
  <c r="AD1044" i="1" s="1"/>
  <c r="X1081" i="1"/>
  <c r="AD1081" i="1" s="1"/>
  <c r="AC1095" i="1"/>
  <c r="Z1095" i="1"/>
  <c r="X1064" i="1"/>
  <c r="AD1064" i="1" s="1"/>
  <c r="X1051" i="1"/>
  <c r="AD1051" i="1" s="1"/>
  <c r="Z1043" i="1"/>
  <c r="AC1043" i="1"/>
  <c r="X1059" i="1"/>
  <c r="AD1059" i="1" s="1"/>
  <c r="AC985" i="1"/>
  <c r="Z985" i="1"/>
  <c r="AC1013" i="1"/>
  <c r="Z1013" i="1"/>
  <c r="X983" i="1"/>
  <c r="AD983" i="1" s="1"/>
  <c r="X993" i="1"/>
  <c r="AD993" i="1" s="1"/>
  <c r="X995" i="1"/>
  <c r="AD995" i="1" s="1"/>
  <c r="AC987" i="1"/>
  <c r="Z987" i="1"/>
  <c r="X982" i="1"/>
  <c r="AD982" i="1" s="1"/>
  <c r="AC958" i="1"/>
  <c r="Z958" i="1"/>
  <c r="V1130" i="1"/>
  <c r="V1106" i="1"/>
  <c r="X1071" i="1"/>
  <c r="AD1071" i="1" s="1"/>
  <c r="X1029" i="1"/>
  <c r="AD1029" i="1" s="1"/>
  <c r="AE1117" i="1"/>
  <c r="AG1117" i="1" s="1"/>
  <c r="X1124" i="1"/>
  <c r="AD1124" i="1" s="1"/>
  <c r="X1092" i="1"/>
  <c r="AD1092" i="1" s="1"/>
  <c r="X1062" i="1"/>
  <c r="AD1062" i="1" s="1"/>
  <c r="X1035" i="1"/>
  <c r="AD1035" i="1" s="1"/>
  <c r="AA1079" i="1"/>
  <c r="AF1079" i="1" s="1"/>
  <c r="AH1079" i="1" s="1"/>
  <c r="X1045" i="1"/>
  <c r="AD1045" i="1" s="1"/>
  <c r="X1025" i="1"/>
  <c r="AD1025" i="1" s="1"/>
  <c r="AE1023" i="1"/>
  <c r="AG1023" i="1" s="1"/>
  <c r="V1039" i="1"/>
  <c r="X976" i="1"/>
  <c r="AD976" i="1" s="1"/>
  <c r="V1013" i="1"/>
  <c r="X996" i="1"/>
  <c r="AD996" i="1" s="1"/>
  <c r="X989" i="1"/>
  <c r="AD989" i="1" s="1"/>
  <c r="AC962" i="1"/>
  <c r="Z962" i="1"/>
  <c r="X965" i="1"/>
  <c r="AD965" i="1" s="1"/>
  <c r="X1123" i="1"/>
  <c r="AD1123" i="1" s="1"/>
  <c r="AE1113" i="1"/>
  <c r="AG1113" i="1" s="1"/>
  <c r="V1018" i="1"/>
  <c r="X1084" i="1"/>
  <c r="AD1084" i="1" s="1"/>
  <c r="X1088" i="1"/>
  <c r="AD1088" i="1" s="1"/>
  <c r="X1113" i="1"/>
  <c r="AD1113" i="1" s="1"/>
  <c r="X1118" i="1"/>
  <c r="AD1118" i="1" s="1"/>
  <c r="AC1103" i="1"/>
  <c r="Z1103" i="1"/>
  <c r="V1043" i="1"/>
  <c r="X1038" i="1"/>
  <c r="AD1038" i="1" s="1"/>
  <c r="V985" i="1"/>
  <c r="V984" i="1"/>
  <c r="X960" i="1"/>
  <c r="AD960" i="1" s="1"/>
  <c r="X991" i="1"/>
  <c r="AD991" i="1" s="1"/>
  <c r="X969" i="1"/>
  <c r="AD969" i="1" s="1"/>
  <c r="AA1083" i="1"/>
  <c r="AF1083" i="1" s="1"/>
  <c r="AH1083" i="1" s="1"/>
  <c r="AE1028" i="1"/>
  <c r="AG1028" i="1" s="1"/>
  <c r="V1070" i="1"/>
  <c r="AE1035" i="1"/>
  <c r="AG1035" i="1" s="1"/>
  <c r="AA1019" i="1"/>
  <c r="AF1019" i="1" s="1"/>
  <c r="AH1019" i="1" s="1"/>
  <c r="X952" i="1"/>
  <c r="AD952" i="1" s="1"/>
  <c r="W11" i="1"/>
  <c r="AC11" i="1" s="1"/>
  <c r="AA11" i="1"/>
  <c r="AF11" i="1" s="1"/>
  <c r="AH11" i="1" s="1"/>
  <c r="Z544" i="1"/>
  <c r="AC544" i="1"/>
  <c r="AC545" i="1"/>
  <c r="Z545" i="1"/>
  <c r="AC546" i="1"/>
  <c r="Z546" i="1"/>
  <c r="AC547" i="1"/>
  <c r="Z547" i="1"/>
  <c r="Z549" i="1"/>
  <c r="AC549" i="1"/>
  <c r="AC559" i="1"/>
  <c r="Z559" i="1"/>
  <c r="AC552" i="1"/>
  <c r="Z552" i="1"/>
  <c r="V558" i="1"/>
  <c r="Z554" i="1"/>
  <c r="AC554" i="1"/>
  <c r="V552" i="1"/>
  <c r="Z556" i="1"/>
  <c r="AC556" i="1"/>
  <c r="AC553" i="1"/>
  <c r="Z553" i="1"/>
  <c r="V554" i="1"/>
  <c r="Z550" i="1"/>
  <c r="AC550" i="1"/>
  <c r="Z548" i="1"/>
  <c r="AC548" i="1"/>
  <c r="V556" i="1"/>
  <c r="V545" i="1"/>
  <c r="AC557" i="1"/>
  <c r="Z557" i="1"/>
  <c r="V550" i="1"/>
  <c r="V548" i="1"/>
  <c r="V544" i="1"/>
  <c r="V557" i="1"/>
  <c r="V553" i="1"/>
  <c r="V549" i="1"/>
  <c r="V547" i="1"/>
  <c r="V546" i="1"/>
  <c r="Z560" i="1"/>
  <c r="AC560" i="1"/>
  <c r="W561" i="1"/>
  <c r="AC558" i="1"/>
  <c r="Z558" i="1"/>
  <c r="V560" i="1"/>
  <c r="W555" i="1"/>
  <c r="V555" i="1" s="1"/>
  <c r="W551" i="1"/>
  <c r="V551" i="1" s="1"/>
  <c r="V559" i="1"/>
  <c r="U896" i="1"/>
  <c r="W896" i="1" s="1"/>
  <c r="U858" i="1"/>
  <c r="W858" i="1" s="1"/>
  <c r="U803" i="1"/>
  <c r="W803" i="1" s="1"/>
  <c r="U866" i="1"/>
  <c r="W866" i="1" s="1"/>
  <c r="AC866" i="1" s="1"/>
  <c r="U878" i="1"/>
  <c r="W878" i="1" s="1"/>
  <c r="U807" i="1"/>
  <c r="W807" i="1" s="1"/>
  <c r="U882" i="1"/>
  <c r="W882" i="1" s="1"/>
  <c r="V882" i="1" s="1"/>
  <c r="U815" i="1"/>
  <c r="W815" i="1" s="1"/>
  <c r="U819" i="1"/>
  <c r="W819" i="1" s="1"/>
  <c r="U891" i="1"/>
  <c r="W891" i="1" s="1"/>
  <c r="V891" i="1" s="1"/>
  <c r="U894" i="1"/>
  <c r="W894" i="1" s="1"/>
  <c r="V894" i="1" s="1"/>
  <c r="U799" i="1"/>
  <c r="U822" i="1"/>
  <c r="W822" i="1" s="1"/>
  <c r="V822" i="1" s="1"/>
  <c r="U811" i="1"/>
  <c r="W811" i="1" s="1"/>
  <c r="U826" i="1"/>
  <c r="W826" i="1" s="1"/>
  <c r="U887" i="1"/>
  <c r="W887" i="1" s="1"/>
  <c r="AB806" i="1"/>
  <c r="AB786" i="1"/>
  <c r="AB790" i="1"/>
  <c r="U830" i="1"/>
  <c r="W830" i="1" s="1"/>
  <c r="V830" i="1" s="1"/>
  <c r="U850" i="1"/>
  <c r="W850" i="1" s="1"/>
  <c r="V850" i="1" s="1"/>
  <c r="U842" i="1"/>
  <c r="W842" i="1" s="1"/>
  <c r="V842" i="1" s="1"/>
  <c r="AB810" i="1"/>
  <c r="AB802" i="1"/>
  <c r="AB854" i="1"/>
  <c r="U854" i="1"/>
  <c r="W854" i="1" s="1"/>
  <c r="AB794" i="1"/>
  <c r="U834" i="1"/>
  <c r="W834" i="1" s="1"/>
  <c r="V834" i="1" s="1"/>
  <c r="U846" i="1"/>
  <c r="W846" i="1" s="1"/>
  <c r="V846" i="1" s="1"/>
  <c r="U862" i="1"/>
  <c r="W862" i="1" s="1"/>
  <c r="U838" i="1"/>
  <c r="W838" i="1" s="1"/>
  <c r="V838" i="1" s="1"/>
  <c r="AB791" i="1"/>
  <c r="U796" i="1"/>
  <c r="W796" i="1" s="1"/>
  <c r="AB796" i="1"/>
  <c r="U801" i="1"/>
  <c r="AB811" i="1"/>
  <c r="AB783" i="1"/>
  <c r="U791" i="1"/>
  <c r="W791" i="1" s="1"/>
  <c r="U808" i="1"/>
  <c r="W808" i="1" s="1"/>
  <c r="AB808" i="1"/>
  <c r="U817" i="1"/>
  <c r="AB817" i="1"/>
  <c r="AB823" i="1"/>
  <c r="U823" i="1"/>
  <c r="W823" i="1" s="1"/>
  <c r="U788" i="1"/>
  <c r="W788" i="1" s="1"/>
  <c r="AB788" i="1"/>
  <c r="AB795" i="1"/>
  <c r="U813" i="1"/>
  <c r="W813" i="1" s="1"/>
  <c r="AB813" i="1"/>
  <c r="U805" i="1"/>
  <c r="W805" i="1" s="1"/>
  <c r="U792" i="1"/>
  <c r="AB792" i="1"/>
  <c r="U797" i="1"/>
  <c r="W797" i="1" s="1"/>
  <c r="AB807" i="1"/>
  <c r="U812" i="1"/>
  <c r="AB812" i="1"/>
  <c r="U824" i="1"/>
  <c r="AB824" i="1"/>
  <c r="U793" i="1"/>
  <c r="W793" i="1" s="1"/>
  <c r="AB803" i="1"/>
  <c r="U783" i="1"/>
  <c r="U800" i="1"/>
  <c r="W800" i="1" s="1"/>
  <c r="AB800" i="1"/>
  <c r="AB787" i="1"/>
  <c r="AB793" i="1"/>
  <c r="U795" i="1"/>
  <c r="U820" i="1"/>
  <c r="W820" i="1" s="1"/>
  <c r="U784" i="1"/>
  <c r="W784" i="1" s="1"/>
  <c r="AB784" i="1"/>
  <c r="U789" i="1"/>
  <c r="W789" i="1" s="1"/>
  <c r="AB799" i="1"/>
  <c r="W799" i="1"/>
  <c r="AB805" i="1"/>
  <c r="U814" i="1"/>
  <c r="W814" i="1" s="1"/>
  <c r="AB814" i="1"/>
  <c r="U816" i="1"/>
  <c r="W816" i="1" s="1"/>
  <c r="U785" i="1"/>
  <c r="U787" i="1"/>
  <c r="W787" i="1" s="1"/>
  <c r="U804" i="1"/>
  <c r="AB804" i="1"/>
  <c r="U809" i="1"/>
  <c r="AB818" i="1"/>
  <c r="U818" i="1"/>
  <c r="W818" i="1" s="1"/>
  <c r="AB841" i="1"/>
  <c r="U841" i="1"/>
  <c r="U856" i="1"/>
  <c r="W856" i="1" s="1"/>
  <c r="AB856" i="1"/>
  <c r="U832" i="1"/>
  <c r="AB870" i="1"/>
  <c r="U870" i="1"/>
  <c r="W870" i="1" s="1"/>
  <c r="U888" i="1"/>
  <c r="W888" i="1" s="1"/>
  <c r="AB888" i="1"/>
  <c r="AB886" i="1"/>
  <c r="U886" i="1"/>
  <c r="U876" i="1"/>
  <c r="U831" i="1"/>
  <c r="W831" i="1" s="1"/>
  <c r="AB831" i="1"/>
  <c r="U843" i="1"/>
  <c r="W843" i="1" s="1"/>
  <c r="AB843" i="1"/>
  <c r="U848" i="1"/>
  <c r="U828" i="1"/>
  <c r="U790" i="1"/>
  <c r="U794" i="1"/>
  <c r="W794" i="1" s="1"/>
  <c r="U798" i="1"/>
  <c r="W798" i="1" s="1"/>
  <c r="U802" i="1"/>
  <c r="W802" i="1" s="1"/>
  <c r="U806" i="1"/>
  <c r="W806" i="1" s="1"/>
  <c r="U810" i="1"/>
  <c r="W810" i="1" s="1"/>
  <c r="AB845" i="1"/>
  <c r="U845" i="1"/>
  <c r="W845" i="1" s="1"/>
  <c r="AB889" i="1"/>
  <c r="U889" i="1"/>
  <c r="W889" i="1" s="1"/>
  <c r="AB853" i="1"/>
  <c r="U853" i="1"/>
  <c r="W853" i="1" s="1"/>
  <c r="AB822" i="1"/>
  <c r="U827" i="1"/>
  <c r="AB827" i="1"/>
  <c r="AB837" i="1"/>
  <c r="U837" i="1"/>
  <c r="U840" i="1"/>
  <c r="W840" i="1" s="1"/>
  <c r="U855" i="1"/>
  <c r="AB876" i="1"/>
  <c r="U884" i="1"/>
  <c r="AB884" i="1"/>
  <c r="U924" i="1"/>
  <c r="W924" i="1" s="1"/>
  <c r="AB924" i="1"/>
  <c r="U835" i="1"/>
  <c r="W835" i="1" s="1"/>
  <c r="AB835" i="1"/>
  <c r="U892" i="1"/>
  <c r="AB819" i="1"/>
  <c r="U821" i="1"/>
  <c r="AB828" i="1"/>
  <c r="AB833" i="1"/>
  <c r="U833" i="1"/>
  <c r="AB848" i="1"/>
  <c r="AB877" i="1"/>
  <c r="U877" i="1"/>
  <c r="W877" i="1" s="1"/>
  <c r="AB913" i="1"/>
  <c r="U913" i="1"/>
  <c r="W913" i="1" s="1"/>
  <c r="U851" i="1"/>
  <c r="W851" i="1" s="1"/>
  <c r="AB851" i="1"/>
  <c r="U782" i="1"/>
  <c r="U786" i="1"/>
  <c r="W786" i="1" s="1"/>
  <c r="AB825" i="1"/>
  <c r="U825" i="1"/>
  <c r="W825" i="1" s="1"/>
  <c r="U847" i="1"/>
  <c r="W847" i="1" s="1"/>
  <c r="AB847" i="1"/>
  <c r="U852" i="1"/>
  <c r="W852" i="1" s="1"/>
  <c r="U868" i="1"/>
  <c r="W868" i="1" s="1"/>
  <c r="AB868" i="1"/>
  <c r="AB815" i="1"/>
  <c r="AB829" i="1"/>
  <c r="U829" i="1"/>
  <c r="W829" i="1" s="1"/>
  <c r="AB840" i="1"/>
  <c r="AB849" i="1"/>
  <c r="U849" i="1"/>
  <c r="W849" i="1" s="1"/>
  <c r="AB855" i="1"/>
  <c r="U872" i="1"/>
  <c r="W872" i="1" s="1"/>
  <c r="AB872" i="1"/>
  <c r="U880" i="1"/>
  <c r="AB880" i="1"/>
  <c r="AB892" i="1"/>
  <c r="U836" i="1"/>
  <c r="U839" i="1"/>
  <c r="W839" i="1" s="1"/>
  <c r="AB839" i="1"/>
  <c r="U844" i="1"/>
  <c r="U875" i="1"/>
  <c r="AB875" i="1"/>
  <c r="U903" i="1"/>
  <c r="W903" i="1" s="1"/>
  <c r="AB903" i="1"/>
  <c r="U898" i="1"/>
  <c r="AB898" i="1"/>
  <c r="AB906" i="1"/>
  <c r="U906" i="1"/>
  <c r="W906" i="1" s="1"/>
  <c r="U879" i="1"/>
  <c r="AB879" i="1"/>
  <c r="AB893" i="1"/>
  <c r="U893" i="1"/>
  <c r="AB901" i="1"/>
  <c r="U901" i="1"/>
  <c r="W901" i="1" s="1"/>
  <c r="U939" i="1"/>
  <c r="W939" i="1" s="1"/>
  <c r="AB939" i="1"/>
  <c r="AB874" i="1"/>
  <c r="AB881" i="1"/>
  <c r="U881" i="1"/>
  <c r="W881" i="1" s="1"/>
  <c r="U904" i="1"/>
  <c r="W904" i="1" s="1"/>
  <c r="AB904" i="1"/>
  <c r="AB869" i="1"/>
  <c r="U869" i="1"/>
  <c r="AB890" i="1"/>
  <c r="U883" i="1"/>
  <c r="AB883" i="1"/>
  <c r="U899" i="1"/>
  <c r="W899" i="1" s="1"/>
  <c r="AB899" i="1"/>
  <c r="U907" i="1"/>
  <c r="W907" i="1" s="1"/>
  <c r="AB907" i="1"/>
  <c r="AB937" i="1"/>
  <c r="U937" i="1"/>
  <c r="W937" i="1" s="1"/>
  <c r="AB826" i="1"/>
  <c r="AB830" i="1"/>
  <c r="AB834" i="1"/>
  <c r="AB838" i="1"/>
  <c r="AB842" i="1"/>
  <c r="AB846" i="1"/>
  <c r="AB850" i="1"/>
  <c r="AB878" i="1"/>
  <c r="AB885" i="1"/>
  <c r="U885" i="1"/>
  <c r="AB926" i="1"/>
  <c r="U926" i="1"/>
  <c r="U874" i="1"/>
  <c r="AB902" i="1"/>
  <c r="U902" i="1"/>
  <c r="W902" i="1" s="1"/>
  <c r="AB857" i="1"/>
  <c r="U857" i="1"/>
  <c r="W857" i="1" s="1"/>
  <c r="AB858" i="1"/>
  <c r="U859" i="1"/>
  <c r="AB859" i="1"/>
  <c r="U860" i="1"/>
  <c r="W860" i="1" s="1"/>
  <c r="AB861" i="1"/>
  <c r="U861" i="1"/>
  <c r="W861" i="1" s="1"/>
  <c r="AB862" i="1"/>
  <c r="U863" i="1"/>
  <c r="AB863" i="1"/>
  <c r="U864" i="1"/>
  <c r="AB865" i="1"/>
  <c r="U865" i="1"/>
  <c r="AB866" i="1"/>
  <c r="U867" i="1"/>
  <c r="AB867" i="1"/>
  <c r="U871" i="1"/>
  <c r="AB871" i="1"/>
  <c r="U890" i="1"/>
  <c r="W890" i="1" s="1"/>
  <c r="AB894" i="1"/>
  <c r="AB905" i="1"/>
  <c r="U905" i="1"/>
  <c r="W905" i="1" s="1"/>
  <c r="AB873" i="1"/>
  <c r="U873" i="1"/>
  <c r="W873" i="1" s="1"/>
  <c r="AB882" i="1"/>
  <c r="U900" i="1"/>
  <c r="W900" i="1" s="1"/>
  <c r="AB900" i="1"/>
  <c r="U908" i="1"/>
  <c r="W908" i="1" s="1"/>
  <c r="AB908" i="1"/>
  <c r="AB922" i="1"/>
  <c r="U922" i="1"/>
  <c r="W922" i="1" s="1"/>
  <c r="AB933" i="1"/>
  <c r="U933" i="1"/>
  <c r="W933" i="1" s="1"/>
  <c r="U935" i="1"/>
  <c r="W935" i="1" s="1"/>
  <c r="AB935" i="1"/>
  <c r="U948" i="1"/>
  <c r="W948" i="1" s="1"/>
  <c r="AB948" i="1"/>
  <c r="U920" i="1"/>
  <c r="AB920" i="1"/>
  <c r="U944" i="1"/>
  <c r="AB944" i="1"/>
  <c r="AB887" i="1"/>
  <c r="AB891" i="1"/>
  <c r="U912" i="1"/>
  <c r="W912" i="1" s="1"/>
  <c r="AB912" i="1"/>
  <c r="U916" i="1"/>
  <c r="W916" i="1" s="1"/>
  <c r="AB916" i="1"/>
  <c r="AB918" i="1"/>
  <c r="U918" i="1"/>
  <c r="W918" i="1" s="1"/>
  <c r="AB929" i="1"/>
  <c r="U929" i="1"/>
  <c r="U931" i="1"/>
  <c r="W931" i="1" s="1"/>
  <c r="AB931" i="1"/>
  <c r="AB942" i="1"/>
  <c r="U942" i="1"/>
  <c r="W942" i="1" s="1"/>
  <c r="U940" i="1"/>
  <c r="W940" i="1" s="1"/>
  <c r="AB940" i="1"/>
  <c r="AB925" i="1"/>
  <c r="U925" i="1"/>
  <c r="W925" i="1" s="1"/>
  <c r="U927" i="1"/>
  <c r="AB927" i="1"/>
  <c r="AB938" i="1"/>
  <c r="U938" i="1"/>
  <c r="U936" i="1"/>
  <c r="W936" i="1" s="1"/>
  <c r="AB936" i="1"/>
  <c r="AB949" i="1"/>
  <c r="U949" i="1"/>
  <c r="U911" i="1"/>
  <c r="AB911" i="1"/>
  <c r="AB921" i="1"/>
  <c r="U921" i="1"/>
  <c r="W921" i="1" s="1"/>
  <c r="U923" i="1"/>
  <c r="AB923" i="1"/>
  <c r="AB934" i="1"/>
  <c r="U934" i="1"/>
  <c r="AB945" i="1"/>
  <c r="U945" i="1"/>
  <c r="U951" i="1"/>
  <c r="AB951" i="1"/>
  <c r="AB897" i="1"/>
  <c r="U897" i="1"/>
  <c r="U915" i="1"/>
  <c r="AB915" i="1"/>
  <c r="U932" i="1"/>
  <c r="W932" i="1" s="1"/>
  <c r="AB932" i="1"/>
  <c r="U947" i="1"/>
  <c r="W947" i="1" s="1"/>
  <c r="AB947" i="1"/>
  <c r="U895" i="1"/>
  <c r="AB910" i="1"/>
  <c r="U910" i="1"/>
  <c r="AB917" i="1"/>
  <c r="U917" i="1"/>
  <c r="W917" i="1" s="1"/>
  <c r="U919" i="1"/>
  <c r="W919" i="1" s="1"/>
  <c r="AB919" i="1"/>
  <c r="AB930" i="1"/>
  <c r="U930" i="1"/>
  <c r="W930" i="1" s="1"/>
  <c r="AB941" i="1"/>
  <c r="U941" i="1"/>
  <c r="W941" i="1" s="1"/>
  <c r="U943" i="1"/>
  <c r="AB943" i="1"/>
  <c r="AB909" i="1"/>
  <c r="U909" i="1"/>
  <c r="AB914" i="1"/>
  <c r="U914" i="1"/>
  <c r="U928" i="1"/>
  <c r="W928" i="1" s="1"/>
  <c r="AB928" i="1"/>
  <c r="U946" i="1"/>
  <c r="W946" i="1" s="1"/>
  <c r="U950" i="1"/>
  <c r="W950" i="1" s="1"/>
  <c r="AB946" i="1"/>
  <c r="AB950" i="1"/>
  <c r="AD970" i="1" l="1"/>
  <c r="W824" i="1"/>
  <c r="V824" i="1" s="1"/>
  <c r="AD961" i="1"/>
  <c r="AA961" i="1" s="1"/>
  <c r="AF961" i="1" s="1"/>
  <c r="AH961" i="1" s="1"/>
  <c r="AE1090" i="1"/>
  <c r="AG1090" i="1" s="1"/>
  <c r="AE1011" i="1"/>
  <c r="AG1011" i="1" s="1"/>
  <c r="AE1017" i="1"/>
  <c r="AG1017" i="1" s="1"/>
  <c r="AE1059" i="1"/>
  <c r="AG1059" i="1" s="1"/>
  <c r="AE1100" i="1"/>
  <c r="AG1100" i="1" s="1"/>
  <c r="AE1063" i="1"/>
  <c r="AG1063" i="1" s="1"/>
  <c r="AE1115" i="1"/>
  <c r="AG1115" i="1" s="1"/>
  <c r="AE1036" i="1"/>
  <c r="AG1036" i="1" s="1"/>
  <c r="AE1116" i="1"/>
  <c r="AG1116" i="1" s="1"/>
  <c r="AE1127" i="1"/>
  <c r="AG1127" i="1" s="1"/>
  <c r="AE990" i="1"/>
  <c r="AG990" i="1" s="1"/>
  <c r="AE985" i="1"/>
  <c r="AG985" i="1" s="1"/>
  <c r="AE977" i="1"/>
  <c r="AG977" i="1" s="1"/>
  <c r="AE958" i="1"/>
  <c r="AG958" i="1" s="1"/>
  <c r="AE1107" i="1"/>
  <c r="AG1107" i="1" s="1"/>
  <c r="AE1070" i="1"/>
  <c r="AG1070" i="1" s="1"/>
  <c r="AE1105" i="1"/>
  <c r="AG1105" i="1" s="1"/>
  <c r="AE1020" i="1"/>
  <c r="AG1020" i="1" s="1"/>
  <c r="AE1013" i="1"/>
  <c r="AG1013" i="1" s="1"/>
  <c r="AE1099" i="1"/>
  <c r="AG1099" i="1" s="1"/>
  <c r="AE1123" i="1"/>
  <c r="AG1123" i="1" s="1"/>
  <c r="AE994" i="1"/>
  <c r="AG994" i="1" s="1"/>
  <c r="AE1131" i="1"/>
  <c r="AG1131" i="1" s="1"/>
  <c r="AE987" i="1"/>
  <c r="AG987" i="1" s="1"/>
  <c r="AE1095" i="1"/>
  <c r="AG1095" i="1" s="1"/>
  <c r="AE1012" i="1"/>
  <c r="AG1012" i="1" s="1"/>
  <c r="AE1071" i="1"/>
  <c r="AG1071" i="1" s="1"/>
  <c r="AA982" i="1"/>
  <c r="AF982" i="1" s="1"/>
  <c r="AH982" i="1" s="1"/>
  <c r="AA1059" i="1"/>
  <c r="AF1059" i="1" s="1"/>
  <c r="AH1059" i="1" s="1"/>
  <c r="AA1044" i="1"/>
  <c r="AF1044" i="1" s="1"/>
  <c r="AH1044" i="1" s="1"/>
  <c r="AA1089" i="1"/>
  <c r="AF1089" i="1" s="1"/>
  <c r="AH1089" i="1" s="1"/>
  <c r="AA967" i="1"/>
  <c r="AF967" i="1" s="1"/>
  <c r="AH967" i="1" s="1"/>
  <c r="AA1080" i="1"/>
  <c r="AF1080" i="1" s="1"/>
  <c r="AH1080" i="1" s="1"/>
  <c r="AA1056" i="1"/>
  <c r="AF1056" i="1" s="1"/>
  <c r="AH1056" i="1" s="1"/>
  <c r="AA969" i="1"/>
  <c r="AF969" i="1" s="1"/>
  <c r="AH969" i="1" s="1"/>
  <c r="AA1092" i="1"/>
  <c r="AF1092" i="1" s="1"/>
  <c r="AH1092" i="1" s="1"/>
  <c r="AA1116" i="1"/>
  <c r="AF1116" i="1" s="1"/>
  <c r="AH1116" i="1" s="1"/>
  <c r="AA1118" i="1"/>
  <c r="AF1118" i="1" s="1"/>
  <c r="AH1118" i="1" s="1"/>
  <c r="AA989" i="1"/>
  <c r="AF989" i="1" s="1"/>
  <c r="AH989" i="1" s="1"/>
  <c r="AA1029" i="1"/>
  <c r="AF1029" i="1" s="1"/>
  <c r="AH1029" i="1" s="1"/>
  <c r="AA1077" i="1"/>
  <c r="AF1077" i="1" s="1"/>
  <c r="AH1077" i="1" s="1"/>
  <c r="AA1128" i="1"/>
  <c r="AF1128" i="1" s="1"/>
  <c r="AH1128" i="1" s="1"/>
  <c r="AA1026" i="1"/>
  <c r="AF1026" i="1" s="1"/>
  <c r="AH1026" i="1" s="1"/>
  <c r="AA1120" i="1"/>
  <c r="AF1120" i="1" s="1"/>
  <c r="AH1120" i="1" s="1"/>
  <c r="AA1129" i="1"/>
  <c r="AF1129" i="1" s="1"/>
  <c r="AH1129" i="1" s="1"/>
  <c r="AA1033" i="1"/>
  <c r="AF1033" i="1" s="1"/>
  <c r="AH1033" i="1" s="1"/>
  <c r="AA1094" i="1"/>
  <c r="AF1094" i="1" s="1"/>
  <c r="AH1094" i="1" s="1"/>
  <c r="AA1015" i="1"/>
  <c r="AF1015" i="1" s="1"/>
  <c r="AH1015" i="1" s="1"/>
  <c r="AA962" i="1"/>
  <c r="AF962" i="1" s="1"/>
  <c r="AH962" i="1" s="1"/>
  <c r="AA958" i="1"/>
  <c r="AF958" i="1" s="1"/>
  <c r="AH958" i="1" s="1"/>
  <c r="AA1022" i="1"/>
  <c r="AF1022" i="1" s="1"/>
  <c r="AH1022" i="1" s="1"/>
  <c r="AA965" i="1"/>
  <c r="AF965" i="1" s="1"/>
  <c r="AH965" i="1" s="1"/>
  <c r="AA1071" i="1"/>
  <c r="AF1071" i="1" s="1"/>
  <c r="AH1071" i="1" s="1"/>
  <c r="AA995" i="1"/>
  <c r="AF995" i="1" s="1"/>
  <c r="AH995" i="1" s="1"/>
  <c r="AA1051" i="1"/>
  <c r="AF1051" i="1" s="1"/>
  <c r="AH1051" i="1" s="1"/>
  <c r="AA1081" i="1"/>
  <c r="AF1081" i="1" s="1"/>
  <c r="AH1081" i="1" s="1"/>
  <c r="AA968" i="1"/>
  <c r="AF968" i="1" s="1"/>
  <c r="AH968" i="1" s="1"/>
  <c r="AA1117" i="1"/>
  <c r="AF1117" i="1" s="1"/>
  <c r="AH1117" i="1" s="1"/>
  <c r="AA1096" i="1"/>
  <c r="AF1096" i="1" s="1"/>
  <c r="AH1096" i="1" s="1"/>
  <c r="AA1008" i="1"/>
  <c r="AF1008" i="1" s="1"/>
  <c r="AH1008" i="1" s="1"/>
  <c r="AA1041" i="1"/>
  <c r="AF1041" i="1" s="1"/>
  <c r="AH1041" i="1" s="1"/>
  <c r="AA1042" i="1"/>
  <c r="AF1042" i="1" s="1"/>
  <c r="AH1042" i="1" s="1"/>
  <c r="AA1104" i="1"/>
  <c r="AF1104" i="1" s="1"/>
  <c r="AH1104" i="1" s="1"/>
  <c r="AA1110" i="1"/>
  <c r="AF1110" i="1" s="1"/>
  <c r="AH1110" i="1" s="1"/>
  <c r="AA1102" i="1"/>
  <c r="AF1102" i="1" s="1"/>
  <c r="AH1102" i="1" s="1"/>
  <c r="AA959" i="1"/>
  <c r="AF959" i="1" s="1"/>
  <c r="AH959" i="1" s="1"/>
  <c r="AA1030" i="1"/>
  <c r="AF1030" i="1" s="1"/>
  <c r="AH1030" i="1" s="1"/>
  <c r="AA1064" i="1"/>
  <c r="AF1064" i="1" s="1"/>
  <c r="AH1064" i="1" s="1"/>
  <c r="AA1131" i="1"/>
  <c r="AF1131" i="1" s="1"/>
  <c r="AH1131" i="1" s="1"/>
  <c r="AA1122" i="1"/>
  <c r="AF1122" i="1" s="1"/>
  <c r="AH1122" i="1" s="1"/>
  <c r="AA1046" i="1"/>
  <c r="AF1046" i="1" s="1"/>
  <c r="AH1046" i="1" s="1"/>
  <c r="AA1052" i="1"/>
  <c r="AF1052" i="1" s="1"/>
  <c r="AH1052" i="1" s="1"/>
  <c r="AA1085" i="1"/>
  <c r="AF1085" i="1" s="1"/>
  <c r="AH1085" i="1" s="1"/>
  <c r="AA1065" i="1"/>
  <c r="AF1065" i="1" s="1"/>
  <c r="AH1065" i="1" s="1"/>
  <c r="AA1057" i="1"/>
  <c r="AF1057" i="1" s="1"/>
  <c r="AH1057" i="1" s="1"/>
  <c r="AA999" i="1"/>
  <c r="AF999" i="1" s="1"/>
  <c r="AH999" i="1" s="1"/>
  <c r="AA1068" i="1"/>
  <c r="AF1068" i="1" s="1"/>
  <c r="AH1068" i="1" s="1"/>
  <c r="AA992" i="1"/>
  <c r="AF992" i="1" s="1"/>
  <c r="AH992" i="1" s="1"/>
  <c r="AA1073" i="1"/>
  <c r="AF1073" i="1" s="1"/>
  <c r="AH1073" i="1" s="1"/>
  <c r="AA988" i="1"/>
  <c r="AF988" i="1" s="1"/>
  <c r="AH988" i="1" s="1"/>
  <c r="AA1119" i="1"/>
  <c r="AF1119" i="1" s="1"/>
  <c r="AH1119" i="1" s="1"/>
  <c r="AA1034" i="1"/>
  <c r="AF1034" i="1" s="1"/>
  <c r="AH1034" i="1" s="1"/>
  <c r="AA1058" i="1"/>
  <c r="AF1058" i="1" s="1"/>
  <c r="AH1058" i="1" s="1"/>
  <c r="AA1097" i="1"/>
  <c r="AF1097" i="1" s="1"/>
  <c r="AH1097" i="1" s="1"/>
  <c r="AA1066" i="1"/>
  <c r="AF1066" i="1" s="1"/>
  <c r="AH1066" i="1" s="1"/>
  <c r="AA1112" i="1"/>
  <c r="AF1112" i="1" s="1"/>
  <c r="AH1112" i="1" s="1"/>
  <c r="AA1114" i="1"/>
  <c r="AF1114" i="1" s="1"/>
  <c r="AH1114" i="1" s="1"/>
  <c r="AA960" i="1"/>
  <c r="AF960" i="1" s="1"/>
  <c r="AH960" i="1" s="1"/>
  <c r="AA1113" i="1"/>
  <c r="AF1113" i="1" s="1"/>
  <c r="AH1113" i="1" s="1"/>
  <c r="AA1025" i="1"/>
  <c r="AF1025" i="1" s="1"/>
  <c r="AH1025" i="1" s="1"/>
  <c r="AA1062" i="1"/>
  <c r="AF1062" i="1" s="1"/>
  <c r="AH1062" i="1" s="1"/>
  <c r="X1130" i="1"/>
  <c r="AD1130" i="1" s="1"/>
  <c r="AA1031" i="1"/>
  <c r="AF1031" i="1" s="1"/>
  <c r="AH1031" i="1" s="1"/>
  <c r="AA1060" i="1"/>
  <c r="AF1060" i="1" s="1"/>
  <c r="AH1060" i="1" s="1"/>
  <c r="X1125" i="1"/>
  <c r="AD1125" i="1" s="1"/>
  <c r="AA1049" i="1"/>
  <c r="AF1049" i="1" s="1"/>
  <c r="AH1049" i="1" s="1"/>
  <c r="AA954" i="1"/>
  <c r="AF954" i="1" s="1"/>
  <c r="AH954" i="1" s="1"/>
  <c r="AA981" i="1"/>
  <c r="AF981" i="1" s="1"/>
  <c r="AH981" i="1" s="1"/>
  <c r="AA1078" i="1"/>
  <c r="AF1078" i="1" s="1"/>
  <c r="AH1078" i="1" s="1"/>
  <c r="AA1126" i="1"/>
  <c r="AF1126" i="1" s="1"/>
  <c r="AH1126" i="1" s="1"/>
  <c r="AA1037" i="1"/>
  <c r="AF1037" i="1" s="1"/>
  <c r="AH1037" i="1" s="1"/>
  <c r="AA953" i="1"/>
  <c r="AF953" i="1" s="1"/>
  <c r="AH953" i="1" s="1"/>
  <c r="X1105" i="1"/>
  <c r="AD1105" i="1" s="1"/>
  <c r="AA1021" i="1"/>
  <c r="AF1021" i="1" s="1"/>
  <c r="AH1021" i="1" s="1"/>
  <c r="AA973" i="1"/>
  <c r="AF973" i="1" s="1"/>
  <c r="AH973" i="1" s="1"/>
  <c r="AA971" i="1"/>
  <c r="AF971" i="1" s="1"/>
  <c r="AH971" i="1" s="1"/>
  <c r="AA1111" i="1"/>
  <c r="AF1111" i="1" s="1"/>
  <c r="AH1111" i="1" s="1"/>
  <c r="AA1109" i="1"/>
  <c r="AF1109" i="1" s="1"/>
  <c r="AH1109" i="1" s="1"/>
  <c r="AA1101" i="1"/>
  <c r="AF1101" i="1" s="1"/>
  <c r="AH1101" i="1" s="1"/>
  <c r="AA1099" i="1"/>
  <c r="AF1099" i="1" s="1"/>
  <c r="AH1099" i="1" s="1"/>
  <c r="AA1012" i="1"/>
  <c r="AF1012" i="1" s="1"/>
  <c r="AH1012" i="1" s="1"/>
  <c r="AA990" i="1"/>
  <c r="AF990" i="1" s="1"/>
  <c r="AH990" i="1" s="1"/>
  <c r="AA1127" i="1"/>
  <c r="AF1127" i="1" s="1"/>
  <c r="AH1127" i="1" s="1"/>
  <c r="AA1095" i="1"/>
  <c r="AF1095" i="1" s="1"/>
  <c r="AH1095" i="1" s="1"/>
  <c r="AA1108" i="1"/>
  <c r="AF1108" i="1" s="1"/>
  <c r="AH1108" i="1" s="1"/>
  <c r="AA1067" i="1"/>
  <c r="AF1067" i="1" s="1"/>
  <c r="AH1067" i="1" s="1"/>
  <c r="AA1076" i="1"/>
  <c r="AF1076" i="1" s="1"/>
  <c r="AH1076" i="1" s="1"/>
  <c r="AA987" i="1"/>
  <c r="AF987" i="1" s="1"/>
  <c r="AH987" i="1" s="1"/>
  <c r="AE1103" i="1"/>
  <c r="AG1103" i="1" s="1"/>
  <c r="AE1130" i="1"/>
  <c r="AG1130" i="1" s="1"/>
  <c r="AE1038" i="1"/>
  <c r="AG1038" i="1" s="1"/>
  <c r="AE1018" i="1"/>
  <c r="AG1018" i="1" s="1"/>
  <c r="AE1098" i="1"/>
  <c r="AG1098" i="1" s="1"/>
  <c r="X1017" i="1"/>
  <c r="AD1017" i="1" s="1"/>
  <c r="AE963" i="1"/>
  <c r="AG963" i="1" s="1"/>
  <c r="AE1054" i="1"/>
  <c r="AG1054" i="1" s="1"/>
  <c r="AE1061" i="1"/>
  <c r="AG1061" i="1" s="1"/>
  <c r="AE1125" i="1"/>
  <c r="AG1125" i="1" s="1"/>
  <c r="AA1038" i="1"/>
  <c r="AF1038" i="1" s="1"/>
  <c r="AH1038" i="1" s="1"/>
  <c r="AA1084" i="1"/>
  <c r="AF1084" i="1" s="1"/>
  <c r="AH1084" i="1" s="1"/>
  <c r="X1013" i="1"/>
  <c r="AD1013" i="1" s="1"/>
  <c r="AA1045" i="1"/>
  <c r="AF1045" i="1" s="1"/>
  <c r="AH1045" i="1" s="1"/>
  <c r="AA1124" i="1"/>
  <c r="AF1124" i="1" s="1"/>
  <c r="AH1124" i="1" s="1"/>
  <c r="AA970" i="1"/>
  <c r="AF970" i="1" s="1"/>
  <c r="AH970" i="1" s="1"/>
  <c r="X1007" i="1"/>
  <c r="AD1007" i="1" s="1"/>
  <c r="AA994" i="1"/>
  <c r="AF994" i="1" s="1"/>
  <c r="AH994" i="1" s="1"/>
  <c r="AA1115" i="1"/>
  <c r="AF1115" i="1" s="1"/>
  <c r="AH1115" i="1" s="1"/>
  <c r="AA956" i="1"/>
  <c r="AF956" i="1" s="1"/>
  <c r="AH956" i="1" s="1"/>
  <c r="X1070" i="1"/>
  <c r="AD1070" i="1" s="1"/>
  <c r="X984" i="1"/>
  <c r="AD984" i="1" s="1"/>
  <c r="X1018" i="1"/>
  <c r="AD1018" i="1" s="1"/>
  <c r="AA976" i="1"/>
  <c r="AF976" i="1" s="1"/>
  <c r="AH976" i="1" s="1"/>
  <c r="AA957" i="1"/>
  <c r="AF957" i="1" s="1"/>
  <c r="AH957" i="1" s="1"/>
  <c r="AA1023" i="1"/>
  <c r="AF1023" i="1" s="1"/>
  <c r="AH1023" i="1" s="1"/>
  <c r="AA1009" i="1"/>
  <c r="AF1009" i="1" s="1"/>
  <c r="AH1009" i="1" s="1"/>
  <c r="AA1005" i="1"/>
  <c r="AF1005" i="1" s="1"/>
  <c r="AH1005" i="1" s="1"/>
  <c r="AA1063" i="1"/>
  <c r="AF1063" i="1" s="1"/>
  <c r="AH1063" i="1" s="1"/>
  <c r="X1053" i="1"/>
  <c r="AD1053" i="1" s="1"/>
  <c r="AA1028" i="1"/>
  <c r="AF1028" i="1" s="1"/>
  <c r="AH1028" i="1" s="1"/>
  <c r="AA1072" i="1"/>
  <c r="AF1072" i="1" s="1"/>
  <c r="AH1072" i="1" s="1"/>
  <c r="AA966" i="1"/>
  <c r="AF966" i="1" s="1"/>
  <c r="AH966" i="1" s="1"/>
  <c r="AA998" i="1"/>
  <c r="AF998" i="1" s="1"/>
  <c r="AH998" i="1" s="1"/>
  <c r="AA979" i="1"/>
  <c r="AF979" i="1" s="1"/>
  <c r="AH979" i="1" s="1"/>
  <c r="X1003" i="1"/>
  <c r="AD1003" i="1" s="1"/>
  <c r="AA955" i="1"/>
  <c r="AF955" i="1" s="1"/>
  <c r="AH955" i="1" s="1"/>
  <c r="AA975" i="1"/>
  <c r="AF975" i="1" s="1"/>
  <c r="AH975" i="1" s="1"/>
  <c r="AA1132" i="1"/>
  <c r="AF1132" i="1" s="1"/>
  <c r="AH1132" i="1" s="1"/>
  <c r="AA977" i="1"/>
  <c r="AF977" i="1" s="1"/>
  <c r="AH977" i="1" s="1"/>
  <c r="AA1100" i="1"/>
  <c r="AF1100" i="1" s="1"/>
  <c r="AH1100" i="1" s="1"/>
  <c r="AA1103" i="1"/>
  <c r="AF1103" i="1" s="1"/>
  <c r="AH1103" i="1" s="1"/>
  <c r="AA1107" i="1"/>
  <c r="AF1107" i="1" s="1"/>
  <c r="AH1107" i="1" s="1"/>
  <c r="AA983" i="1"/>
  <c r="AF983" i="1" s="1"/>
  <c r="AH983" i="1" s="1"/>
  <c r="AA1036" i="1"/>
  <c r="AF1036" i="1" s="1"/>
  <c r="AH1036" i="1" s="1"/>
  <c r="AA991" i="1"/>
  <c r="AF991" i="1" s="1"/>
  <c r="AH991" i="1" s="1"/>
  <c r="AD1004" i="1"/>
  <c r="AA1088" i="1"/>
  <c r="AF1088" i="1" s="1"/>
  <c r="AH1088" i="1" s="1"/>
  <c r="AA1123" i="1"/>
  <c r="AF1123" i="1" s="1"/>
  <c r="AH1123" i="1" s="1"/>
  <c r="AA996" i="1"/>
  <c r="AF996" i="1" s="1"/>
  <c r="AH996" i="1" s="1"/>
  <c r="AA1035" i="1"/>
  <c r="AF1035" i="1" s="1"/>
  <c r="AH1035" i="1" s="1"/>
  <c r="AA993" i="1"/>
  <c r="AF993" i="1" s="1"/>
  <c r="AH993" i="1" s="1"/>
  <c r="X985" i="1"/>
  <c r="AD985" i="1" s="1"/>
  <c r="X1043" i="1"/>
  <c r="AD1043" i="1" s="1"/>
  <c r="AE962" i="1"/>
  <c r="AG962" i="1" s="1"/>
  <c r="X1039" i="1"/>
  <c r="AD1039" i="1" s="1"/>
  <c r="X1106" i="1"/>
  <c r="AD1106" i="1" s="1"/>
  <c r="AE1043" i="1"/>
  <c r="AG1043" i="1" s="1"/>
  <c r="AE1114" i="1"/>
  <c r="AG1114" i="1" s="1"/>
  <c r="AE984" i="1"/>
  <c r="AG984" i="1" s="1"/>
  <c r="AE1039" i="1"/>
  <c r="AG1039" i="1" s="1"/>
  <c r="AE1106" i="1"/>
  <c r="AG1106" i="1" s="1"/>
  <c r="X1054" i="1"/>
  <c r="X1011" i="1"/>
  <c r="AD1011" i="1" s="1"/>
  <c r="X963" i="1"/>
  <c r="X1098" i="1"/>
  <c r="AD1098" i="1" s="1"/>
  <c r="AE1007" i="1"/>
  <c r="AG1007" i="1" s="1"/>
  <c r="AE1076" i="1"/>
  <c r="AG1076" i="1" s="1"/>
  <c r="AE1067" i="1"/>
  <c r="AG1067" i="1" s="1"/>
  <c r="AE1108" i="1"/>
  <c r="AG1108" i="1" s="1"/>
  <c r="X1020" i="1"/>
  <c r="AD1020" i="1" s="1"/>
  <c r="AE1053" i="1"/>
  <c r="AG1053" i="1" s="1"/>
  <c r="AE966" i="1"/>
  <c r="AG966" i="1" s="1"/>
  <c r="AE998" i="1"/>
  <c r="AG998" i="1" s="1"/>
  <c r="AE1003" i="1"/>
  <c r="AG1003" i="1" s="1"/>
  <c r="AE1004" i="1"/>
  <c r="AG1004" i="1" s="1"/>
  <c r="AE1119" i="1"/>
  <c r="AG1119" i="1" s="1"/>
  <c r="X1061" i="1"/>
  <c r="AD1061" i="1" s="1"/>
  <c r="AA952" i="1"/>
  <c r="AF952" i="1" s="1"/>
  <c r="AH952" i="1" s="1"/>
  <c r="Z11" i="1"/>
  <c r="AE11" i="1" s="1"/>
  <c r="AG11" i="1" s="1"/>
  <c r="AE554" i="1"/>
  <c r="AG554" i="1" s="1"/>
  <c r="AE556" i="1"/>
  <c r="AG556" i="1" s="1"/>
  <c r="AE549" i="1"/>
  <c r="AG549" i="1" s="1"/>
  <c r="AE557" i="1"/>
  <c r="AG557" i="1" s="1"/>
  <c r="AE559" i="1"/>
  <c r="AG559" i="1" s="1"/>
  <c r="AE544" i="1"/>
  <c r="AG544" i="1" s="1"/>
  <c r="AE550" i="1"/>
  <c r="AG550" i="1" s="1"/>
  <c r="AE545" i="1"/>
  <c r="AG545" i="1" s="1"/>
  <c r="X560" i="1"/>
  <c r="AD560" i="1" s="1"/>
  <c r="X557" i="1"/>
  <c r="AD557" i="1" s="1"/>
  <c r="X554" i="1"/>
  <c r="AD554" i="1" s="1"/>
  <c r="X544" i="1"/>
  <c r="AD544" i="1" s="1"/>
  <c r="AE558" i="1"/>
  <c r="AG558" i="1" s="1"/>
  <c r="X548" i="1"/>
  <c r="AD548" i="1" s="1"/>
  <c r="AE553" i="1"/>
  <c r="AG553" i="1" s="1"/>
  <c r="Z561" i="1"/>
  <c r="AC561" i="1"/>
  <c r="X550" i="1"/>
  <c r="AD550" i="1" s="1"/>
  <c r="AE560" i="1"/>
  <c r="AG560" i="1" s="1"/>
  <c r="X551" i="1"/>
  <c r="AD551" i="1" s="1"/>
  <c r="X552" i="1"/>
  <c r="AD552" i="1" s="1"/>
  <c r="AE547" i="1"/>
  <c r="AG547" i="1" s="1"/>
  <c r="X546" i="1"/>
  <c r="AD546" i="1" s="1"/>
  <c r="X545" i="1"/>
  <c r="AD545" i="1" s="1"/>
  <c r="X547" i="1"/>
  <c r="AD547" i="1" s="1"/>
  <c r="X556" i="1"/>
  <c r="AD556" i="1" s="1"/>
  <c r="AE546" i="1"/>
  <c r="AG546" i="1" s="1"/>
  <c r="X549" i="1"/>
  <c r="AD549" i="1" s="1"/>
  <c r="AE548" i="1"/>
  <c r="AG548" i="1" s="1"/>
  <c r="X558" i="1"/>
  <c r="AD558" i="1" s="1"/>
  <c r="X559" i="1"/>
  <c r="AD559" i="1" s="1"/>
  <c r="X555" i="1"/>
  <c r="AD555" i="1" s="1"/>
  <c r="AC551" i="1"/>
  <c r="Z551" i="1"/>
  <c r="V561" i="1"/>
  <c r="AE552" i="1"/>
  <c r="AG552" i="1" s="1"/>
  <c r="Z555" i="1"/>
  <c r="AC555" i="1"/>
  <c r="X553" i="1"/>
  <c r="AD553" i="1" s="1"/>
  <c r="V866" i="1"/>
  <c r="X866" i="1" s="1"/>
  <c r="AD866" i="1" s="1"/>
  <c r="Z866" i="1"/>
  <c r="AE866" i="1" s="1"/>
  <c r="AC862" i="1"/>
  <c r="Z862" i="1"/>
  <c r="V862" i="1"/>
  <c r="X862" i="1" s="1"/>
  <c r="AD862" i="1" s="1"/>
  <c r="V887" i="1"/>
  <c r="X887" i="1" s="1"/>
  <c r="AD887" i="1" s="1"/>
  <c r="AC887" i="1"/>
  <c r="Z887" i="1"/>
  <c r="Z872" i="1"/>
  <c r="AC872" i="1"/>
  <c r="AC906" i="1"/>
  <c r="Z906" i="1"/>
  <c r="Z917" i="1"/>
  <c r="AC917" i="1"/>
  <c r="AC932" i="1"/>
  <c r="Z932" i="1"/>
  <c r="Z905" i="1"/>
  <c r="AC905" i="1"/>
  <c r="AC924" i="1"/>
  <c r="Z924" i="1"/>
  <c r="Z856" i="1"/>
  <c r="AC856" i="1"/>
  <c r="AC948" i="1"/>
  <c r="Z948" i="1"/>
  <c r="AC946" i="1"/>
  <c r="Z946" i="1"/>
  <c r="AC861" i="1"/>
  <c r="Z861" i="1"/>
  <c r="X830" i="1"/>
  <c r="AD830" i="1" s="1"/>
  <c r="Z888" i="1"/>
  <c r="AC888" i="1"/>
  <c r="AC942" i="1"/>
  <c r="Z942" i="1"/>
  <c r="X842" i="1"/>
  <c r="AD842" i="1" s="1"/>
  <c r="X834" i="1"/>
  <c r="AD834" i="1" s="1"/>
  <c r="Z925" i="1"/>
  <c r="AC925" i="1"/>
  <c r="AC900" i="1"/>
  <c r="Z900" i="1"/>
  <c r="Z860" i="1"/>
  <c r="AC860" i="1"/>
  <c r="X891" i="1"/>
  <c r="AD891" i="1" s="1"/>
  <c r="X850" i="1"/>
  <c r="AD850" i="1" s="1"/>
  <c r="Z913" i="1"/>
  <c r="AC913" i="1"/>
  <c r="X846" i="1"/>
  <c r="AD846" i="1" s="1"/>
  <c r="AC877" i="1"/>
  <c r="Z877" i="1"/>
  <c r="AC814" i="1"/>
  <c r="Z814" i="1"/>
  <c r="AC936" i="1"/>
  <c r="Z936" i="1"/>
  <c r="AC890" i="1"/>
  <c r="Z890" i="1"/>
  <c r="Z921" i="1"/>
  <c r="AC921" i="1"/>
  <c r="AC873" i="1"/>
  <c r="Z873" i="1"/>
  <c r="AC947" i="1"/>
  <c r="Z947" i="1"/>
  <c r="AC839" i="1"/>
  <c r="Z839" i="1"/>
  <c r="Z829" i="1"/>
  <c r="AC829" i="1"/>
  <c r="W865" i="1"/>
  <c r="Z937" i="1"/>
  <c r="AC937" i="1"/>
  <c r="W836" i="1"/>
  <c r="V836" i="1" s="1"/>
  <c r="AC857" i="1"/>
  <c r="Z857" i="1"/>
  <c r="AC831" i="1"/>
  <c r="Z831" i="1"/>
  <c r="AC826" i="1"/>
  <c r="Z826" i="1"/>
  <c r="V826" i="1"/>
  <c r="Z788" i="1"/>
  <c r="AC788" i="1"/>
  <c r="V928" i="1"/>
  <c r="V941" i="1"/>
  <c r="V918" i="1"/>
  <c r="AC878" i="1"/>
  <c r="Z878" i="1"/>
  <c r="V852" i="1"/>
  <c r="AC819" i="1"/>
  <c r="Z819" i="1"/>
  <c r="Z810" i="1"/>
  <c r="AC810" i="1"/>
  <c r="V816" i="1"/>
  <c r="AC789" i="1"/>
  <c r="Z789" i="1"/>
  <c r="AC787" i="1"/>
  <c r="Z787" i="1"/>
  <c r="V793" i="1"/>
  <c r="Z808" i="1"/>
  <c r="AC808" i="1"/>
  <c r="V878" i="1"/>
  <c r="AC912" i="1"/>
  <c r="Z912" i="1"/>
  <c r="AC907" i="1"/>
  <c r="Z907" i="1"/>
  <c r="X822" i="1"/>
  <c r="AD822" i="1" s="1"/>
  <c r="W883" i="1"/>
  <c r="V883" i="1" s="1"/>
  <c r="W864" i="1"/>
  <c r="V864" i="1" s="1"/>
  <c r="W859" i="1"/>
  <c r="V859" i="1" s="1"/>
  <c r="X894" i="1"/>
  <c r="AD894" i="1" s="1"/>
  <c r="Z802" i="1"/>
  <c r="AC802" i="1"/>
  <c r="V840" i="1"/>
  <c r="V853" i="1"/>
  <c r="V845" i="1"/>
  <c r="V831" i="1"/>
  <c r="V818" i="1"/>
  <c r="AC807" i="1"/>
  <c r="Z807" i="1"/>
  <c r="V788" i="1"/>
  <c r="V807" i="1"/>
  <c r="V925" i="1"/>
  <c r="AC811" i="1"/>
  <c r="Z811" i="1"/>
  <c r="W914" i="1"/>
  <c r="V914" i="1" s="1"/>
  <c r="V930" i="1"/>
  <c r="W945" i="1"/>
  <c r="AC935" i="1"/>
  <c r="Z935" i="1"/>
  <c r="V908" i="1"/>
  <c r="AC891" i="1"/>
  <c r="Z891" i="1"/>
  <c r="V904" i="1"/>
  <c r="W879" i="1"/>
  <c r="V879" i="1" s="1"/>
  <c r="X882" i="1"/>
  <c r="AD882" i="1" s="1"/>
  <c r="AC847" i="1"/>
  <c r="Z847" i="1"/>
  <c r="AC851" i="1"/>
  <c r="Z851" i="1"/>
  <c r="Z798" i="1"/>
  <c r="AC798" i="1"/>
  <c r="AC840" i="1"/>
  <c r="Z840" i="1"/>
  <c r="Z853" i="1"/>
  <c r="AC853" i="1"/>
  <c r="Z845" i="1"/>
  <c r="AC845" i="1"/>
  <c r="V870" i="1"/>
  <c r="AC818" i="1"/>
  <c r="Z818" i="1"/>
  <c r="V787" i="1"/>
  <c r="AC800" i="1"/>
  <c r="Z800" i="1"/>
  <c r="AC834" i="1"/>
  <c r="Z834" i="1"/>
  <c r="V805" i="1"/>
  <c r="V823" i="1"/>
  <c r="V808" i="1"/>
  <c r="AC791" i="1"/>
  <c r="Z791" i="1"/>
  <c r="V921" i="1"/>
  <c r="AC939" i="1"/>
  <c r="Z939" i="1"/>
  <c r="AC852" i="1"/>
  <c r="Z852" i="1"/>
  <c r="Z806" i="1"/>
  <c r="AC806" i="1"/>
  <c r="AC930" i="1"/>
  <c r="Z930" i="1"/>
  <c r="AC908" i="1"/>
  <c r="Z908" i="1"/>
  <c r="V907" i="1"/>
  <c r="V939" i="1"/>
  <c r="W875" i="1"/>
  <c r="V875" i="1" s="1"/>
  <c r="AC858" i="1"/>
  <c r="Z858" i="1"/>
  <c r="Z794" i="1"/>
  <c r="AC794" i="1"/>
  <c r="AC870" i="1"/>
  <c r="Z870" i="1"/>
  <c r="V814" i="1"/>
  <c r="V784" i="1"/>
  <c r="AC805" i="1"/>
  <c r="Z805" i="1"/>
  <c r="AC823" i="1"/>
  <c r="Z823" i="1"/>
  <c r="V860" i="1"/>
  <c r="AC918" i="1"/>
  <c r="Z918" i="1"/>
  <c r="V872" i="1"/>
  <c r="AC950" i="1"/>
  <c r="Z950" i="1"/>
  <c r="W895" i="1"/>
  <c r="V895" i="1" s="1"/>
  <c r="AC931" i="1"/>
  <c r="Z931" i="1"/>
  <c r="W944" i="1"/>
  <c r="V944" i="1" s="1"/>
  <c r="W863" i="1"/>
  <c r="V863" i="1" s="1"/>
  <c r="V857" i="1"/>
  <c r="W926" i="1"/>
  <c r="V926" i="1" s="1"/>
  <c r="AC899" i="1"/>
  <c r="Z899" i="1"/>
  <c r="AC896" i="1"/>
  <c r="Z896" i="1"/>
  <c r="Z901" i="1"/>
  <c r="AC901" i="1"/>
  <c r="Z854" i="1"/>
  <c r="AC854" i="1"/>
  <c r="AC903" i="1"/>
  <c r="Z903" i="1"/>
  <c r="W844" i="1"/>
  <c r="V844" i="1" s="1"/>
  <c r="W892" i="1"/>
  <c r="V892" i="1" s="1"/>
  <c r="W790" i="1"/>
  <c r="AC822" i="1"/>
  <c r="Z822" i="1"/>
  <c r="W876" i="1"/>
  <c r="V856" i="1"/>
  <c r="AC824" i="1"/>
  <c r="Z824" i="1"/>
  <c r="Z813" i="1"/>
  <c r="AC813" i="1"/>
  <c r="V917" i="1"/>
  <c r="AC922" i="1"/>
  <c r="Z922" i="1"/>
  <c r="V942" i="1"/>
  <c r="W909" i="1"/>
  <c r="V909" i="1" s="1"/>
  <c r="W915" i="1"/>
  <c r="V915" i="1" s="1"/>
  <c r="W934" i="1"/>
  <c r="V934" i="1" s="1"/>
  <c r="W911" i="1"/>
  <c r="W938" i="1"/>
  <c r="V938" i="1" s="1"/>
  <c r="V916" i="1"/>
  <c r="V935" i="1"/>
  <c r="V881" i="1"/>
  <c r="V901" i="1"/>
  <c r="V847" i="1"/>
  <c r="V851" i="1"/>
  <c r="W833" i="1"/>
  <c r="W782" i="1"/>
  <c r="V782" i="1" s="1"/>
  <c r="W884" i="1"/>
  <c r="V884" i="1" s="1"/>
  <c r="W837" i="1"/>
  <c r="V837" i="1" s="1"/>
  <c r="V889" i="1"/>
  <c r="V810" i="1"/>
  <c r="W848" i="1"/>
  <c r="V848" i="1" s="1"/>
  <c r="V854" i="1"/>
  <c r="V820" i="1"/>
  <c r="V800" i="1"/>
  <c r="V797" i="1"/>
  <c r="V791" i="1"/>
  <c r="W801" i="1"/>
  <c r="V811" i="1"/>
  <c r="Z786" i="1"/>
  <c r="AC786" i="1"/>
  <c r="V932" i="1"/>
  <c r="V890" i="1"/>
  <c r="V888" i="1"/>
  <c r="AC793" i="1"/>
  <c r="Z793" i="1"/>
  <c r="V950" i="1"/>
  <c r="AC919" i="1"/>
  <c r="Z919" i="1"/>
  <c r="V940" i="1"/>
  <c r="AC916" i="1"/>
  <c r="Z916" i="1"/>
  <c r="V933" i="1"/>
  <c r="AC881" i="1"/>
  <c r="Z881" i="1"/>
  <c r="V906" i="1"/>
  <c r="AC850" i="1"/>
  <c r="Z850" i="1"/>
  <c r="Z868" i="1"/>
  <c r="AC868" i="1"/>
  <c r="AC835" i="1"/>
  <c r="Z835" i="1"/>
  <c r="AC889" i="1"/>
  <c r="Z889" i="1"/>
  <c r="V806" i="1"/>
  <c r="AC843" i="1"/>
  <c r="Z843" i="1"/>
  <c r="V858" i="1"/>
  <c r="AC842" i="1"/>
  <c r="Z842" i="1"/>
  <c r="AC799" i="1"/>
  <c r="Z799" i="1"/>
  <c r="AC820" i="1"/>
  <c r="Z820" i="1"/>
  <c r="AC797" i="1"/>
  <c r="Z797" i="1"/>
  <c r="V813" i="1"/>
  <c r="V819" i="1"/>
  <c r="AC796" i="1"/>
  <c r="Z796" i="1"/>
  <c r="V799" i="1"/>
  <c r="V877" i="1"/>
  <c r="AC928" i="1"/>
  <c r="Z928" i="1"/>
  <c r="V948" i="1"/>
  <c r="AC830" i="1"/>
  <c r="Z830" i="1"/>
  <c r="V924" i="1"/>
  <c r="AC846" i="1"/>
  <c r="Z846" i="1"/>
  <c r="Z816" i="1"/>
  <c r="AC816" i="1"/>
  <c r="AC784" i="1"/>
  <c r="Z784" i="1"/>
  <c r="V946" i="1"/>
  <c r="W943" i="1"/>
  <c r="V943" i="1" s="1"/>
  <c r="AC940" i="1"/>
  <c r="Z940" i="1"/>
  <c r="V931" i="1"/>
  <c r="Z933" i="1"/>
  <c r="AC933" i="1"/>
  <c r="V900" i="1"/>
  <c r="V905" i="1"/>
  <c r="W867" i="1"/>
  <c r="V867" i="1" s="1"/>
  <c r="V861" i="1"/>
  <c r="W910" i="1"/>
  <c r="V899" i="1"/>
  <c r="W869" i="1"/>
  <c r="V869" i="1" s="1"/>
  <c r="V896" i="1"/>
  <c r="V903" i="1"/>
  <c r="V849" i="1"/>
  <c r="V825" i="1"/>
  <c r="W828" i="1"/>
  <c r="V828" i="1" s="1"/>
  <c r="V802" i="1"/>
  <c r="W886" i="1"/>
  <c r="W809" i="1"/>
  <c r="AC803" i="1"/>
  <c r="Z803" i="1"/>
  <c r="W812" i="1"/>
  <c r="V812" i="1" s="1"/>
  <c r="W792" i="1"/>
  <c r="V792" i="1" s="1"/>
  <c r="W795" i="1"/>
  <c r="V795" i="1" s="1"/>
  <c r="W817" i="1"/>
  <c r="V817" i="1" s="1"/>
  <c r="Z941" i="1"/>
  <c r="AC941" i="1"/>
  <c r="V936" i="1"/>
  <c r="V873" i="1"/>
  <c r="AC904" i="1"/>
  <c r="Z904" i="1"/>
  <c r="V829" i="1"/>
  <c r="V947" i="1"/>
  <c r="W951" i="1"/>
  <c r="V951" i="1" s="1"/>
  <c r="W923" i="1"/>
  <c r="V923" i="1" s="1"/>
  <c r="W949" i="1"/>
  <c r="V949" i="1" s="1"/>
  <c r="W927" i="1"/>
  <c r="V927" i="1" s="1"/>
  <c r="AC902" i="1"/>
  <c r="Z902" i="1"/>
  <c r="W885" i="1"/>
  <c r="W897" i="1"/>
  <c r="V897" i="1" s="1"/>
  <c r="V839" i="1"/>
  <c r="Z849" i="1"/>
  <c r="AC849" i="1"/>
  <c r="Z825" i="1"/>
  <c r="AC825" i="1"/>
  <c r="V913" i="1"/>
  <c r="X838" i="1"/>
  <c r="AD838" i="1" s="1"/>
  <c r="W855" i="1"/>
  <c r="W827" i="1"/>
  <c r="V798" i="1"/>
  <c r="W841" i="1"/>
  <c r="V841" i="1" s="1"/>
  <c r="W804" i="1"/>
  <c r="V804" i="1" s="1"/>
  <c r="AC815" i="1"/>
  <c r="Z815" i="1"/>
  <c r="W783" i="1"/>
  <c r="V786" i="1"/>
  <c r="V919" i="1"/>
  <c r="W929" i="1"/>
  <c r="V929" i="1" s="1"/>
  <c r="V912" i="1"/>
  <c r="W920" i="1"/>
  <c r="V922" i="1"/>
  <c r="AC882" i="1"/>
  <c r="Z882" i="1"/>
  <c r="AC894" i="1"/>
  <c r="Z894" i="1"/>
  <c r="V902" i="1"/>
  <c r="V937" i="1"/>
  <c r="W874" i="1"/>
  <c r="W893" i="1"/>
  <c r="V893" i="1" s="1"/>
  <c r="W898" i="1"/>
  <c r="V898" i="1" s="1"/>
  <c r="W880" i="1"/>
  <c r="V868" i="1"/>
  <c r="W821" i="1"/>
  <c r="V821" i="1" s="1"/>
  <c r="AC838" i="1"/>
  <c r="Z838" i="1"/>
  <c r="V835" i="1"/>
  <c r="W871" i="1"/>
  <c r="V871" i="1" s="1"/>
  <c r="V794" i="1"/>
  <c r="V843" i="1"/>
  <c r="W832" i="1"/>
  <c r="V832" i="1" s="1"/>
  <c r="W785" i="1"/>
  <c r="V789" i="1"/>
  <c r="V815" i="1"/>
  <c r="V796" i="1"/>
  <c r="V803" i="1"/>
  <c r="AD1054" i="1" l="1"/>
  <c r="AD963" i="1"/>
  <c r="AA963" i="1" s="1"/>
  <c r="AF963" i="1" s="1"/>
  <c r="AH963" i="1" s="1"/>
  <c r="AA1061" i="1"/>
  <c r="AF1061" i="1" s="1"/>
  <c r="AH1061" i="1" s="1"/>
  <c r="AA1020" i="1"/>
  <c r="AF1020" i="1" s="1"/>
  <c r="AH1020" i="1" s="1"/>
  <c r="AA1039" i="1"/>
  <c r="AF1039" i="1" s="1"/>
  <c r="AH1039" i="1" s="1"/>
  <c r="AA1003" i="1"/>
  <c r="AF1003" i="1" s="1"/>
  <c r="AH1003" i="1" s="1"/>
  <c r="AA984" i="1"/>
  <c r="AF984" i="1" s="1"/>
  <c r="AH984" i="1" s="1"/>
  <c r="AA1130" i="1"/>
  <c r="AF1130" i="1" s="1"/>
  <c r="AH1130" i="1" s="1"/>
  <c r="AA1053" i="1"/>
  <c r="AF1053" i="1" s="1"/>
  <c r="AH1053" i="1" s="1"/>
  <c r="AA1013" i="1"/>
  <c r="AF1013" i="1" s="1"/>
  <c r="AH1013" i="1" s="1"/>
  <c r="AA1125" i="1"/>
  <c r="AF1125" i="1" s="1"/>
  <c r="AH1125" i="1" s="1"/>
  <c r="AA1017" i="1"/>
  <c r="AF1017" i="1" s="1"/>
  <c r="AH1017" i="1" s="1"/>
  <c r="AA1018" i="1"/>
  <c r="AF1018" i="1" s="1"/>
  <c r="AH1018" i="1" s="1"/>
  <c r="AA1105" i="1"/>
  <c r="AF1105" i="1" s="1"/>
  <c r="AH1105" i="1" s="1"/>
  <c r="AA985" i="1"/>
  <c r="AF985" i="1" s="1"/>
  <c r="AH985" i="1" s="1"/>
  <c r="AA1098" i="1"/>
  <c r="AF1098" i="1" s="1"/>
  <c r="AH1098" i="1" s="1"/>
  <c r="AA1011" i="1"/>
  <c r="AF1011" i="1" s="1"/>
  <c r="AH1011" i="1" s="1"/>
  <c r="AA1043" i="1"/>
  <c r="AF1043" i="1" s="1"/>
  <c r="AH1043" i="1" s="1"/>
  <c r="AA1070" i="1"/>
  <c r="AF1070" i="1" s="1"/>
  <c r="AH1070" i="1" s="1"/>
  <c r="AA1007" i="1"/>
  <c r="AF1007" i="1" s="1"/>
  <c r="AH1007" i="1" s="1"/>
  <c r="AA1054" i="1"/>
  <c r="AF1054" i="1" s="1"/>
  <c r="AH1054" i="1" s="1"/>
  <c r="AA1106" i="1"/>
  <c r="AF1106" i="1" s="1"/>
  <c r="AH1106" i="1" s="1"/>
  <c r="AA1004" i="1"/>
  <c r="AF1004" i="1" s="1"/>
  <c r="AH1004" i="1" s="1"/>
  <c r="AG866" i="1"/>
  <c r="AE555" i="1"/>
  <c r="AG555" i="1" s="1"/>
  <c r="AE862" i="1"/>
  <c r="AG862" i="1" s="1"/>
  <c r="AE887" i="1"/>
  <c r="AG887" i="1" s="1"/>
  <c r="AE849" i="1"/>
  <c r="AG849" i="1" s="1"/>
  <c r="AE561" i="1"/>
  <c r="AG561" i="1" s="1"/>
  <c r="AA547" i="1"/>
  <c r="AF547" i="1" s="1"/>
  <c r="AH547" i="1" s="1"/>
  <c r="AA545" i="1"/>
  <c r="AF545" i="1" s="1"/>
  <c r="AH545" i="1" s="1"/>
  <c r="AA555" i="1"/>
  <c r="AF555" i="1" s="1"/>
  <c r="AH555" i="1" s="1"/>
  <c r="AA553" i="1"/>
  <c r="AF553" i="1" s="1"/>
  <c r="AH553" i="1" s="1"/>
  <c r="AA559" i="1"/>
  <c r="AF559" i="1" s="1"/>
  <c r="AH559" i="1" s="1"/>
  <c r="AA558" i="1"/>
  <c r="AF558" i="1" s="1"/>
  <c r="AH558" i="1" s="1"/>
  <c r="AA552" i="1"/>
  <c r="AF552" i="1" s="1"/>
  <c r="AH552" i="1" s="1"/>
  <c r="AA551" i="1"/>
  <c r="AF551" i="1" s="1"/>
  <c r="AH551" i="1" s="1"/>
  <c r="AA554" i="1"/>
  <c r="AF554" i="1" s="1"/>
  <c r="AH554" i="1" s="1"/>
  <c r="AA557" i="1"/>
  <c r="AF557" i="1" s="1"/>
  <c r="AH557" i="1" s="1"/>
  <c r="AE798" i="1"/>
  <c r="AG798" i="1" s="1"/>
  <c r="AE860" i="1"/>
  <c r="AG860" i="1" s="1"/>
  <c r="AA546" i="1"/>
  <c r="AF546" i="1" s="1"/>
  <c r="AH546" i="1" s="1"/>
  <c r="X561" i="1"/>
  <c r="AD561" i="1" s="1"/>
  <c r="AE551" i="1"/>
  <c r="AG551" i="1" s="1"/>
  <c r="AA556" i="1"/>
  <c r="AF556" i="1" s="1"/>
  <c r="AH556" i="1" s="1"/>
  <c r="AA544" i="1"/>
  <c r="AF544" i="1" s="1"/>
  <c r="AH544" i="1" s="1"/>
  <c r="AA548" i="1"/>
  <c r="AF548" i="1" s="1"/>
  <c r="AH548" i="1" s="1"/>
  <c r="AA549" i="1"/>
  <c r="AF549" i="1" s="1"/>
  <c r="AH549" i="1" s="1"/>
  <c r="AE786" i="1"/>
  <c r="AG786" i="1" s="1"/>
  <c r="AE913" i="1"/>
  <c r="AA550" i="1"/>
  <c r="AF550" i="1" s="1"/>
  <c r="AH550" i="1" s="1"/>
  <c r="AA560" i="1"/>
  <c r="AF560" i="1" s="1"/>
  <c r="AH560" i="1" s="1"/>
  <c r="AE856" i="1"/>
  <c r="AG856" i="1" s="1"/>
  <c r="AE872" i="1"/>
  <c r="AG872" i="1" s="1"/>
  <c r="AE902" i="1"/>
  <c r="AG902" i="1" s="1"/>
  <c r="AE870" i="1"/>
  <c r="AG870" i="1" s="1"/>
  <c r="AE921" i="1"/>
  <c r="AE917" i="1"/>
  <c r="AG917" i="1" s="1"/>
  <c r="AE904" i="1"/>
  <c r="AG904" i="1" s="1"/>
  <c r="AE928" i="1"/>
  <c r="AG928" i="1" s="1"/>
  <c r="AE908" i="1"/>
  <c r="AG908" i="1" s="1"/>
  <c r="AE799" i="1"/>
  <c r="AG799" i="1" s="1"/>
  <c r="AE861" i="1"/>
  <c r="AG861" i="1" s="1"/>
  <c r="AE932" i="1"/>
  <c r="AG932" i="1" s="1"/>
  <c r="AE941" i="1"/>
  <c r="AG941" i="1" s="1"/>
  <c r="AE793" i="1"/>
  <c r="AG793" i="1" s="1"/>
  <c r="AE899" i="1"/>
  <c r="AG899" i="1" s="1"/>
  <c r="AE853" i="1"/>
  <c r="AG853" i="1" s="1"/>
  <c r="AE806" i="1"/>
  <c r="AG806" i="1" s="1"/>
  <c r="AE834" i="1"/>
  <c r="AG834" i="1" s="1"/>
  <c r="AE846" i="1"/>
  <c r="AG846" i="1" s="1"/>
  <c r="AE840" i="1"/>
  <c r="AG840" i="1" s="1"/>
  <c r="AE891" i="1"/>
  <c r="AG891" i="1" s="1"/>
  <c r="AE803" i="1"/>
  <c r="AG803" i="1" s="1"/>
  <c r="AE901" i="1"/>
  <c r="AG901" i="1" s="1"/>
  <c r="AE829" i="1"/>
  <c r="AG829" i="1" s="1"/>
  <c r="AE905" i="1"/>
  <c r="AG905" i="1" s="1"/>
  <c r="AE845" i="1"/>
  <c r="AG845" i="1" s="1"/>
  <c r="AE810" i="1"/>
  <c r="AG810" i="1" s="1"/>
  <c r="AE888" i="1"/>
  <c r="AG888" i="1" s="1"/>
  <c r="AE787" i="1"/>
  <c r="AG787" i="1" s="1"/>
  <c r="AE857" i="1"/>
  <c r="AG857" i="1" s="1"/>
  <c r="AE796" i="1"/>
  <c r="AG796" i="1" s="1"/>
  <c r="AE903" i="1"/>
  <c r="AG903" i="1" s="1"/>
  <c r="AE931" i="1"/>
  <c r="AG931" i="1" s="1"/>
  <c r="AE950" i="1"/>
  <c r="AG950" i="1" s="1"/>
  <c r="AE819" i="1"/>
  <c r="AG819" i="1" s="1"/>
  <c r="AE933" i="1"/>
  <c r="AG933" i="1" s="1"/>
  <c r="AE922" i="1"/>
  <c r="AG922" i="1" s="1"/>
  <c r="AE822" i="1"/>
  <c r="AG822" i="1" s="1"/>
  <c r="AE854" i="1"/>
  <c r="AG854" i="1" s="1"/>
  <c r="AE794" i="1"/>
  <c r="AG794" i="1" s="1"/>
  <c r="AE797" i="1"/>
  <c r="AG797" i="1" s="1"/>
  <c r="AE882" i="1"/>
  <c r="AG882" i="1" s="1"/>
  <c r="AE918" i="1"/>
  <c r="AG918" i="1" s="1"/>
  <c r="AE935" i="1"/>
  <c r="AG935" i="1" s="1"/>
  <c r="AE912" i="1"/>
  <c r="AG912" i="1" s="1"/>
  <c r="AE873" i="1"/>
  <c r="AG873" i="1" s="1"/>
  <c r="AE940" i="1"/>
  <c r="AG940" i="1" s="1"/>
  <c r="AE816" i="1"/>
  <c r="AG816" i="1" s="1"/>
  <c r="AE835" i="1"/>
  <c r="AG835" i="1" s="1"/>
  <c r="AE813" i="1"/>
  <c r="AG813" i="1" s="1"/>
  <c r="AE852" i="1"/>
  <c r="AG852" i="1" s="1"/>
  <c r="X832" i="1"/>
  <c r="AD832" i="1" s="1"/>
  <c r="X929" i="1"/>
  <c r="AD929" i="1" s="1"/>
  <c r="X926" i="1"/>
  <c r="AD926" i="1" s="1"/>
  <c r="AA891" i="1"/>
  <c r="AF891" i="1" s="1"/>
  <c r="AH891" i="1" s="1"/>
  <c r="AA887" i="1"/>
  <c r="AF887" i="1" s="1"/>
  <c r="AH887" i="1" s="1"/>
  <c r="X844" i="1"/>
  <c r="AD844" i="1" s="1"/>
  <c r="AA822" i="1"/>
  <c r="AF822" i="1" s="1"/>
  <c r="AH822" i="1" s="1"/>
  <c r="X915" i="1"/>
  <c r="AD915" i="1" s="1"/>
  <c r="X836" i="1"/>
  <c r="AD836" i="1" s="1"/>
  <c r="X898" i="1"/>
  <c r="AD898" i="1" s="1"/>
  <c r="X804" i="1"/>
  <c r="AD804" i="1" s="1"/>
  <c r="X927" i="1"/>
  <c r="AD927" i="1" s="1"/>
  <c r="X943" i="1"/>
  <c r="AD943" i="1" s="1"/>
  <c r="X782" i="1"/>
  <c r="AD782" i="1" s="1"/>
  <c r="AA882" i="1"/>
  <c r="AF882" i="1" s="1"/>
  <c r="AH882" i="1" s="1"/>
  <c r="X841" i="1"/>
  <c r="AD841" i="1" s="1"/>
  <c r="AA838" i="1"/>
  <c r="AF838" i="1" s="1"/>
  <c r="AH838" i="1" s="1"/>
  <c r="X923" i="1"/>
  <c r="AD923" i="1" s="1"/>
  <c r="X869" i="1"/>
  <c r="AD869" i="1" s="1"/>
  <c r="X951" i="1"/>
  <c r="AD951" i="1" s="1"/>
  <c r="AA894" i="1"/>
  <c r="AF894" i="1" s="1"/>
  <c r="AH894" i="1" s="1"/>
  <c r="AA842" i="1"/>
  <c r="AF842" i="1" s="1"/>
  <c r="AH842" i="1" s="1"/>
  <c r="X792" i="1"/>
  <c r="AD792" i="1" s="1"/>
  <c r="X828" i="1"/>
  <c r="AD828" i="1" s="1"/>
  <c r="X821" i="1"/>
  <c r="AD821" i="1" s="1"/>
  <c r="X812" i="1"/>
  <c r="AD812" i="1" s="1"/>
  <c r="AA850" i="1"/>
  <c r="AF850" i="1" s="1"/>
  <c r="AH850" i="1" s="1"/>
  <c r="X820" i="1"/>
  <c r="AD820" i="1" s="1"/>
  <c r="AA866" i="1"/>
  <c r="AF866" i="1" s="1"/>
  <c r="AH866" i="1" s="1"/>
  <c r="X917" i="1"/>
  <c r="AD917" i="1" s="1"/>
  <c r="X837" i="1"/>
  <c r="AD837" i="1" s="1"/>
  <c r="X871" i="1"/>
  <c r="AD871" i="1" s="1"/>
  <c r="X938" i="1"/>
  <c r="AD938" i="1" s="1"/>
  <c r="AE805" i="1"/>
  <c r="AG805" i="1" s="1"/>
  <c r="X907" i="1"/>
  <c r="AD907" i="1" s="1"/>
  <c r="X944" i="1"/>
  <c r="AD944" i="1" s="1"/>
  <c r="X808" i="1"/>
  <c r="AD808" i="1" s="1"/>
  <c r="AE807" i="1"/>
  <c r="AG807" i="1" s="1"/>
  <c r="X817" i="1"/>
  <c r="AD817" i="1" s="1"/>
  <c r="AE839" i="1"/>
  <c r="AG839" i="1" s="1"/>
  <c r="AE814" i="1"/>
  <c r="AG814" i="1" s="1"/>
  <c r="AE924" i="1"/>
  <c r="AG924" i="1" s="1"/>
  <c r="X796" i="1"/>
  <c r="AD796" i="1" s="1"/>
  <c r="X789" i="1"/>
  <c r="AD789" i="1" s="1"/>
  <c r="X922" i="1"/>
  <c r="AD922" i="1" s="1"/>
  <c r="X795" i="1"/>
  <c r="AD795" i="1" s="1"/>
  <c r="X825" i="1"/>
  <c r="AD825" i="1" s="1"/>
  <c r="X861" i="1"/>
  <c r="AD861" i="1" s="1"/>
  <c r="AE820" i="1"/>
  <c r="AG820" i="1" s="1"/>
  <c r="AE889" i="1"/>
  <c r="AG889" i="1" s="1"/>
  <c r="AC785" i="1"/>
  <c r="Z785" i="1"/>
  <c r="AE838" i="1"/>
  <c r="AG838" i="1" s="1"/>
  <c r="AC920" i="1"/>
  <c r="Z920" i="1"/>
  <c r="X893" i="1"/>
  <c r="AD893" i="1" s="1"/>
  <c r="X849" i="1"/>
  <c r="AD849" i="1" s="1"/>
  <c r="AC867" i="1"/>
  <c r="Z867" i="1"/>
  <c r="X877" i="1"/>
  <c r="AD877" i="1" s="1"/>
  <c r="X906" i="1"/>
  <c r="AD906" i="1" s="1"/>
  <c r="AE919" i="1"/>
  <c r="AG919" i="1" s="1"/>
  <c r="X935" i="1"/>
  <c r="AD935" i="1" s="1"/>
  <c r="X884" i="1"/>
  <c r="AD884" i="1" s="1"/>
  <c r="AE939" i="1"/>
  <c r="AG939" i="1" s="1"/>
  <c r="X823" i="1"/>
  <c r="AD823" i="1" s="1"/>
  <c r="AE851" i="1"/>
  <c r="AG851" i="1" s="1"/>
  <c r="AE811" i="1"/>
  <c r="AG811" i="1" s="1"/>
  <c r="AC859" i="1"/>
  <c r="Z859" i="1"/>
  <c r="AE907" i="1"/>
  <c r="AG907" i="1" s="1"/>
  <c r="AE789" i="1"/>
  <c r="AG789" i="1" s="1"/>
  <c r="AE878" i="1"/>
  <c r="AG878" i="1" s="1"/>
  <c r="AE788" i="1"/>
  <c r="AG788" i="1" s="1"/>
  <c r="X826" i="1"/>
  <c r="AD826" i="1" s="1"/>
  <c r="AA830" i="1"/>
  <c r="AF830" i="1" s="1"/>
  <c r="AH830" i="1" s="1"/>
  <c r="AE947" i="1"/>
  <c r="AG947" i="1" s="1"/>
  <c r="AE877" i="1"/>
  <c r="AG877" i="1" s="1"/>
  <c r="AE900" i="1"/>
  <c r="AG900" i="1" s="1"/>
  <c r="X815" i="1"/>
  <c r="AD815" i="1" s="1"/>
  <c r="X879" i="1"/>
  <c r="AD879" i="1" s="1"/>
  <c r="X912" i="1"/>
  <c r="AD912" i="1" s="1"/>
  <c r="X904" i="1"/>
  <c r="AD904" i="1" s="1"/>
  <c r="X868" i="1"/>
  <c r="AD868" i="1" s="1"/>
  <c r="X902" i="1"/>
  <c r="AD902" i="1" s="1"/>
  <c r="Z929" i="1"/>
  <c r="AC929" i="1"/>
  <c r="AE825" i="1"/>
  <c r="AG825" i="1" s="1"/>
  <c r="AC809" i="1"/>
  <c r="Z809" i="1"/>
  <c r="X905" i="1"/>
  <c r="AD905" i="1" s="1"/>
  <c r="X924" i="1"/>
  <c r="AD924" i="1" s="1"/>
  <c r="V809" i="1"/>
  <c r="AE881" i="1"/>
  <c r="AG881" i="1" s="1"/>
  <c r="X933" i="1"/>
  <c r="AD933" i="1" s="1"/>
  <c r="X811" i="1"/>
  <c r="AD811" i="1" s="1"/>
  <c r="X851" i="1"/>
  <c r="AD851" i="1" s="1"/>
  <c r="Z909" i="1"/>
  <c r="AC909" i="1"/>
  <c r="Z892" i="1"/>
  <c r="AC892" i="1"/>
  <c r="X934" i="1"/>
  <c r="AD934" i="1" s="1"/>
  <c r="X784" i="1"/>
  <c r="AD784" i="1" s="1"/>
  <c r="AE847" i="1"/>
  <c r="AG847" i="1" s="1"/>
  <c r="Z864" i="1"/>
  <c r="AC864" i="1"/>
  <c r="X852" i="1"/>
  <c r="AD852" i="1" s="1"/>
  <c r="AE826" i="1"/>
  <c r="AG826" i="1" s="1"/>
  <c r="AE937" i="1"/>
  <c r="AG937" i="1" s="1"/>
  <c r="AE925" i="1"/>
  <c r="AG925" i="1" s="1"/>
  <c r="AC836" i="1"/>
  <c r="Z836" i="1"/>
  <c r="Z821" i="1"/>
  <c r="AC821" i="1"/>
  <c r="Z833" i="1"/>
  <c r="AC833" i="1"/>
  <c r="Z880" i="1"/>
  <c r="AC880" i="1"/>
  <c r="AC783" i="1"/>
  <c r="Z783" i="1"/>
  <c r="X798" i="1"/>
  <c r="AD798" i="1" s="1"/>
  <c r="Z897" i="1"/>
  <c r="AC897" i="1"/>
  <c r="AC927" i="1"/>
  <c r="Z927" i="1"/>
  <c r="X900" i="1"/>
  <c r="AD900" i="1" s="1"/>
  <c r="AC801" i="1"/>
  <c r="Z801" i="1"/>
  <c r="X847" i="1"/>
  <c r="AD847" i="1" s="1"/>
  <c r="X916" i="1"/>
  <c r="AD916" i="1" s="1"/>
  <c r="X909" i="1"/>
  <c r="AD909" i="1" s="1"/>
  <c r="V833" i="1"/>
  <c r="X814" i="1"/>
  <c r="AD814" i="1" s="1"/>
  <c r="X892" i="1"/>
  <c r="AD892" i="1" s="1"/>
  <c r="AA862" i="1"/>
  <c r="AF862" i="1" s="1"/>
  <c r="AH862" i="1" s="1"/>
  <c r="X864" i="1"/>
  <c r="AD864" i="1" s="1"/>
  <c r="AA846" i="1"/>
  <c r="AF846" i="1" s="1"/>
  <c r="AH846" i="1" s="1"/>
  <c r="AC874" i="1"/>
  <c r="Z874" i="1"/>
  <c r="AC910" i="1"/>
  <c r="Z910" i="1"/>
  <c r="X800" i="1"/>
  <c r="AD800" i="1" s="1"/>
  <c r="V874" i="1"/>
  <c r="AC885" i="1"/>
  <c r="Z885" i="1"/>
  <c r="Z949" i="1"/>
  <c r="AC949" i="1"/>
  <c r="X829" i="1"/>
  <c r="AD829" i="1" s="1"/>
  <c r="AE830" i="1"/>
  <c r="AG830" i="1" s="1"/>
  <c r="X819" i="1"/>
  <c r="AD819" i="1" s="1"/>
  <c r="AE842" i="1"/>
  <c r="AG842" i="1" s="1"/>
  <c r="AE916" i="1"/>
  <c r="AG916" i="1" s="1"/>
  <c r="X888" i="1"/>
  <c r="AD888" i="1" s="1"/>
  <c r="X791" i="1"/>
  <c r="AD791" i="1" s="1"/>
  <c r="X854" i="1"/>
  <c r="AD854" i="1" s="1"/>
  <c r="AE896" i="1"/>
  <c r="AG896" i="1" s="1"/>
  <c r="X860" i="1"/>
  <c r="AD860" i="1" s="1"/>
  <c r="X921" i="1"/>
  <c r="AD921" i="1" s="1"/>
  <c r="X807" i="1"/>
  <c r="AD807" i="1" s="1"/>
  <c r="X818" i="1"/>
  <c r="AD818" i="1" s="1"/>
  <c r="AC883" i="1"/>
  <c r="Z883" i="1"/>
  <c r="AE831" i="1"/>
  <c r="AG831" i="1" s="1"/>
  <c r="AC865" i="1"/>
  <c r="Z865" i="1"/>
  <c r="AG921" i="1"/>
  <c r="AG913" i="1"/>
  <c r="AA834" i="1"/>
  <c r="AF834" i="1" s="1"/>
  <c r="AH834" i="1" s="1"/>
  <c r="X835" i="1"/>
  <c r="AD835" i="1" s="1"/>
  <c r="X937" i="1"/>
  <c r="AD937" i="1" s="1"/>
  <c r="X949" i="1"/>
  <c r="AD949" i="1" s="1"/>
  <c r="X950" i="1"/>
  <c r="AD950" i="1" s="1"/>
  <c r="Z790" i="1"/>
  <c r="AC790" i="1"/>
  <c r="X805" i="1"/>
  <c r="AD805" i="1" s="1"/>
  <c r="X816" i="1"/>
  <c r="AD816" i="1" s="1"/>
  <c r="X843" i="1"/>
  <c r="AD843" i="1" s="1"/>
  <c r="AE815" i="1"/>
  <c r="AG815" i="1" s="1"/>
  <c r="AC923" i="1"/>
  <c r="Z923" i="1"/>
  <c r="Z817" i="1"/>
  <c r="AC817" i="1"/>
  <c r="X903" i="1"/>
  <c r="AD903" i="1" s="1"/>
  <c r="X813" i="1"/>
  <c r="AD813" i="1" s="1"/>
  <c r="X858" i="1"/>
  <c r="AD858" i="1" s="1"/>
  <c r="AC848" i="1"/>
  <c r="Z848" i="1"/>
  <c r="AC895" i="1"/>
  <c r="Z895" i="1"/>
  <c r="AE858" i="1"/>
  <c r="AG858" i="1" s="1"/>
  <c r="AE930" i="1"/>
  <c r="AG930" i="1" s="1"/>
  <c r="AE800" i="1"/>
  <c r="AG800" i="1" s="1"/>
  <c r="Z945" i="1"/>
  <c r="AC945" i="1"/>
  <c r="X831" i="1"/>
  <c r="AD831" i="1" s="1"/>
  <c r="V945" i="1"/>
  <c r="X878" i="1"/>
  <c r="AD878" i="1" s="1"/>
  <c r="V790" i="1"/>
  <c r="V865" i="1"/>
  <c r="AE946" i="1"/>
  <c r="AG946" i="1" s="1"/>
  <c r="X803" i="1"/>
  <c r="AD803" i="1" s="1"/>
  <c r="X936" i="1"/>
  <c r="AD936" i="1" s="1"/>
  <c r="X897" i="1"/>
  <c r="AD897" i="1" s="1"/>
  <c r="AC915" i="1"/>
  <c r="Z915" i="1"/>
  <c r="AC832" i="1"/>
  <c r="Z832" i="1"/>
  <c r="X794" i="1"/>
  <c r="AD794" i="1" s="1"/>
  <c r="AC827" i="1"/>
  <c r="Z827" i="1"/>
  <c r="AC951" i="1"/>
  <c r="Z951" i="1"/>
  <c r="AC795" i="1"/>
  <c r="Z795" i="1"/>
  <c r="AC886" i="1"/>
  <c r="Z886" i="1"/>
  <c r="X896" i="1"/>
  <c r="AD896" i="1" s="1"/>
  <c r="AC943" i="1"/>
  <c r="Z943" i="1"/>
  <c r="V886" i="1"/>
  <c r="AE868" i="1"/>
  <c r="AG868" i="1" s="1"/>
  <c r="X810" i="1"/>
  <c r="AD810" i="1" s="1"/>
  <c r="X901" i="1"/>
  <c r="AD901" i="1" s="1"/>
  <c r="AC938" i="1"/>
  <c r="Z938" i="1"/>
  <c r="X942" i="1"/>
  <c r="AD942" i="1" s="1"/>
  <c r="X856" i="1"/>
  <c r="AD856" i="1" s="1"/>
  <c r="AC944" i="1"/>
  <c r="Z944" i="1"/>
  <c r="X895" i="1"/>
  <c r="AD895" i="1" s="1"/>
  <c r="X787" i="1"/>
  <c r="AD787" i="1" s="1"/>
  <c r="X845" i="1"/>
  <c r="AD845" i="1" s="1"/>
  <c r="V910" i="1"/>
  <c r="AE808" i="1"/>
  <c r="AG808" i="1" s="1"/>
  <c r="Z782" i="1"/>
  <c r="AC782" i="1"/>
  <c r="X914" i="1"/>
  <c r="AD914" i="1" s="1"/>
  <c r="X883" i="1"/>
  <c r="AD883" i="1" s="1"/>
  <c r="X925" i="1"/>
  <c r="AD925" i="1" s="1"/>
  <c r="AC871" i="1"/>
  <c r="Z871" i="1"/>
  <c r="X919" i="1"/>
  <c r="AD919" i="1" s="1"/>
  <c r="AC855" i="1"/>
  <c r="Z855" i="1"/>
  <c r="X947" i="1"/>
  <c r="AD947" i="1" s="1"/>
  <c r="Z792" i="1"/>
  <c r="AC792" i="1"/>
  <c r="X802" i="1"/>
  <c r="AD802" i="1" s="1"/>
  <c r="AC869" i="1"/>
  <c r="Z869" i="1"/>
  <c r="X946" i="1"/>
  <c r="AD946" i="1" s="1"/>
  <c r="X948" i="1"/>
  <c r="AD948" i="1" s="1"/>
  <c r="X940" i="1"/>
  <c r="AD940" i="1" s="1"/>
  <c r="X797" i="1"/>
  <c r="AD797" i="1" s="1"/>
  <c r="X889" i="1"/>
  <c r="AD889" i="1" s="1"/>
  <c r="X881" i="1"/>
  <c r="AD881" i="1" s="1"/>
  <c r="AC911" i="1"/>
  <c r="Z911" i="1"/>
  <c r="Z876" i="1"/>
  <c r="AC876" i="1"/>
  <c r="AC926" i="1"/>
  <c r="Z926" i="1"/>
  <c r="V801" i="1"/>
  <c r="AC875" i="1"/>
  <c r="Z875" i="1"/>
  <c r="X788" i="1"/>
  <c r="AD788" i="1" s="1"/>
  <c r="X853" i="1"/>
  <c r="AD853" i="1" s="1"/>
  <c r="V827" i="1"/>
  <c r="X941" i="1"/>
  <c r="AD941" i="1" s="1"/>
  <c r="AE890" i="1"/>
  <c r="AG890" i="1" s="1"/>
  <c r="AE948" i="1"/>
  <c r="AG948" i="1" s="1"/>
  <c r="AE906" i="1"/>
  <c r="AG906" i="1" s="1"/>
  <c r="Z841" i="1"/>
  <c r="AC841" i="1"/>
  <c r="X863" i="1"/>
  <c r="AD863" i="1" s="1"/>
  <c r="X859" i="1"/>
  <c r="AD859" i="1" s="1"/>
  <c r="AC898" i="1"/>
  <c r="Z898" i="1"/>
  <c r="AE894" i="1"/>
  <c r="AG894" i="1" s="1"/>
  <c r="V785" i="1"/>
  <c r="V880" i="1"/>
  <c r="AC812" i="1"/>
  <c r="Z812" i="1"/>
  <c r="AC828" i="1"/>
  <c r="Z828" i="1"/>
  <c r="X899" i="1"/>
  <c r="AD899" i="1" s="1"/>
  <c r="X931" i="1"/>
  <c r="AD931" i="1" s="1"/>
  <c r="X824" i="1"/>
  <c r="AD824" i="1" s="1"/>
  <c r="AE843" i="1"/>
  <c r="AG843" i="1" s="1"/>
  <c r="X890" i="1"/>
  <c r="AD890" i="1" s="1"/>
  <c r="Z837" i="1"/>
  <c r="AC837" i="1"/>
  <c r="V911" i="1"/>
  <c r="X848" i="1"/>
  <c r="AD848" i="1" s="1"/>
  <c r="AC844" i="1"/>
  <c r="Z844" i="1"/>
  <c r="X857" i="1"/>
  <c r="AD857" i="1" s="1"/>
  <c r="V876" i="1"/>
  <c r="X939" i="1"/>
  <c r="AD939" i="1" s="1"/>
  <c r="AE791" i="1"/>
  <c r="AG791" i="1" s="1"/>
  <c r="AE818" i="1"/>
  <c r="AG818" i="1" s="1"/>
  <c r="X908" i="1"/>
  <c r="AD908" i="1" s="1"/>
  <c r="X930" i="1"/>
  <c r="AD930" i="1" s="1"/>
  <c r="X840" i="1"/>
  <c r="AD840" i="1" s="1"/>
  <c r="X793" i="1"/>
  <c r="AD793" i="1" s="1"/>
  <c r="X928" i="1"/>
  <c r="AD928" i="1" s="1"/>
  <c r="X786" i="1"/>
  <c r="AD786" i="1" s="1"/>
  <c r="X913" i="1"/>
  <c r="AD913" i="1" s="1"/>
  <c r="X867" i="1"/>
  <c r="AD867" i="1" s="1"/>
  <c r="X799" i="1"/>
  <c r="AD799" i="1" s="1"/>
  <c r="X872" i="1"/>
  <c r="AD872" i="1" s="1"/>
  <c r="X875" i="1"/>
  <c r="AD875" i="1" s="1"/>
  <c r="AC893" i="1"/>
  <c r="Z893" i="1"/>
  <c r="AC804" i="1"/>
  <c r="Z804" i="1"/>
  <c r="X839" i="1"/>
  <c r="AD839" i="1" s="1"/>
  <c r="V920" i="1"/>
  <c r="X873" i="1"/>
  <c r="AD873" i="1" s="1"/>
  <c r="V855" i="1"/>
  <c r="V885" i="1"/>
  <c r="AE784" i="1"/>
  <c r="AG784" i="1" s="1"/>
  <c r="V783" i="1"/>
  <c r="X806" i="1"/>
  <c r="AD806" i="1" s="1"/>
  <c r="AE850" i="1"/>
  <c r="AG850" i="1" s="1"/>
  <c r="X932" i="1"/>
  <c r="AD932" i="1" s="1"/>
  <c r="Z884" i="1"/>
  <c r="AC884" i="1"/>
  <c r="AC934" i="1"/>
  <c r="Z934" i="1"/>
  <c r="AE824" i="1"/>
  <c r="AG824" i="1" s="1"/>
  <c r="AC863" i="1"/>
  <c r="Z863" i="1"/>
  <c r="AE823" i="1"/>
  <c r="AG823" i="1" s="1"/>
  <c r="X870" i="1"/>
  <c r="AD870" i="1" s="1"/>
  <c r="AC879" i="1"/>
  <c r="Z879" i="1"/>
  <c r="AC914" i="1"/>
  <c r="Z914" i="1"/>
  <c r="AE802" i="1"/>
  <c r="AG802" i="1" s="1"/>
  <c r="X918" i="1"/>
  <c r="AD918" i="1" s="1"/>
  <c r="AE936" i="1"/>
  <c r="AG936" i="1" s="1"/>
  <c r="AE942" i="1"/>
  <c r="AG942" i="1" s="1"/>
  <c r="AA561" i="1" l="1"/>
  <c r="AF561" i="1" s="1"/>
  <c r="AH561" i="1" s="1"/>
  <c r="AE790" i="1"/>
  <c r="AG790" i="1" s="1"/>
  <c r="AE880" i="1"/>
  <c r="AE909" i="1"/>
  <c r="AG909" i="1" s="1"/>
  <c r="AE876" i="1"/>
  <c r="AG876" i="1" s="1"/>
  <c r="AE938" i="1"/>
  <c r="AG938" i="1" s="1"/>
  <c r="AE892" i="1"/>
  <c r="AG892" i="1" s="1"/>
  <c r="AE837" i="1"/>
  <c r="AG837" i="1" s="1"/>
  <c r="AE833" i="1"/>
  <c r="AG833" i="1" s="1"/>
  <c r="AE865" i="1"/>
  <c r="AG865" i="1" s="1"/>
  <c r="AE792" i="1"/>
  <c r="AG792" i="1" s="1"/>
  <c r="AE945" i="1"/>
  <c r="AG945" i="1" s="1"/>
  <c r="AE920" i="1"/>
  <c r="AG920" i="1" s="1"/>
  <c r="AE801" i="1"/>
  <c r="AG801" i="1" s="1"/>
  <c r="AE867" i="1"/>
  <c r="AG867" i="1" s="1"/>
  <c r="AE949" i="1"/>
  <c r="AG949" i="1" s="1"/>
  <c r="AE897" i="1"/>
  <c r="AG897" i="1" s="1"/>
  <c r="AE859" i="1"/>
  <c r="AG859" i="1" s="1"/>
  <c r="AE828" i="1"/>
  <c r="AG828" i="1" s="1"/>
  <c r="AE915" i="1"/>
  <c r="AG915" i="1" s="1"/>
  <c r="AE923" i="1"/>
  <c r="AG923" i="1" s="1"/>
  <c r="AE895" i="1"/>
  <c r="AG895" i="1" s="1"/>
  <c r="AE844" i="1"/>
  <c r="AG844" i="1" s="1"/>
  <c r="AE879" i="1"/>
  <c r="AG879" i="1" s="1"/>
  <c r="AE804" i="1"/>
  <c r="AG804" i="1" s="1"/>
  <c r="AE884" i="1"/>
  <c r="AG884" i="1" s="1"/>
  <c r="AE893" i="1"/>
  <c r="AG893" i="1" s="1"/>
  <c r="AE782" i="1"/>
  <c r="AG782" i="1" s="1"/>
  <c r="AE943" i="1"/>
  <c r="AG943" i="1" s="1"/>
  <c r="AE821" i="1"/>
  <c r="AG821" i="1" s="1"/>
  <c r="AA918" i="1"/>
  <c r="AF918" i="1" s="1"/>
  <c r="AH918" i="1" s="1"/>
  <c r="AA873" i="1"/>
  <c r="AF873" i="1" s="1"/>
  <c r="AH873" i="1" s="1"/>
  <c r="AA897" i="1"/>
  <c r="AF897" i="1" s="1"/>
  <c r="AH897" i="1" s="1"/>
  <c r="AA950" i="1"/>
  <c r="AF950" i="1" s="1"/>
  <c r="AH950" i="1" s="1"/>
  <c r="AA791" i="1"/>
  <c r="AF791" i="1" s="1"/>
  <c r="AH791" i="1" s="1"/>
  <c r="AA851" i="1"/>
  <c r="AF851" i="1" s="1"/>
  <c r="AH851" i="1" s="1"/>
  <c r="AA795" i="1"/>
  <c r="AF795" i="1" s="1"/>
  <c r="AH795" i="1" s="1"/>
  <c r="AA923" i="1"/>
  <c r="AF923" i="1" s="1"/>
  <c r="AH923" i="1" s="1"/>
  <c r="AA919" i="1"/>
  <c r="AF919" i="1" s="1"/>
  <c r="AH919" i="1" s="1"/>
  <c r="AA888" i="1"/>
  <c r="AF888" i="1" s="1"/>
  <c r="AH888" i="1" s="1"/>
  <c r="AA811" i="1"/>
  <c r="AF811" i="1" s="1"/>
  <c r="AH811" i="1" s="1"/>
  <c r="AA922" i="1"/>
  <c r="AF922" i="1" s="1"/>
  <c r="AH922" i="1" s="1"/>
  <c r="AA944" i="1"/>
  <c r="AF944" i="1" s="1"/>
  <c r="AH944" i="1" s="1"/>
  <c r="AA812" i="1"/>
  <c r="AF812" i="1" s="1"/>
  <c r="AH812" i="1" s="1"/>
  <c r="AA836" i="1"/>
  <c r="AF836" i="1" s="1"/>
  <c r="AH836" i="1" s="1"/>
  <c r="AA913" i="1"/>
  <c r="AF913" i="1" s="1"/>
  <c r="AH913" i="1" s="1"/>
  <c r="AA852" i="1"/>
  <c r="AF852" i="1" s="1"/>
  <c r="AH852" i="1" s="1"/>
  <c r="AA907" i="1"/>
  <c r="AF907" i="1" s="1"/>
  <c r="AH907" i="1" s="1"/>
  <c r="AA821" i="1"/>
  <c r="AF821" i="1" s="1"/>
  <c r="AH821" i="1" s="1"/>
  <c r="AA915" i="1"/>
  <c r="AF915" i="1" s="1"/>
  <c r="AH915" i="1" s="1"/>
  <c r="AA786" i="1"/>
  <c r="AF786" i="1" s="1"/>
  <c r="AH786" i="1" s="1"/>
  <c r="AA810" i="1"/>
  <c r="AF810" i="1" s="1"/>
  <c r="AH810" i="1" s="1"/>
  <c r="AA803" i="1"/>
  <c r="AF803" i="1" s="1"/>
  <c r="AH803" i="1" s="1"/>
  <c r="AA937" i="1"/>
  <c r="AF937" i="1" s="1"/>
  <c r="AH937" i="1" s="1"/>
  <c r="AA800" i="1"/>
  <c r="AF800" i="1" s="1"/>
  <c r="AH800" i="1" s="1"/>
  <c r="AA902" i="1"/>
  <c r="AF902" i="1" s="1"/>
  <c r="AH902" i="1" s="1"/>
  <c r="AA826" i="1"/>
  <c r="AF826" i="1" s="1"/>
  <c r="AH826" i="1" s="1"/>
  <c r="AA932" i="1"/>
  <c r="AF932" i="1" s="1"/>
  <c r="AH932" i="1" s="1"/>
  <c r="AA941" i="1"/>
  <c r="AF941" i="1" s="1"/>
  <c r="AH941" i="1" s="1"/>
  <c r="AA946" i="1"/>
  <c r="AF946" i="1" s="1"/>
  <c r="AH946" i="1" s="1"/>
  <c r="AA925" i="1"/>
  <c r="AF925" i="1" s="1"/>
  <c r="AH925" i="1" s="1"/>
  <c r="AA835" i="1"/>
  <c r="AF835" i="1" s="1"/>
  <c r="AH835" i="1" s="1"/>
  <c r="AA807" i="1"/>
  <c r="AF807" i="1" s="1"/>
  <c r="AH807" i="1" s="1"/>
  <c r="AA868" i="1"/>
  <c r="AF868" i="1" s="1"/>
  <c r="AH868" i="1" s="1"/>
  <c r="AA796" i="1"/>
  <c r="AF796" i="1" s="1"/>
  <c r="AH796" i="1" s="1"/>
  <c r="AA938" i="1"/>
  <c r="AF938" i="1" s="1"/>
  <c r="AH938" i="1" s="1"/>
  <c r="AA883" i="1"/>
  <c r="AF883" i="1" s="1"/>
  <c r="AH883" i="1" s="1"/>
  <c r="AA904" i="1"/>
  <c r="AF904" i="1" s="1"/>
  <c r="AH904" i="1" s="1"/>
  <c r="AA935" i="1"/>
  <c r="AF935" i="1" s="1"/>
  <c r="AH935" i="1" s="1"/>
  <c r="AA871" i="1"/>
  <c r="AF871" i="1" s="1"/>
  <c r="AH871" i="1" s="1"/>
  <c r="AA792" i="1"/>
  <c r="AF792" i="1" s="1"/>
  <c r="AH792" i="1" s="1"/>
  <c r="AA914" i="1"/>
  <c r="AF914" i="1" s="1"/>
  <c r="AH914" i="1" s="1"/>
  <c r="AA784" i="1"/>
  <c r="AF784" i="1" s="1"/>
  <c r="AH784" i="1" s="1"/>
  <c r="AA912" i="1"/>
  <c r="AF912" i="1" s="1"/>
  <c r="AH912" i="1" s="1"/>
  <c r="AA928" i="1"/>
  <c r="AF928" i="1" s="1"/>
  <c r="AH928" i="1" s="1"/>
  <c r="AA857" i="1"/>
  <c r="AF857" i="1" s="1"/>
  <c r="AH857" i="1" s="1"/>
  <c r="AA859" i="1"/>
  <c r="AF859" i="1" s="1"/>
  <c r="AH859" i="1" s="1"/>
  <c r="AA802" i="1"/>
  <c r="AF802" i="1" s="1"/>
  <c r="AH802" i="1" s="1"/>
  <c r="AA878" i="1"/>
  <c r="AF878" i="1" s="1"/>
  <c r="AH878" i="1" s="1"/>
  <c r="AA934" i="1"/>
  <c r="AF934" i="1" s="1"/>
  <c r="AH934" i="1" s="1"/>
  <c r="AA879" i="1"/>
  <c r="AF879" i="1" s="1"/>
  <c r="AH879" i="1" s="1"/>
  <c r="AA906" i="1"/>
  <c r="AF906" i="1" s="1"/>
  <c r="AH906" i="1" s="1"/>
  <c r="AA793" i="1"/>
  <c r="AF793" i="1" s="1"/>
  <c r="AH793" i="1" s="1"/>
  <c r="AA863" i="1"/>
  <c r="AF863" i="1" s="1"/>
  <c r="AH863" i="1" s="1"/>
  <c r="AA788" i="1"/>
  <c r="AF788" i="1" s="1"/>
  <c r="AH788" i="1" s="1"/>
  <c r="AA856" i="1"/>
  <c r="AF856" i="1" s="1"/>
  <c r="AH856" i="1" s="1"/>
  <c r="AA896" i="1"/>
  <c r="AF896" i="1" s="1"/>
  <c r="AH896" i="1" s="1"/>
  <c r="AA877" i="1"/>
  <c r="AF877" i="1" s="1"/>
  <c r="AH877" i="1" s="1"/>
  <c r="AA943" i="1"/>
  <c r="AF943" i="1" s="1"/>
  <c r="AH943" i="1" s="1"/>
  <c r="AA926" i="1"/>
  <c r="AF926" i="1" s="1"/>
  <c r="AH926" i="1" s="1"/>
  <c r="AA899" i="1"/>
  <c r="AF899" i="1" s="1"/>
  <c r="AH899" i="1" s="1"/>
  <c r="AA889" i="1"/>
  <c r="AF889" i="1" s="1"/>
  <c r="AH889" i="1" s="1"/>
  <c r="AA831" i="1"/>
  <c r="AF831" i="1" s="1"/>
  <c r="AH831" i="1" s="1"/>
  <c r="AA813" i="1"/>
  <c r="AF813" i="1" s="1"/>
  <c r="AH813" i="1" s="1"/>
  <c r="AA817" i="1"/>
  <c r="AF817" i="1" s="1"/>
  <c r="AH817" i="1" s="1"/>
  <c r="AA951" i="1"/>
  <c r="AF951" i="1" s="1"/>
  <c r="AH951" i="1" s="1"/>
  <c r="AA927" i="1"/>
  <c r="AF927" i="1" s="1"/>
  <c r="AH927" i="1" s="1"/>
  <c r="AA872" i="1"/>
  <c r="AF872" i="1" s="1"/>
  <c r="AH872" i="1" s="1"/>
  <c r="AA848" i="1"/>
  <c r="AF848" i="1" s="1"/>
  <c r="AH848" i="1" s="1"/>
  <c r="AA947" i="1"/>
  <c r="AF947" i="1" s="1"/>
  <c r="AH947" i="1" s="1"/>
  <c r="AA903" i="1"/>
  <c r="AF903" i="1" s="1"/>
  <c r="AH903" i="1" s="1"/>
  <c r="AA909" i="1"/>
  <c r="AF909" i="1" s="1"/>
  <c r="AH909" i="1" s="1"/>
  <c r="AA804" i="1"/>
  <c r="AF804" i="1" s="1"/>
  <c r="AH804" i="1" s="1"/>
  <c r="AA799" i="1"/>
  <c r="AF799" i="1" s="1"/>
  <c r="AH799" i="1" s="1"/>
  <c r="AA930" i="1"/>
  <c r="AF930" i="1" s="1"/>
  <c r="AH930" i="1" s="1"/>
  <c r="AA916" i="1"/>
  <c r="AF916" i="1" s="1"/>
  <c r="AH916" i="1" s="1"/>
  <c r="AA849" i="1"/>
  <c r="AF849" i="1" s="1"/>
  <c r="AH849" i="1" s="1"/>
  <c r="AA825" i="1"/>
  <c r="AF825" i="1" s="1"/>
  <c r="AH825" i="1" s="1"/>
  <c r="AA820" i="1"/>
  <c r="AF820" i="1" s="1"/>
  <c r="AH820" i="1" s="1"/>
  <c r="AA832" i="1"/>
  <c r="AF832" i="1" s="1"/>
  <c r="AH832" i="1" s="1"/>
  <c r="AA840" i="1"/>
  <c r="AF840" i="1" s="1"/>
  <c r="AH840" i="1" s="1"/>
  <c r="AA805" i="1"/>
  <c r="AF805" i="1" s="1"/>
  <c r="AH805" i="1" s="1"/>
  <c r="AA789" i="1"/>
  <c r="AF789" i="1" s="1"/>
  <c r="AH789" i="1" s="1"/>
  <c r="AA808" i="1"/>
  <c r="AF808" i="1" s="1"/>
  <c r="AH808" i="1" s="1"/>
  <c r="AA917" i="1"/>
  <c r="AF917" i="1" s="1"/>
  <c r="AH917" i="1" s="1"/>
  <c r="AA828" i="1"/>
  <c r="AF828" i="1" s="1"/>
  <c r="AH828" i="1" s="1"/>
  <c r="AA844" i="1"/>
  <c r="AF844" i="1" s="1"/>
  <c r="AH844" i="1" s="1"/>
  <c r="AE898" i="1"/>
  <c r="AG898" i="1" s="1"/>
  <c r="AE926" i="1"/>
  <c r="AG926" i="1" s="1"/>
  <c r="AE944" i="1"/>
  <c r="AG944" i="1" s="1"/>
  <c r="AE951" i="1"/>
  <c r="AG951" i="1" s="1"/>
  <c r="AE836" i="1"/>
  <c r="AG836" i="1" s="1"/>
  <c r="X809" i="1"/>
  <c r="AD809" i="1" s="1"/>
  <c r="AE785" i="1"/>
  <c r="AG785" i="1" s="1"/>
  <c r="AA921" i="1"/>
  <c r="AF921" i="1" s="1"/>
  <c r="AH921" i="1" s="1"/>
  <c r="AA798" i="1"/>
  <c r="AF798" i="1" s="1"/>
  <c r="AH798" i="1" s="1"/>
  <c r="AA940" i="1"/>
  <c r="AF940" i="1" s="1"/>
  <c r="AH940" i="1" s="1"/>
  <c r="AA948" i="1"/>
  <c r="AF948" i="1" s="1"/>
  <c r="AH948" i="1" s="1"/>
  <c r="X827" i="1"/>
  <c r="AD827" i="1" s="1"/>
  <c r="AE855" i="1"/>
  <c r="AG855" i="1" s="1"/>
  <c r="AE827" i="1"/>
  <c r="AG827" i="1" s="1"/>
  <c r="AE817" i="1"/>
  <c r="AG817" i="1" s="1"/>
  <c r="AA936" i="1"/>
  <c r="AF936" i="1" s="1"/>
  <c r="AH936" i="1" s="1"/>
  <c r="AA870" i="1"/>
  <c r="AF870" i="1" s="1"/>
  <c r="AH870" i="1" s="1"/>
  <c r="AA864" i="1"/>
  <c r="AF864" i="1" s="1"/>
  <c r="AH864" i="1" s="1"/>
  <c r="X783" i="1"/>
  <c r="AD783" i="1" s="1"/>
  <c r="AA908" i="1"/>
  <c r="AF908" i="1" s="1"/>
  <c r="AH908" i="1" s="1"/>
  <c r="AA853" i="1"/>
  <c r="AF853" i="1" s="1"/>
  <c r="AH853" i="1" s="1"/>
  <c r="AA794" i="1"/>
  <c r="AF794" i="1" s="1"/>
  <c r="AH794" i="1" s="1"/>
  <c r="AA860" i="1"/>
  <c r="AF860" i="1" s="1"/>
  <c r="AH860" i="1" s="1"/>
  <c r="AA819" i="1"/>
  <c r="AF819" i="1" s="1"/>
  <c r="AH819" i="1" s="1"/>
  <c r="AA847" i="1"/>
  <c r="AF847" i="1" s="1"/>
  <c r="AH847" i="1" s="1"/>
  <c r="AA905" i="1"/>
  <c r="AF905" i="1" s="1"/>
  <c r="AH905" i="1" s="1"/>
  <c r="AA823" i="1"/>
  <c r="AF823" i="1" s="1"/>
  <c r="AH823" i="1" s="1"/>
  <c r="AA861" i="1"/>
  <c r="AF861" i="1" s="1"/>
  <c r="AH861" i="1" s="1"/>
  <c r="AA841" i="1"/>
  <c r="AF841" i="1" s="1"/>
  <c r="AH841" i="1" s="1"/>
  <c r="AA898" i="1"/>
  <c r="AF898" i="1" s="1"/>
  <c r="AH898" i="1" s="1"/>
  <c r="AA806" i="1"/>
  <c r="AF806" i="1" s="1"/>
  <c r="AH806" i="1" s="1"/>
  <c r="X886" i="1"/>
  <c r="AD886" i="1" s="1"/>
  <c r="AA924" i="1"/>
  <c r="AF924" i="1" s="1"/>
  <c r="AH924" i="1" s="1"/>
  <c r="AE863" i="1"/>
  <c r="AG863" i="1" s="1"/>
  <c r="X911" i="1"/>
  <c r="AD911" i="1" s="1"/>
  <c r="AE911" i="1"/>
  <c r="AG911" i="1" s="1"/>
  <c r="X910" i="1"/>
  <c r="AD910" i="1" s="1"/>
  <c r="X865" i="1"/>
  <c r="AD865" i="1" s="1"/>
  <c r="AE910" i="1"/>
  <c r="AG910" i="1" s="1"/>
  <c r="AE783" i="1"/>
  <c r="AG783" i="1" s="1"/>
  <c r="AA881" i="1"/>
  <c r="AF881" i="1" s="1"/>
  <c r="AH881" i="1" s="1"/>
  <c r="AA942" i="1"/>
  <c r="AF942" i="1" s="1"/>
  <c r="AH942" i="1" s="1"/>
  <c r="AA949" i="1"/>
  <c r="AF949" i="1" s="1"/>
  <c r="AH949" i="1" s="1"/>
  <c r="AA829" i="1"/>
  <c r="AF829" i="1" s="1"/>
  <c r="AH829" i="1" s="1"/>
  <c r="AA892" i="1"/>
  <c r="AF892" i="1" s="1"/>
  <c r="AH892" i="1" s="1"/>
  <c r="AG880" i="1"/>
  <c r="AA884" i="1"/>
  <c r="AF884" i="1" s="1"/>
  <c r="AH884" i="1" s="1"/>
  <c r="AA867" i="1"/>
  <c r="AF867" i="1" s="1"/>
  <c r="AH867" i="1" s="1"/>
  <c r="X874" i="1"/>
  <c r="AD874" i="1" s="1"/>
  <c r="AA931" i="1"/>
  <c r="AF931" i="1" s="1"/>
  <c r="AH931" i="1" s="1"/>
  <c r="X885" i="1"/>
  <c r="AD885" i="1" s="1"/>
  <c r="X855" i="1"/>
  <c r="AD855" i="1" s="1"/>
  <c r="AE841" i="1"/>
  <c r="AG841" i="1" s="1"/>
  <c r="AE869" i="1"/>
  <c r="AG869" i="1" s="1"/>
  <c r="AE871" i="1"/>
  <c r="AG871" i="1" s="1"/>
  <c r="AE832" i="1"/>
  <c r="AG832" i="1" s="1"/>
  <c r="AE874" i="1"/>
  <c r="AG874" i="1" s="1"/>
  <c r="AE864" i="1"/>
  <c r="AG864" i="1" s="1"/>
  <c r="AE809" i="1"/>
  <c r="AG809" i="1" s="1"/>
  <c r="AA893" i="1"/>
  <c r="AF893" i="1" s="1"/>
  <c r="AH893" i="1" s="1"/>
  <c r="AA839" i="1"/>
  <c r="AF839" i="1" s="1"/>
  <c r="AH839" i="1" s="1"/>
  <c r="AA824" i="1"/>
  <c r="AF824" i="1" s="1"/>
  <c r="AH824" i="1" s="1"/>
  <c r="X790" i="1"/>
  <c r="AD790" i="1" s="1"/>
  <c r="AE934" i="1"/>
  <c r="AG934" i="1" s="1"/>
  <c r="AE812" i="1"/>
  <c r="AG812" i="1" s="1"/>
  <c r="AE886" i="1"/>
  <c r="AG886" i="1" s="1"/>
  <c r="AE848" i="1"/>
  <c r="AG848" i="1" s="1"/>
  <c r="AA854" i="1"/>
  <c r="AF854" i="1" s="1"/>
  <c r="AH854" i="1" s="1"/>
  <c r="AA814" i="1"/>
  <c r="AF814" i="1" s="1"/>
  <c r="AH814" i="1" s="1"/>
  <c r="AA900" i="1"/>
  <c r="AF900" i="1" s="1"/>
  <c r="AH900" i="1" s="1"/>
  <c r="AA782" i="1"/>
  <c r="AF782" i="1" s="1"/>
  <c r="AH782" i="1" s="1"/>
  <c r="AA929" i="1"/>
  <c r="AF929" i="1" s="1"/>
  <c r="AH929" i="1" s="1"/>
  <c r="AA939" i="1"/>
  <c r="AF939" i="1" s="1"/>
  <c r="AH939" i="1" s="1"/>
  <c r="AA890" i="1"/>
  <c r="AF890" i="1" s="1"/>
  <c r="AH890" i="1" s="1"/>
  <c r="X880" i="1"/>
  <c r="AD880" i="1" s="1"/>
  <c r="AA787" i="1"/>
  <c r="AF787" i="1" s="1"/>
  <c r="AH787" i="1" s="1"/>
  <c r="AA901" i="1"/>
  <c r="AF901" i="1" s="1"/>
  <c r="AH901" i="1" s="1"/>
  <c r="X945" i="1"/>
  <c r="AD945" i="1" s="1"/>
  <c r="AA858" i="1"/>
  <c r="AF858" i="1" s="1"/>
  <c r="AH858" i="1" s="1"/>
  <c r="AA843" i="1"/>
  <c r="AF843" i="1" s="1"/>
  <c r="AH843" i="1" s="1"/>
  <c r="AE883" i="1"/>
  <c r="AG883" i="1" s="1"/>
  <c r="AE929" i="1"/>
  <c r="AG929" i="1" s="1"/>
  <c r="AA875" i="1"/>
  <c r="AF875" i="1" s="1"/>
  <c r="AH875" i="1" s="1"/>
  <c r="AA845" i="1"/>
  <c r="AF845" i="1" s="1"/>
  <c r="AH845" i="1" s="1"/>
  <c r="AE914" i="1"/>
  <c r="AG914" i="1" s="1"/>
  <c r="X920" i="1"/>
  <c r="AD920" i="1" s="1"/>
  <c r="X876" i="1"/>
  <c r="AD876" i="1" s="1"/>
  <c r="X785" i="1"/>
  <c r="AD785" i="1" s="1"/>
  <c r="AE875" i="1"/>
  <c r="AG875" i="1" s="1"/>
  <c r="AA797" i="1"/>
  <c r="AF797" i="1" s="1"/>
  <c r="AH797" i="1" s="1"/>
  <c r="AA895" i="1"/>
  <c r="AF895" i="1" s="1"/>
  <c r="AH895" i="1" s="1"/>
  <c r="AE795" i="1"/>
  <c r="AG795" i="1" s="1"/>
  <c r="AA816" i="1"/>
  <c r="AF816" i="1" s="1"/>
  <c r="AH816" i="1" s="1"/>
  <c r="AA818" i="1"/>
  <c r="AF818" i="1" s="1"/>
  <c r="AH818" i="1" s="1"/>
  <c r="X833" i="1"/>
  <c r="AD833" i="1" s="1"/>
  <c r="AA933" i="1"/>
  <c r="AF933" i="1" s="1"/>
  <c r="AH933" i="1" s="1"/>
  <c r="AA815" i="1"/>
  <c r="AF815" i="1" s="1"/>
  <c r="AH815" i="1" s="1"/>
  <c r="AA837" i="1"/>
  <c r="AF837" i="1" s="1"/>
  <c r="AH837" i="1" s="1"/>
  <c r="AA869" i="1"/>
  <c r="AF869" i="1" s="1"/>
  <c r="AH869" i="1" s="1"/>
  <c r="X801" i="1"/>
  <c r="AD801" i="1" s="1"/>
  <c r="AE885" i="1"/>
  <c r="AG885" i="1" s="1"/>
  <c r="AE927" i="1"/>
  <c r="AG927" i="1" s="1"/>
  <c r="AA855" i="1" l="1"/>
  <c r="AF855" i="1" s="1"/>
  <c r="AH855" i="1" s="1"/>
  <c r="AA809" i="1"/>
  <c r="AF809" i="1" s="1"/>
  <c r="AH809" i="1" s="1"/>
  <c r="AA876" i="1"/>
  <c r="AF876" i="1" s="1"/>
  <c r="AH876" i="1" s="1"/>
  <c r="AA945" i="1"/>
  <c r="AF945" i="1" s="1"/>
  <c r="AH945" i="1" s="1"/>
  <c r="AA874" i="1"/>
  <c r="AF874" i="1" s="1"/>
  <c r="AH874" i="1" s="1"/>
  <c r="AA865" i="1"/>
  <c r="AF865" i="1" s="1"/>
  <c r="AH865" i="1" s="1"/>
  <c r="AA880" i="1"/>
  <c r="AF880" i="1" s="1"/>
  <c r="AH880" i="1" s="1"/>
  <c r="AA910" i="1"/>
  <c r="AF910" i="1" s="1"/>
  <c r="AH910" i="1" s="1"/>
  <c r="AA783" i="1"/>
  <c r="AF783" i="1" s="1"/>
  <c r="AH783" i="1" s="1"/>
  <c r="AA886" i="1"/>
  <c r="AF886" i="1" s="1"/>
  <c r="AH886" i="1" s="1"/>
  <c r="AA827" i="1"/>
  <c r="AF827" i="1" s="1"/>
  <c r="AH827" i="1" s="1"/>
  <c r="AA833" i="1"/>
  <c r="AF833" i="1" s="1"/>
  <c r="AH833" i="1" s="1"/>
  <c r="AA785" i="1"/>
  <c r="AF785" i="1" s="1"/>
  <c r="AH785" i="1" s="1"/>
  <c r="AA885" i="1"/>
  <c r="AF885" i="1" s="1"/>
  <c r="AH885" i="1" s="1"/>
  <c r="AA801" i="1"/>
  <c r="AF801" i="1" s="1"/>
  <c r="AH801" i="1" s="1"/>
  <c r="AA920" i="1"/>
  <c r="AF920" i="1" s="1"/>
  <c r="AH920" i="1" s="1"/>
  <c r="AA911" i="1"/>
  <c r="AF911" i="1" s="1"/>
  <c r="AH911" i="1" s="1"/>
  <c r="AA790" i="1"/>
  <c r="AF790" i="1" s="1"/>
  <c r="AH790" i="1" s="1"/>
  <c r="R781" i="1" l="1"/>
  <c r="Q781" i="1"/>
  <c r="N781" i="1"/>
  <c r="O781" i="1" s="1"/>
  <c r="J781" i="1"/>
  <c r="J138" i="7"/>
  <c r="N138" i="7"/>
  <c r="O138" i="7"/>
  <c r="Z138" i="7" s="1"/>
  <c r="R138" i="7"/>
  <c r="V138" i="7"/>
  <c r="W138" i="7"/>
  <c r="Y138" i="7"/>
  <c r="AC138" i="7"/>
  <c r="AC141" i="7"/>
  <c r="R141" i="7"/>
  <c r="N141" i="7"/>
  <c r="O141" i="7" s="1"/>
  <c r="Z141" i="7" s="1"/>
  <c r="J141" i="7"/>
  <c r="AD140" i="7"/>
  <c r="J139" i="7"/>
  <c r="AC88" i="7"/>
  <c r="R88" i="7"/>
  <c r="N88" i="7"/>
  <c r="O88" i="7" s="1"/>
  <c r="J88" i="7"/>
  <c r="U781" i="1" l="1"/>
  <c r="W781" i="1" s="1"/>
  <c r="AB781" i="1"/>
  <c r="AA138" i="7"/>
  <c r="X138" i="7"/>
  <c r="X141" i="7"/>
  <c r="V141" i="7"/>
  <c r="W141" i="7"/>
  <c r="Y141" i="7"/>
  <c r="Z88" i="7"/>
  <c r="W88" i="7"/>
  <c r="Y88" i="7"/>
  <c r="V88" i="7"/>
  <c r="R780" i="1"/>
  <c r="Q780" i="1"/>
  <c r="N780" i="1"/>
  <c r="O780" i="1" s="1"/>
  <c r="J780" i="1"/>
  <c r="R779" i="1"/>
  <c r="Q779" i="1"/>
  <c r="N779" i="1"/>
  <c r="O779" i="1" s="1"/>
  <c r="J779" i="1"/>
  <c r="R778" i="1"/>
  <c r="Q778" i="1"/>
  <c r="N778" i="1"/>
  <c r="O778" i="1" s="1"/>
  <c r="J778" i="1"/>
  <c r="R777" i="1"/>
  <c r="Q777" i="1"/>
  <c r="N777" i="1"/>
  <c r="O777" i="1" s="1"/>
  <c r="J777" i="1"/>
  <c r="R776" i="1"/>
  <c r="Q776" i="1"/>
  <c r="N776" i="1"/>
  <c r="O776" i="1" s="1"/>
  <c r="J776" i="1"/>
  <c r="R775" i="1"/>
  <c r="Q775" i="1"/>
  <c r="N775" i="1"/>
  <c r="O775" i="1" s="1"/>
  <c r="J775" i="1"/>
  <c r="J774" i="1"/>
  <c r="J773" i="1"/>
  <c r="J772" i="1"/>
  <c r="R774" i="1"/>
  <c r="Q774" i="1"/>
  <c r="N774" i="1"/>
  <c r="O774" i="1" s="1"/>
  <c r="R773" i="1"/>
  <c r="Q773" i="1"/>
  <c r="N773" i="1"/>
  <c r="O773" i="1" s="1"/>
  <c r="R772" i="1"/>
  <c r="Q772" i="1"/>
  <c r="N772" i="1"/>
  <c r="O772" i="1" s="1"/>
  <c r="AC781" i="1" l="1"/>
  <c r="Z781" i="1"/>
  <c r="V781" i="1"/>
  <c r="AA141" i="7"/>
  <c r="X88" i="7"/>
  <c r="AA88" i="7" s="1"/>
  <c r="AB775" i="1"/>
  <c r="U775" i="1"/>
  <c r="AB778" i="1"/>
  <c r="U778" i="1"/>
  <c r="U776" i="1"/>
  <c r="W776" i="1" s="1"/>
  <c r="AB776" i="1"/>
  <c r="AB779" i="1"/>
  <c r="U779" i="1"/>
  <c r="U777" i="1"/>
  <c r="AB777" i="1"/>
  <c r="U780" i="1"/>
  <c r="W780" i="1" s="1"/>
  <c r="AB780" i="1"/>
  <c r="U774" i="1"/>
  <c r="W774" i="1" s="1"/>
  <c r="AB774" i="1"/>
  <c r="U773" i="1"/>
  <c r="W773" i="1" s="1"/>
  <c r="AB773" i="1"/>
  <c r="U772" i="1"/>
  <c r="W772" i="1" s="1"/>
  <c r="AB772" i="1"/>
  <c r="AE781" i="1" l="1"/>
  <c r="AG781" i="1" s="1"/>
  <c r="X781" i="1"/>
  <c r="AD781" i="1" s="1"/>
  <c r="AC780" i="1"/>
  <c r="Z780" i="1"/>
  <c r="V776" i="1"/>
  <c r="W777" i="1"/>
  <c r="V777" i="1" s="1"/>
  <c r="AC776" i="1"/>
  <c r="Z776" i="1"/>
  <c r="V780" i="1"/>
  <c r="W778" i="1"/>
  <c r="V778" i="1" s="1"/>
  <c r="W779" i="1"/>
  <c r="V779" i="1" s="1"/>
  <c r="W775" i="1"/>
  <c r="V775" i="1" s="1"/>
  <c r="Z774" i="1"/>
  <c r="AC774" i="1"/>
  <c r="V774" i="1"/>
  <c r="AC773" i="1"/>
  <c r="Z773" i="1"/>
  <c r="V773" i="1"/>
  <c r="AC772" i="1"/>
  <c r="Z772" i="1"/>
  <c r="V772" i="1"/>
  <c r="AD137" i="7"/>
  <c r="J136" i="7"/>
  <c r="AC137" i="7"/>
  <c r="R137" i="7"/>
  <c r="N137" i="7"/>
  <c r="O137" i="7" s="1"/>
  <c r="AC136" i="7"/>
  <c r="R136" i="7"/>
  <c r="N136" i="7"/>
  <c r="O136" i="7" s="1"/>
  <c r="AC135" i="7"/>
  <c r="R135" i="7"/>
  <c r="N135" i="7"/>
  <c r="O135" i="7" s="1"/>
  <c r="J135" i="7"/>
  <c r="AE776" i="1" l="1"/>
  <c r="AG776" i="1" s="1"/>
  <c r="AE774" i="1"/>
  <c r="AG774" i="1" s="1"/>
  <c r="AA781" i="1"/>
  <c r="AF781" i="1" s="1"/>
  <c r="AH781" i="1" s="1"/>
  <c r="X775" i="1"/>
  <c r="AD775" i="1" s="1"/>
  <c r="X779" i="1"/>
  <c r="AD779" i="1" s="1"/>
  <c r="X778" i="1"/>
  <c r="AD778" i="1" s="1"/>
  <c r="X777" i="1"/>
  <c r="AD777" i="1" s="1"/>
  <c r="X780" i="1"/>
  <c r="AD780" i="1" s="1"/>
  <c r="X776" i="1"/>
  <c r="AD776" i="1" s="1"/>
  <c r="AC777" i="1"/>
  <c r="Z777" i="1"/>
  <c r="AC775" i="1"/>
  <c r="Z775" i="1"/>
  <c r="AC779" i="1"/>
  <c r="Z779" i="1"/>
  <c r="Z778" i="1"/>
  <c r="AC778" i="1"/>
  <c r="AE780" i="1"/>
  <c r="AG780" i="1" s="1"/>
  <c r="X774" i="1"/>
  <c r="AD774" i="1" s="1"/>
  <c r="AE773" i="1"/>
  <c r="AG773" i="1" s="1"/>
  <c r="X773" i="1"/>
  <c r="AD773" i="1" s="1"/>
  <c r="X772" i="1"/>
  <c r="AD772" i="1" s="1"/>
  <c r="AE772" i="1"/>
  <c r="AG772" i="1" s="1"/>
  <c r="Z137" i="7"/>
  <c r="W137" i="7"/>
  <c r="V137" i="7"/>
  <c r="Y137" i="7"/>
  <c r="Y136" i="7"/>
  <c r="W136" i="7"/>
  <c r="Z136" i="7"/>
  <c r="V136" i="7"/>
  <c r="Z135" i="7"/>
  <c r="Y135" i="7"/>
  <c r="W135" i="7"/>
  <c r="V135" i="7"/>
  <c r="J134" i="7"/>
  <c r="AE143" i="7"/>
  <c r="AC139" i="7"/>
  <c r="R139" i="7"/>
  <c r="N139" i="7"/>
  <c r="O139" i="7" s="1"/>
  <c r="AC134" i="7"/>
  <c r="R134" i="7"/>
  <c r="N134" i="7"/>
  <c r="O134" i="7" s="1"/>
  <c r="Z134" i="7" s="1"/>
  <c r="AD133" i="7"/>
  <c r="J132" i="7"/>
  <c r="A193" i="8"/>
  <c r="A194" i="8" s="1"/>
  <c r="A195" i="8" s="1"/>
  <c r="A196" i="8" s="1"/>
  <c r="A197" i="8" s="1"/>
  <c r="A198" i="8" s="1"/>
  <c r="AD131" i="7"/>
  <c r="AD130" i="7"/>
  <c r="AC131" i="7"/>
  <c r="R131" i="7"/>
  <c r="N131" i="7"/>
  <c r="O131" i="7" s="1"/>
  <c r="AC130" i="7"/>
  <c r="R130" i="7"/>
  <c r="N130" i="7"/>
  <c r="O130" i="7" s="1"/>
  <c r="AC129" i="7"/>
  <c r="R129" i="7"/>
  <c r="N129" i="7"/>
  <c r="O129" i="7" s="1"/>
  <c r="J129" i="7"/>
  <c r="AE778" i="1" l="1"/>
  <c r="AG778" i="1" s="1"/>
  <c r="AA776" i="1"/>
  <c r="AF776" i="1" s="1"/>
  <c r="AH776" i="1" s="1"/>
  <c r="AA780" i="1"/>
  <c r="AF780" i="1" s="1"/>
  <c r="AH780" i="1" s="1"/>
  <c r="AA777" i="1"/>
  <c r="AF777" i="1" s="1"/>
  <c r="AH777" i="1" s="1"/>
  <c r="AA779" i="1"/>
  <c r="AF779" i="1" s="1"/>
  <c r="AH779" i="1" s="1"/>
  <c r="AA775" i="1"/>
  <c r="AF775" i="1" s="1"/>
  <c r="AH775" i="1" s="1"/>
  <c r="AA778" i="1"/>
  <c r="AF778" i="1" s="1"/>
  <c r="AH778" i="1" s="1"/>
  <c r="AE779" i="1"/>
  <c r="AG779" i="1" s="1"/>
  <c r="AE775" i="1"/>
  <c r="AG775" i="1" s="1"/>
  <c r="AE777" i="1"/>
  <c r="AG777" i="1" s="1"/>
  <c r="AA774" i="1"/>
  <c r="AF774" i="1" s="1"/>
  <c r="AH774" i="1" s="1"/>
  <c r="AA773" i="1"/>
  <c r="AF773" i="1" s="1"/>
  <c r="AH773" i="1" s="1"/>
  <c r="AA772" i="1"/>
  <c r="AF772" i="1" s="1"/>
  <c r="AH772" i="1" s="1"/>
  <c r="X137" i="7"/>
  <c r="AA137" i="7" s="1"/>
  <c r="X136" i="7"/>
  <c r="AA136" i="7" s="1"/>
  <c r="X135" i="7"/>
  <c r="AA135" i="7" s="1"/>
  <c r="X134" i="7"/>
  <c r="Z139" i="7"/>
  <c r="Y139" i="7"/>
  <c r="W139" i="7"/>
  <c r="V139" i="7"/>
  <c r="V134" i="7"/>
  <c r="W134" i="7"/>
  <c r="Y134" i="7"/>
  <c r="Y129" i="7"/>
  <c r="W129" i="7"/>
  <c r="Z129" i="7"/>
  <c r="V129" i="7"/>
  <c r="Z130" i="7"/>
  <c r="Y130" i="7"/>
  <c r="W130" i="7"/>
  <c r="V130" i="7"/>
  <c r="Z131" i="7"/>
  <c r="Y131" i="7"/>
  <c r="W131" i="7"/>
  <c r="V131" i="7"/>
  <c r="AD125" i="7"/>
  <c r="AD124" i="7"/>
  <c r="AC128" i="7"/>
  <c r="R128" i="7"/>
  <c r="N128" i="7"/>
  <c r="O128" i="7" s="1"/>
  <c r="AC127" i="7"/>
  <c r="R127" i="7"/>
  <c r="N127" i="7"/>
  <c r="O127" i="7" s="1"/>
  <c r="AC126" i="7"/>
  <c r="R126" i="7"/>
  <c r="N126" i="7"/>
  <c r="O126" i="7" s="1"/>
  <c r="AC125" i="7"/>
  <c r="R125" i="7"/>
  <c r="N125" i="7"/>
  <c r="O125" i="7" s="1"/>
  <c r="AC124" i="7"/>
  <c r="R124" i="7"/>
  <c r="N124" i="7"/>
  <c r="O124" i="7" s="1"/>
  <c r="W124" i="7" s="1"/>
  <c r="J123" i="7"/>
  <c r="AC123" i="7"/>
  <c r="AD123" i="7" s="1"/>
  <c r="AE123" i="7" s="1"/>
  <c r="R123" i="7"/>
  <c r="N123" i="7"/>
  <c r="O123" i="7" s="1"/>
  <c r="J122" i="7"/>
  <c r="A177" i="8"/>
  <c r="A178" i="8" s="1"/>
  <c r="A179" i="8" s="1"/>
  <c r="A180" i="8" s="1"/>
  <c r="A181" i="8" s="1"/>
  <c r="A182" i="8" s="1"/>
  <c r="AC122" i="7"/>
  <c r="R122" i="7"/>
  <c r="N122" i="7"/>
  <c r="O122" i="7" s="1"/>
  <c r="AC54" i="7"/>
  <c r="R54" i="7"/>
  <c r="N54" i="7"/>
  <c r="O54" i="7" s="1"/>
  <c r="AD109" i="7"/>
  <c r="AD107" i="7"/>
  <c r="AD105" i="7"/>
  <c r="AD103" i="7"/>
  <c r="AD101" i="7"/>
  <c r="AD99" i="7"/>
  <c r="AD108" i="7"/>
  <c r="AD106" i="7"/>
  <c r="AD104" i="7"/>
  <c r="AD102" i="7"/>
  <c r="AD100" i="7"/>
  <c r="AD97" i="7"/>
  <c r="AD95" i="7"/>
  <c r="AD93" i="7"/>
  <c r="AD98" i="7"/>
  <c r="AC109" i="7"/>
  <c r="R109" i="7"/>
  <c r="N109" i="7"/>
  <c r="O109" i="7" s="1"/>
  <c r="AC108" i="7"/>
  <c r="R108" i="7"/>
  <c r="N108" i="7"/>
  <c r="O108" i="7" s="1"/>
  <c r="AC107" i="7"/>
  <c r="R107" i="7"/>
  <c r="N107" i="7"/>
  <c r="O107" i="7" s="1"/>
  <c r="AC106" i="7"/>
  <c r="R106" i="7"/>
  <c r="N106" i="7"/>
  <c r="O106" i="7" s="1"/>
  <c r="AC105" i="7"/>
  <c r="R105" i="7"/>
  <c r="N105" i="7"/>
  <c r="O105" i="7" s="1"/>
  <c r="W105" i="7" s="1"/>
  <c r="AC104" i="7"/>
  <c r="R104" i="7"/>
  <c r="N104" i="7"/>
  <c r="O104" i="7" s="1"/>
  <c r="Z104" i="7" s="1"/>
  <c r="AC103" i="7"/>
  <c r="R103" i="7"/>
  <c r="N103" i="7"/>
  <c r="O103" i="7" s="1"/>
  <c r="AC102" i="7"/>
  <c r="R102" i="7"/>
  <c r="N102" i="7"/>
  <c r="O102" i="7" s="1"/>
  <c r="AC101" i="7"/>
  <c r="R101" i="7"/>
  <c r="N101" i="7"/>
  <c r="O101" i="7" s="1"/>
  <c r="AC100" i="7"/>
  <c r="R100" i="7"/>
  <c r="N100" i="7"/>
  <c r="O100" i="7" s="1"/>
  <c r="AC99" i="7"/>
  <c r="R99" i="7"/>
  <c r="N99" i="7"/>
  <c r="O99" i="7" s="1"/>
  <c r="AC98" i="7"/>
  <c r="R98" i="7"/>
  <c r="N98" i="7"/>
  <c r="O98" i="7" s="1"/>
  <c r="Z98" i="7" s="1"/>
  <c r="AC97" i="7"/>
  <c r="R97" i="7"/>
  <c r="N97" i="7"/>
  <c r="O97" i="7" s="1"/>
  <c r="AC96" i="7"/>
  <c r="R96" i="7"/>
  <c r="N96" i="7"/>
  <c r="O96" i="7" s="1"/>
  <c r="AC95" i="7"/>
  <c r="R95" i="7"/>
  <c r="N95" i="7"/>
  <c r="O95" i="7" s="1"/>
  <c r="AC94" i="7"/>
  <c r="R94" i="7"/>
  <c r="N94" i="7"/>
  <c r="O94" i="7" s="1"/>
  <c r="AC93" i="7"/>
  <c r="R93" i="7"/>
  <c r="N93" i="7"/>
  <c r="O93" i="7" s="1"/>
  <c r="W93" i="7" s="1"/>
  <c r="AC92" i="7"/>
  <c r="R92" i="7"/>
  <c r="N92" i="7"/>
  <c r="O92" i="7" s="1"/>
  <c r="Z92" i="7" s="1"/>
  <c r="J92" i="7"/>
  <c r="AD91" i="7"/>
  <c r="AC91" i="7"/>
  <c r="R91" i="7"/>
  <c r="N91" i="7"/>
  <c r="O91" i="7" s="1"/>
  <c r="AC90" i="7"/>
  <c r="R90" i="7"/>
  <c r="N90" i="7"/>
  <c r="O90" i="7" s="1"/>
  <c r="J90" i="7"/>
  <c r="AC35" i="7"/>
  <c r="R35" i="7"/>
  <c r="N35" i="7"/>
  <c r="O35" i="7" s="1"/>
  <c r="J35" i="7"/>
  <c r="U50" i="8"/>
  <c r="T50" i="8"/>
  <c r="AA134" i="7" l="1"/>
  <c r="X139" i="7"/>
  <c r="AA139" i="7" s="1"/>
  <c r="X130" i="7"/>
  <c r="AA130" i="7" s="1"/>
  <c r="X129" i="7"/>
  <c r="AA129" i="7" s="1"/>
  <c r="X131" i="7"/>
  <c r="AA131" i="7" s="1"/>
  <c r="Y124" i="7"/>
  <c r="Z124" i="7"/>
  <c r="X124" i="7" s="1"/>
  <c r="V125" i="7"/>
  <c r="Z125" i="7"/>
  <c r="Y125" i="7"/>
  <c r="W125" i="7"/>
  <c r="Z127" i="7"/>
  <c r="Y127" i="7"/>
  <c r="W127" i="7"/>
  <c r="V127" i="7"/>
  <c r="Z128" i="7"/>
  <c r="Y128" i="7"/>
  <c r="W128" i="7"/>
  <c r="V128" i="7"/>
  <c r="Z126" i="7"/>
  <c r="Y126" i="7"/>
  <c r="V126" i="7"/>
  <c r="W126" i="7"/>
  <c r="V124" i="7"/>
  <c r="Y123" i="7"/>
  <c r="Z123" i="7"/>
  <c r="W123" i="7"/>
  <c r="V123" i="7"/>
  <c r="W99" i="7"/>
  <c r="Z99" i="7"/>
  <c r="X99" i="7" s="1"/>
  <c r="Z122" i="7"/>
  <c r="Y122" i="7"/>
  <c r="W122" i="7"/>
  <c r="V122" i="7"/>
  <c r="Z54" i="7"/>
  <c r="Y54" i="7"/>
  <c r="W54" i="7"/>
  <c r="V54" i="7"/>
  <c r="Z105" i="7"/>
  <c r="X105" i="7" s="1"/>
  <c r="Z93" i="7"/>
  <c r="X93" i="7" s="1"/>
  <c r="V106" i="7"/>
  <c r="Z106" i="7"/>
  <c r="Y106" i="7"/>
  <c r="W106" i="7"/>
  <c r="Z101" i="7"/>
  <c r="Y101" i="7"/>
  <c r="V101" i="7"/>
  <c r="W101" i="7"/>
  <c r="Z108" i="7"/>
  <c r="Y108" i="7"/>
  <c r="W108" i="7"/>
  <c r="V108" i="7"/>
  <c r="V100" i="7"/>
  <c r="Z100" i="7"/>
  <c r="Y100" i="7"/>
  <c r="W100" i="7"/>
  <c r="Z96" i="7"/>
  <c r="Y96" i="7"/>
  <c r="V96" i="7"/>
  <c r="W96" i="7"/>
  <c r="Z97" i="7"/>
  <c r="Y97" i="7"/>
  <c r="W97" i="7"/>
  <c r="V97" i="7"/>
  <c r="V94" i="7"/>
  <c r="Z94" i="7"/>
  <c r="Y94" i="7"/>
  <c r="W94" i="7"/>
  <c r="Z103" i="7"/>
  <c r="Y103" i="7"/>
  <c r="W103" i="7"/>
  <c r="V103" i="7"/>
  <c r="Z102" i="7"/>
  <c r="Y102" i="7"/>
  <c r="W102" i="7"/>
  <c r="V102" i="7"/>
  <c r="Z109" i="7"/>
  <c r="Y109" i="7"/>
  <c r="W109" i="7"/>
  <c r="V109" i="7"/>
  <c r="X104" i="7"/>
  <c r="V107" i="7"/>
  <c r="Z107" i="7"/>
  <c r="Y107" i="7"/>
  <c r="W107" i="7"/>
  <c r="X98" i="7"/>
  <c r="Z95" i="7"/>
  <c r="V95" i="7"/>
  <c r="Y95" i="7"/>
  <c r="W95" i="7"/>
  <c r="X92" i="7"/>
  <c r="Y93" i="7"/>
  <c r="Y99" i="7"/>
  <c r="Y105" i="7"/>
  <c r="V92" i="7"/>
  <c r="V98" i="7"/>
  <c r="V104" i="7"/>
  <c r="W98" i="7"/>
  <c r="W104" i="7"/>
  <c r="V99" i="7"/>
  <c r="V105" i="7"/>
  <c r="V93" i="7"/>
  <c r="Y92" i="7"/>
  <c r="Y98" i="7"/>
  <c r="Y104" i="7"/>
  <c r="W92" i="7"/>
  <c r="Z91" i="7"/>
  <c r="Y91" i="7"/>
  <c r="V91" i="7"/>
  <c r="W91" i="7"/>
  <c r="Z90" i="7"/>
  <c r="Y90" i="7"/>
  <c r="V90" i="7"/>
  <c r="W90" i="7"/>
  <c r="Z35" i="7"/>
  <c r="Y35" i="7"/>
  <c r="W35" i="7"/>
  <c r="V35" i="7"/>
  <c r="AA99" i="7" l="1"/>
  <c r="AA124" i="7"/>
  <c r="X127" i="7"/>
  <c r="AA127" i="7" s="1"/>
  <c r="X126" i="7"/>
  <c r="AA126" i="7" s="1"/>
  <c r="X125" i="7"/>
  <c r="AA125" i="7" s="1"/>
  <c r="X128" i="7"/>
  <c r="AA128" i="7" s="1"/>
  <c r="X123" i="7"/>
  <c r="AA123" i="7" s="1"/>
  <c r="X122" i="7"/>
  <c r="AA122" i="7" s="1"/>
  <c r="AA93" i="7"/>
  <c r="AA105" i="7"/>
  <c r="X54" i="7"/>
  <c r="AA54" i="7" s="1"/>
  <c r="AA98" i="7"/>
  <c r="AA104" i="7"/>
  <c r="AA92" i="7"/>
  <c r="X100" i="7"/>
  <c r="AA100" i="7" s="1"/>
  <c r="X95" i="7"/>
  <c r="AA95" i="7" s="1"/>
  <c r="X101" i="7"/>
  <c r="AA101" i="7" s="1"/>
  <c r="X109" i="7"/>
  <c r="AA109" i="7" s="1"/>
  <c r="X103" i="7"/>
  <c r="AA103" i="7" s="1"/>
  <c r="X97" i="7"/>
  <c r="AA97" i="7" s="1"/>
  <c r="X94" i="7"/>
  <c r="AA94" i="7" s="1"/>
  <c r="X106" i="7"/>
  <c r="AA106" i="7" s="1"/>
  <c r="X102" i="7"/>
  <c r="AA102" i="7" s="1"/>
  <c r="X96" i="7"/>
  <c r="AA96" i="7" s="1"/>
  <c r="X108" i="7"/>
  <c r="AA108" i="7" s="1"/>
  <c r="X107" i="7"/>
  <c r="AA107" i="7" s="1"/>
  <c r="X91" i="7"/>
  <c r="AA91" i="7" s="1"/>
  <c r="X90" i="7"/>
  <c r="AA90" i="7" s="1"/>
  <c r="X35" i="7"/>
  <c r="AA35" i="7" s="1"/>
  <c r="AD115" i="7" l="1"/>
  <c r="AD121" i="7"/>
  <c r="AD120" i="7"/>
  <c r="AD119" i="7"/>
  <c r="AD118" i="7"/>
  <c r="AD117" i="7"/>
  <c r="AD116" i="7"/>
  <c r="AD114" i="7"/>
  <c r="AD113" i="7"/>
  <c r="AD112" i="7"/>
  <c r="AD111" i="7"/>
  <c r="J110" i="7"/>
  <c r="AC121" i="7"/>
  <c r="R121" i="7"/>
  <c r="N121" i="7"/>
  <c r="O121" i="7" s="1"/>
  <c r="Z121" i="7" s="1"/>
  <c r="AC120" i="7"/>
  <c r="R120" i="7"/>
  <c r="N120" i="7"/>
  <c r="O120" i="7" s="1"/>
  <c r="AC119" i="7"/>
  <c r="R119" i="7"/>
  <c r="N119" i="7"/>
  <c r="O119" i="7" s="1"/>
  <c r="Z119" i="7" s="1"/>
  <c r="AC118" i="7"/>
  <c r="R118" i="7"/>
  <c r="N118" i="7"/>
  <c r="O118" i="7" s="1"/>
  <c r="W118" i="7" s="1"/>
  <c r="AC117" i="7"/>
  <c r="R117" i="7"/>
  <c r="N117" i="7"/>
  <c r="O117" i="7" s="1"/>
  <c r="AC116" i="7"/>
  <c r="R116" i="7"/>
  <c r="N116" i="7"/>
  <c r="O116" i="7" s="1"/>
  <c r="AC115" i="7"/>
  <c r="R115" i="7"/>
  <c r="N115" i="7"/>
  <c r="O115" i="7" s="1"/>
  <c r="Y115" i="7" s="1"/>
  <c r="AC114" i="7"/>
  <c r="R114" i="7"/>
  <c r="N114" i="7"/>
  <c r="O114" i="7" s="1"/>
  <c r="AC113" i="7"/>
  <c r="R113" i="7"/>
  <c r="N113" i="7"/>
  <c r="O113" i="7" s="1"/>
  <c r="AC112" i="7"/>
  <c r="R112" i="7"/>
  <c r="N112" i="7"/>
  <c r="O112" i="7" s="1"/>
  <c r="W112" i="7" s="1"/>
  <c r="AC111" i="7"/>
  <c r="R111" i="7"/>
  <c r="N111" i="7"/>
  <c r="O111" i="7" s="1"/>
  <c r="AC110" i="7"/>
  <c r="R110" i="7"/>
  <c r="N110" i="7"/>
  <c r="O110" i="7" s="1"/>
  <c r="Y112" i="7" l="1"/>
  <c r="Z112" i="7"/>
  <c r="X112" i="7" s="1"/>
  <c r="V119" i="7"/>
  <c r="W119" i="7"/>
  <c r="Y118" i="7"/>
  <c r="V118" i="7"/>
  <c r="Z118" i="7"/>
  <c r="V113" i="7"/>
  <c r="W113" i="7"/>
  <c r="V112" i="7"/>
  <c r="AA112" i="7"/>
  <c r="Y110" i="7"/>
  <c r="W110" i="7"/>
  <c r="V110" i="7"/>
  <c r="Z110" i="7"/>
  <c r="W111" i="7"/>
  <c r="V111" i="7"/>
  <c r="Y111" i="7"/>
  <c r="Z111" i="7"/>
  <c r="Z120" i="7"/>
  <c r="Y120" i="7"/>
  <c r="W120" i="7"/>
  <c r="V120" i="7"/>
  <c r="Z116" i="7"/>
  <c r="Y116" i="7"/>
  <c r="W116" i="7"/>
  <c r="V116" i="7"/>
  <c r="W117" i="7"/>
  <c r="V117" i="7"/>
  <c r="Z117" i="7"/>
  <c r="Y117" i="7"/>
  <c r="X121" i="7"/>
  <c r="Z114" i="7"/>
  <c r="Y114" i="7"/>
  <c r="V114" i="7"/>
  <c r="W114" i="7"/>
  <c r="X119" i="7"/>
  <c r="Y113" i="7"/>
  <c r="Y119" i="7"/>
  <c r="Z113" i="7"/>
  <c r="V115" i="7"/>
  <c r="V121" i="7"/>
  <c r="W115" i="7"/>
  <c r="W121" i="7"/>
  <c r="Y121" i="7"/>
  <c r="Z115" i="7"/>
  <c r="AA119" i="7" l="1"/>
  <c r="AA121" i="7"/>
  <c r="X118" i="7"/>
  <c r="AA118" i="7" s="1"/>
  <c r="X111" i="7"/>
  <c r="AA111" i="7" s="1"/>
  <c r="X116" i="7"/>
  <c r="AA116" i="7" s="1"/>
  <c r="X115" i="7"/>
  <c r="AA115" i="7" s="1"/>
  <c r="X110" i="7"/>
  <c r="AA110" i="7" s="1"/>
  <c r="X117" i="7"/>
  <c r="AA117" i="7" s="1"/>
  <c r="X114" i="7"/>
  <c r="AA114" i="7" s="1"/>
  <c r="X113" i="7"/>
  <c r="AA113" i="7" s="1"/>
  <c r="X120" i="7"/>
  <c r="AA120" i="7" s="1"/>
  <c r="J89" i="7" l="1"/>
  <c r="A169" i="8"/>
  <c r="A170" i="8" s="1"/>
  <c r="A171" i="8" s="1"/>
  <c r="A172" i="8" s="1"/>
  <c r="A173" i="8" s="1"/>
  <c r="A174" i="8" s="1"/>
  <c r="AC89" i="7"/>
  <c r="R89" i="7"/>
  <c r="N89" i="7"/>
  <c r="O89" i="7" s="1"/>
  <c r="A139" i="8"/>
  <c r="A140" i="8" s="1"/>
  <c r="A141" i="8" s="1"/>
  <c r="A142" i="8" s="1"/>
  <c r="A143" i="8" s="1"/>
  <c r="A144" i="8" s="1"/>
  <c r="A145" i="8" s="1"/>
  <c r="A146" i="8" s="1"/>
  <c r="A147" i="8" s="1"/>
  <c r="A148" i="8" s="1"/>
  <c r="A149" i="8" s="1"/>
  <c r="A150" i="8" s="1"/>
  <c r="A151" i="8" s="1"/>
  <c r="A152" i="8" s="1"/>
  <c r="A153" i="8" s="1"/>
  <c r="A154" i="8" s="1"/>
  <c r="AC87" i="7"/>
  <c r="R87" i="7"/>
  <c r="N87" i="7"/>
  <c r="O87" i="7" s="1"/>
  <c r="AC86" i="7"/>
  <c r="R86" i="7"/>
  <c r="N86" i="7"/>
  <c r="O86" i="7" s="1"/>
  <c r="J86" i="7"/>
  <c r="Z89" i="7" l="1"/>
  <c r="Y89" i="7"/>
  <c r="W89" i="7"/>
  <c r="V89" i="7"/>
  <c r="W87" i="7"/>
  <c r="Z87" i="7"/>
  <c r="Y87" i="7"/>
  <c r="V87" i="7"/>
  <c r="Z86" i="7"/>
  <c r="Y86" i="7"/>
  <c r="W86" i="7"/>
  <c r="V86" i="7"/>
  <c r="AC85" i="7"/>
  <c r="R85" i="7"/>
  <c r="N85" i="7"/>
  <c r="O85" i="7" s="1"/>
  <c r="J85" i="7"/>
  <c r="J84" i="7"/>
  <c r="AC84" i="7"/>
  <c r="R84" i="7"/>
  <c r="N84" i="7"/>
  <c r="O84" i="7" s="1"/>
  <c r="AC83" i="7"/>
  <c r="R83" i="7"/>
  <c r="N83" i="7"/>
  <c r="O83" i="7" s="1"/>
  <c r="J83" i="7"/>
  <c r="X89" i="7" l="1"/>
  <c r="AA89" i="7" s="1"/>
  <c r="X87" i="7"/>
  <c r="AA87" i="7" s="1"/>
  <c r="X86" i="7"/>
  <c r="AA86" i="7" s="1"/>
  <c r="Z85" i="7"/>
  <c r="Y85" i="7"/>
  <c r="W85" i="7"/>
  <c r="V85" i="7"/>
  <c r="Z84" i="7"/>
  <c r="Y84" i="7"/>
  <c r="W84" i="7"/>
  <c r="V84" i="7"/>
  <c r="Y83" i="7"/>
  <c r="V83" i="7"/>
  <c r="W83" i="7"/>
  <c r="Z83" i="7"/>
  <c r="J82" i="7"/>
  <c r="AC82" i="7"/>
  <c r="R82" i="7"/>
  <c r="N82" i="7"/>
  <c r="O82" i="7" s="1"/>
  <c r="A101" i="8"/>
  <c r="A102" i="8" s="1"/>
  <c r="A103" i="8" s="1"/>
  <c r="A104" i="8" s="1"/>
  <c r="A105" i="8" s="1"/>
  <c r="A106" i="8" s="1"/>
  <c r="A107" i="8" s="1"/>
  <c r="A108" i="8" s="1"/>
  <c r="A109" i="8" s="1"/>
  <c r="AD81" i="7"/>
  <c r="AC81" i="7"/>
  <c r="R81" i="7"/>
  <c r="N81" i="7"/>
  <c r="O81" i="7" s="1"/>
  <c r="AC80" i="7"/>
  <c r="R80" i="7"/>
  <c r="N80" i="7"/>
  <c r="O80" i="7" s="1"/>
  <c r="J80" i="7"/>
  <c r="A91" i="8"/>
  <c r="A92" i="8" s="1"/>
  <c r="A93" i="8" s="1"/>
  <c r="A94" i="8" s="1"/>
  <c r="A95" i="8" s="1"/>
  <c r="A90" i="8"/>
  <c r="X85" i="7" l="1"/>
  <c r="AA85" i="7" s="1"/>
  <c r="X84" i="7"/>
  <c r="AA84" i="7" s="1"/>
  <c r="X83" i="7"/>
  <c r="AA83" i="7" s="1"/>
  <c r="W82" i="7"/>
  <c r="V82" i="7"/>
  <c r="Z82" i="7"/>
  <c r="Y82" i="7"/>
  <c r="Z81" i="7"/>
  <c r="Y81" i="7"/>
  <c r="W81" i="7"/>
  <c r="V81" i="7"/>
  <c r="Z80" i="7"/>
  <c r="Y80" i="7"/>
  <c r="V80" i="7"/>
  <c r="W80" i="7"/>
  <c r="AC140" i="7"/>
  <c r="R140" i="7"/>
  <c r="N140" i="7"/>
  <c r="O140" i="7" s="1"/>
  <c r="Z140" i="7" s="1"/>
  <c r="X82" i="7" l="1"/>
  <c r="AA82" i="7" s="1"/>
  <c r="X81" i="7"/>
  <c r="AA81" i="7" s="1"/>
  <c r="X80" i="7"/>
  <c r="AA80" i="7" s="1"/>
  <c r="X140" i="7"/>
  <c r="V140" i="7"/>
  <c r="W140" i="7"/>
  <c r="Y140" i="7"/>
  <c r="AC133" i="7"/>
  <c r="R133" i="7"/>
  <c r="N133" i="7"/>
  <c r="O133" i="7" s="1"/>
  <c r="X145" i="7"/>
  <c r="AC132" i="7"/>
  <c r="R132" i="7"/>
  <c r="N132" i="7"/>
  <c r="O132" i="7" s="1"/>
  <c r="Z132" i="7" s="1"/>
  <c r="AD75" i="7"/>
  <c r="AD76" i="7"/>
  <c r="AD74" i="7"/>
  <c r="AD73" i="7"/>
  <c r="AD72" i="7"/>
  <c r="AD79" i="7"/>
  <c r="AD78" i="7"/>
  <c r="AD77" i="7"/>
  <c r="AC79" i="7"/>
  <c r="R79" i="7"/>
  <c r="N79" i="7"/>
  <c r="O79" i="7" s="1"/>
  <c r="AC78" i="7"/>
  <c r="R78" i="7"/>
  <c r="N78" i="7"/>
  <c r="O78" i="7" s="1"/>
  <c r="AC77" i="7"/>
  <c r="R77" i="7"/>
  <c r="N77" i="7"/>
  <c r="O77" i="7" s="1"/>
  <c r="AC76" i="7"/>
  <c r="R76" i="7"/>
  <c r="N76" i="7"/>
  <c r="O76" i="7" s="1"/>
  <c r="AC75" i="7"/>
  <c r="R75" i="7"/>
  <c r="N75" i="7"/>
  <c r="O75" i="7" s="1"/>
  <c r="Z75" i="7" s="1"/>
  <c r="AC74" i="7"/>
  <c r="R74" i="7"/>
  <c r="N74" i="7"/>
  <c r="O74" i="7" s="1"/>
  <c r="AC73" i="7"/>
  <c r="R73" i="7"/>
  <c r="N73" i="7"/>
  <c r="O73" i="7" s="1"/>
  <c r="J72" i="7"/>
  <c r="AA140" i="7" l="1"/>
  <c r="Z133" i="7"/>
  <c r="Y133" i="7"/>
  <c r="W133" i="7"/>
  <c r="V133" i="7"/>
  <c r="V132" i="7"/>
  <c r="Y132" i="7"/>
  <c r="W132" i="7"/>
  <c r="X132" i="7"/>
  <c r="V76" i="7"/>
  <c r="Z76" i="7"/>
  <c r="Y76" i="7"/>
  <c r="W76" i="7"/>
  <c r="V77" i="7"/>
  <c r="Z77" i="7"/>
  <c r="Y77" i="7"/>
  <c r="W77" i="7"/>
  <c r="Z78" i="7"/>
  <c r="Y78" i="7"/>
  <c r="V78" i="7"/>
  <c r="W78" i="7"/>
  <c r="Z79" i="7"/>
  <c r="Y79" i="7"/>
  <c r="W79" i="7"/>
  <c r="V79" i="7"/>
  <c r="Z73" i="7"/>
  <c r="V73" i="7"/>
  <c r="Y73" i="7"/>
  <c r="W73" i="7"/>
  <c r="Y74" i="7"/>
  <c r="W74" i="7"/>
  <c r="Z74" i="7"/>
  <c r="V74" i="7"/>
  <c r="X75" i="7"/>
  <c r="V75" i="7"/>
  <c r="W75" i="7"/>
  <c r="Y75" i="7"/>
  <c r="AA75" i="7" l="1"/>
  <c r="X133" i="7"/>
  <c r="AA133" i="7" s="1"/>
  <c r="AA132" i="7"/>
  <c r="X77" i="7"/>
  <c r="AA77" i="7" s="1"/>
  <c r="X79" i="7"/>
  <c r="AA79" i="7" s="1"/>
  <c r="X76" i="7"/>
  <c r="AA76" i="7" s="1"/>
  <c r="X78" i="7"/>
  <c r="AA78" i="7" s="1"/>
  <c r="X74" i="7"/>
  <c r="AA74" i="7" s="1"/>
  <c r="X73" i="7"/>
  <c r="AA73" i="7" s="1"/>
  <c r="AC72" i="7" l="1"/>
  <c r="R72" i="7"/>
  <c r="N72" i="7"/>
  <c r="O72" i="7" s="1"/>
  <c r="Z72" i="7" l="1"/>
  <c r="W72" i="7"/>
  <c r="V72" i="7"/>
  <c r="Y72" i="7"/>
  <c r="J71" i="7"/>
  <c r="AC71" i="7"/>
  <c r="R71" i="7"/>
  <c r="N71" i="7"/>
  <c r="O71" i="7" s="1"/>
  <c r="AD70" i="7"/>
  <c r="AD69" i="7"/>
  <c r="J68" i="7"/>
  <c r="AC70" i="7"/>
  <c r="R70" i="7"/>
  <c r="N70" i="7"/>
  <c r="O70" i="7" s="1"/>
  <c r="Z70" i="7" s="1"/>
  <c r="AC69" i="7"/>
  <c r="R69" i="7"/>
  <c r="N69" i="7"/>
  <c r="O69" i="7" s="1"/>
  <c r="AC68" i="7"/>
  <c r="R68" i="7"/>
  <c r="N68" i="7"/>
  <c r="O68" i="7" s="1"/>
  <c r="Z68" i="7" s="1"/>
  <c r="X72" i="7" l="1"/>
  <c r="AA72" i="7" s="1"/>
  <c r="Z71" i="7"/>
  <c r="Y71" i="7"/>
  <c r="V71" i="7"/>
  <c r="W71" i="7"/>
  <c r="V68" i="7"/>
  <c r="Z69" i="7"/>
  <c r="Y69" i="7"/>
  <c r="V69" i="7"/>
  <c r="W69" i="7"/>
  <c r="X70" i="7"/>
  <c r="V70" i="7"/>
  <c r="W70" i="7"/>
  <c r="Y70" i="7"/>
  <c r="X68" i="7"/>
  <c r="W68" i="7"/>
  <c r="Y68" i="7"/>
  <c r="AC67" i="7"/>
  <c r="R67" i="7"/>
  <c r="N67" i="7"/>
  <c r="O67" i="7" s="1"/>
  <c r="J67" i="7"/>
  <c r="J66" i="7"/>
  <c r="AC66" i="7"/>
  <c r="R66" i="7"/>
  <c r="N66" i="7"/>
  <c r="O66" i="7" s="1"/>
  <c r="AA68" i="7" l="1"/>
  <c r="X71" i="7"/>
  <c r="AA71" i="7" s="1"/>
  <c r="AA70" i="7"/>
  <c r="X69" i="7"/>
  <c r="AA69" i="7" s="1"/>
  <c r="Z67" i="7"/>
  <c r="Y67" i="7"/>
  <c r="W67" i="7"/>
  <c r="V67" i="7"/>
  <c r="Z66" i="7"/>
  <c r="Y66" i="7"/>
  <c r="V66" i="7"/>
  <c r="W66" i="7"/>
  <c r="AD63" i="7"/>
  <c r="AD65" i="7"/>
  <c r="AC65" i="7"/>
  <c r="R65" i="7"/>
  <c r="N65" i="7"/>
  <c r="O65" i="7" s="1"/>
  <c r="AC64" i="7"/>
  <c r="R64" i="7"/>
  <c r="N64" i="7"/>
  <c r="O64" i="7" s="1"/>
  <c r="X67" i="7" l="1"/>
  <c r="AA67" i="7" s="1"/>
  <c r="X66" i="7"/>
  <c r="AA66" i="7" s="1"/>
  <c r="Z65" i="7"/>
  <c r="W65" i="7"/>
  <c r="V65" i="7"/>
  <c r="Y65" i="7"/>
  <c r="Z64" i="7"/>
  <c r="Y64" i="7"/>
  <c r="W64" i="7"/>
  <c r="V64" i="7"/>
  <c r="AD62" i="7"/>
  <c r="AD61" i="7"/>
  <c r="AC62" i="7"/>
  <c r="R62" i="7"/>
  <c r="N62" i="7"/>
  <c r="O62" i="7" s="1"/>
  <c r="AC61" i="7"/>
  <c r="R61" i="7"/>
  <c r="N61" i="7"/>
  <c r="O61" i="7" s="1"/>
  <c r="AC60" i="7"/>
  <c r="R60" i="7"/>
  <c r="N60" i="7"/>
  <c r="O60" i="7" s="1"/>
  <c r="J62" i="7"/>
  <c r="J61" i="7"/>
  <c r="J60" i="7"/>
  <c r="J59" i="7"/>
  <c r="AC59" i="7"/>
  <c r="R59" i="7"/>
  <c r="N59" i="7"/>
  <c r="O59" i="7" s="1"/>
  <c r="J58" i="7"/>
  <c r="AC58" i="7"/>
  <c r="R58" i="7"/>
  <c r="N58" i="7"/>
  <c r="O58" i="7" s="1"/>
  <c r="J56" i="7"/>
  <c r="J57" i="7"/>
  <c r="J54" i="7"/>
  <c r="AC55" i="7"/>
  <c r="R55" i="7"/>
  <c r="N55" i="7"/>
  <c r="O55" i="7" s="1"/>
  <c r="J55" i="7"/>
  <c r="X65" i="7" l="1"/>
  <c r="AA65" i="7" s="1"/>
  <c r="X64" i="7"/>
  <c r="AA64" i="7" s="1"/>
  <c r="Z60" i="7"/>
  <c r="Y60" i="7"/>
  <c r="W60" i="7"/>
  <c r="V60" i="7"/>
  <c r="Y61" i="7"/>
  <c r="Z61" i="7"/>
  <c r="W61" i="7"/>
  <c r="V61" i="7"/>
  <c r="Z62" i="7"/>
  <c r="Y62" i="7"/>
  <c r="W62" i="7"/>
  <c r="V62" i="7"/>
  <c r="Z59" i="7"/>
  <c r="W59" i="7"/>
  <c r="V59" i="7"/>
  <c r="Y59" i="7"/>
  <c r="Z58" i="7"/>
  <c r="W58" i="7"/>
  <c r="V58" i="7"/>
  <c r="Y58" i="7"/>
  <c r="Z55" i="7"/>
  <c r="Y55" i="7"/>
  <c r="V55" i="7"/>
  <c r="W55" i="7"/>
  <c r="AC57" i="7"/>
  <c r="R57" i="7"/>
  <c r="N57" i="7"/>
  <c r="O57" i="7" s="1"/>
  <c r="W57" i="7" s="1"/>
  <c r="X61" i="7" l="1"/>
  <c r="AA61" i="7" s="1"/>
  <c r="X62" i="7"/>
  <c r="AA62" i="7" s="1"/>
  <c r="X60" i="7"/>
  <c r="AA60" i="7" s="1"/>
  <c r="X59" i="7"/>
  <c r="AA59" i="7" s="1"/>
  <c r="X58" i="7"/>
  <c r="AA58" i="7" s="1"/>
  <c r="X55" i="7"/>
  <c r="AA55" i="7" s="1"/>
  <c r="Y57" i="7"/>
  <c r="Z57" i="7"/>
  <c r="X57" i="7" s="1"/>
  <c r="AA57" i="7" s="1"/>
  <c r="V57" i="7"/>
  <c r="AC32" i="7" l="1"/>
  <c r="R32" i="7"/>
  <c r="N32" i="7"/>
  <c r="O32" i="7" s="1"/>
  <c r="J31" i="7"/>
  <c r="AC31" i="7"/>
  <c r="R31" i="7"/>
  <c r="N31" i="7"/>
  <c r="O31" i="7" s="1"/>
  <c r="A65" i="8"/>
  <c r="A66" i="8" s="1"/>
  <c r="A67" i="8" s="1"/>
  <c r="A68" i="8" s="1"/>
  <c r="A69" i="8" s="1"/>
  <c r="A70" i="8" s="1"/>
  <c r="A71" i="8" s="1"/>
  <c r="A72" i="8" s="1"/>
  <c r="A64" i="8"/>
  <c r="V32" i="7" l="1"/>
  <c r="Z32" i="7"/>
  <c r="Y32" i="7"/>
  <c r="W32" i="7"/>
  <c r="Z31" i="7"/>
  <c r="W31" i="7"/>
  <c r="V31" i="7"/>
  <c r="Y31" i="7"/>
  <c r="AC56" i="7"/>
  <c r="R56" i="7"/>
  <c r="N56" i="7"/>
  <c r="O56" i="7" s="1"/>
  <c r="AD53" i="7"/>
  <c r="AD52" i="7"/>
  <c r="AD51" i="7"/>
  <c r="AD50" i="7"/>
  <c r="AD49" i="7"/>
  <c r="AC53" i="7"/>
  <c r="R53" i="7"/>
  <c r="N53" i="7"/>
  <c r="O53" i="7" s="1"/>
  <c r="AC52" i="7"/>
  <c r="R52" i="7"/>
  <c r="N52" i="7"/>
  <c r="O52" i="7" s="1"/>
  <c r="AC51" i="7"/>
  <c r="R51" i="7"/>
  <c r="N51" i="7"/>
  <c r="O51" i="7" s="1"/>
  <c r="AC50" i="7"/>
  <c r="R50" i="7"/>
  <c r="N50" i="7"/>
  <c r="O50" i="7" s="1"/>
  <c r="AC49" i="7"/>
  <c r="R49" i="7"/>
  <c r="N49" i="7"/>
  <c r="O49" i="7" s="1"/>
  <c r="AC48" i="7"/>
  <c r="R48" i="7"/>
  <c r="N48" i="7"/>
  <c r="O48" i="7" s="1"/>
  <c r="J48" i="7"/>
  <c r="AD47" i="7"/>
  <c r="AD46" i="7"/>
  <c r="AD45" i="7"/>
  <c r="AD44" i="7"/>
  <c r="AD43" i="7"/>
  <c r="AD42" i="7"/>
  <c r="AD41" i="7"/>
  <c r="AD40" i="7"/>
  <c r="AD39" i="7"/>
  <c r="AD38" i="7"/>
  <c r="AD37" i="7"/>
  <c r="AC47" i="7"/>
  <c r="R47" i="7"/>
  <c r="N47" i="7"/>
  <c r="O47" i="7" s="1"/>
  <c r="AC46" i="7"/>
  <c r="R46" i="7"/>
  <c r="N46" i="7"/>
  <c r="O46" i="7" s="1"/>
  <c r="AC45" i="7"/>
  <c r="R45" i="7"/>
  <c r="N45" i="7"/>
  <c r="O45" i="7" s="1"/>
  <c r="AC44" i="7"/>
  <c r="R44" i="7"/>
  <c r="N44" i="7"/>
  <c r="O44" i="7" s="1"/>
  <c r="AC43" i="7"/>
  <c r="R43" i="7"/>
  <c r="N43" i="7"/>
  <c r="O43" i="7" s="1"/>
  <c r="AC42" i="7"/>
  <c r="R42" i="7"/>
  <c r="N42" i="7"/>
  <c r="O42" i="7" s="1"/>
  <c r="AC41" i="7"/>
  <c r="R41" i="7"/>
  <c r="N41" i="7"/>
  <c r="O41" i="7" s="1"/>
  <c r="AC40" i="7"/>
  <c r="R40" i="7"/>
  <c r="N40" i="7"/>
  <c r="O40" i="7" s="1"/>
  <c r="AC39" i="7"/>
  <c r="R39" i="7"/>
  <c r="N39" i="7"/>
  <c r="O39" i="7" s="1"/>
  <c r="AC38" i="7"/>
  <c r="R38" i="7"/>
  <c r="N38" i="7"/>
  <c r="O38" i="7" s="1"/>
  <c r="AC37" i="7"/>
  <c r="R37" i="7"/>
  <c r="N37" i="7"/>
  <c r="O37" i="7" s="1"/>
  <c r="J36" i="7"/>
  <c r="AC36" i="7"/>
  <c r="R36" i="7"/>
  <c r="N36" i="7"/>
  <c r="O36" i="7" s="1"/>
  <c r="X32" i="7" l="1"/>
  <c r="AA32" i="7" s="1"/>
  <c r="X31" i="7"/>
  <c r="AA31" i="7" s="1"/>
  <c r="Z56" i="7"/>
  <c r="Y56" i="7"/>
  <c r="W56" i="7"/>
  <c r="V56" i="7"/>
  <c r="V50" i="7"/>
  <c r="W50" i="7"/>
  <c r="Z50" i="7"/>
  <c r="Y50" i="7"/>
  <c r="V51" i="7"/>
  <c r="Z51" i="7"/>
  <c r="Y51" i="7"/>
  <c r="W51" i="7"/>
  <c r="Z53" i="7"/>
  <c r="Y53" i="7"/>
  <c r="W53" i="7"/>
  <c r="V53" i="7"/>
  <c r="Z52" i="7"/>
  <c r="Y52" i="7"/>
  <c r="W52" i="7"/>
  <c r="V52" i="7"/>
  <c r="Z49" i="7"/>
  <c r="W49" i="7"/>
  <c r="V49" i="7"/>
  <c r="Y49" i="7"/>
  <c r="Z48" i="7"/>
  <c r="Y48" i="7"/>
  <c r="V48" i="7"/>
  <c r="W48" i="7"/>
  <c r="V38" i="7"/>
  <c r="Y38" i="7"/>
  <c r="Z38" i="7"/>
  <c r="W38" i="7"/>
  <c r="Z40" i="7"/>
  <c r="Y40" i="7"/>
  <c r="W40" i="7"/>
  <c r="V40" i="7"/>
  <c r="V44" i="7"/>
  <c r="W44" i="7"/>
  <c r="Z44" i="7"/>
  <c r="Y44" i="7"/>
  <c r="W37" i="7"/>
  <c r="V37" i="7"/>
  <c r="Y37" i="7"/>
  <c r="Z37" i="7"/>
  <c r="Z41" i="7"/>
  <c r="Y41" i="7"/>
  <c r="W41" i="7"/>
  <c r="V41" i="7"/>
  <c r="Z45" i="7"/>
  <c r="Y45" i="7"/>
  <c r="W45" i="7"/>
  <c r="V45" i="7"/>
  <c r="Z42" i="7"/>
  <c r="Y42" i="7"/>
  <c r="W42" i="7"/>
  <c r="V42" i="7"/>
  <c r="Z46" i="7"/>
  <c r="Y46" i="7"/>
  <c r="W46" i="7"/>
  <c r="V46" i="7"/>
  <c r="V39" i="7"/>
  <c r="Z39" i="7"/>
  <c r="Y39" i="7"/>
  <c r="W39" i="7"/>
  <c r="W43" i="7"/>
  <c r="V43" i="7"/>
  <c r="Y43" i="7"/>
  <c r="Z43" i="7"/>
  <c r="Z47" i="7"/>
  <c r="Y47" i="7"/>
  <c r="W47" i="7"/>
  <c r="V47" i="7"/>
  <c r="Z36" i="7"/>
  <c r="Y36" i="7"/>
  <c r="W36" i="7"/>
  <c r="V36" i="7"/>
  <c r="X56" i="7" l="1"/>
  <c r="AA56" i="7" s="1"/>
  <c r="X51" i="7"/>
  <c r="AA51" i="7" s="1"/>
  <c r="X50" i="7"/>
  <c r="AA50" i="7" s="1"/>
  <c r="X52" i="7"/>
  <c r="AA52" i="7" s="1"/>
  <c r="X49" i="7"/>
  <c r="AA49" i="7" s="1"/>
  <c r="X53" i="7"/>
  <c r="AA53" i="7" s="1"/>
  <c r="X48" i="7"/>
  <c r="AA48" i="7" s="1"/>
  <c r="X45" i="7"/>
  <c r="AA45" i="7" s="1"/>
  <c r="X40" i="7"/>
  <c r="AA40" i="7" s="1"/>
  <c r="X44" i="7"/>
  <c r="AA44" i="7" s="1"/>
  <c r="X38" i="7"/>
  <c r="AA38" i="7" s="1"/>
  <c r="X43" i="7"/>
  <c r="AA43" i="7" s="1"/>
  <c r="X46" i="7"/>
  <c r="AA46" i="7" s="1"/>
  <c r="X39" i="7"/>
  <c r="AA39" i="7" s="1"/>
  <c r="X37" i="7"/>
  <c r="AA37" i="7" s="1"/>
  <c r="X47" i="7"/>
  <c r="AA47" i="7" s="1"/>
  <c r="X42" i="7"/>
  <c r="AA42" i="7" s="1"/>
  <c r="X41" i="7"/>
  <c r="AA41" i="7" s="1"/>
  <c r="X36" i="7"/>
  <c r="AA36" i="7" s="1"/>
  <c r="AC34" i="7"/>
  <c r="R34" i="7"/>
  <c r="N34" i="7"/>
  <c r="O34" i="7" s="1"/>
  <c r="J34" i="7"/>
  <c r="A51" i="8"/>
  <c r="A52" i="8" s="1"/>
  <c r="A53" i="8" s="1"/>
  <c r="A54" i="8" s="1"/>
  <c r="A55" i="8" s="1"/>
  <c r="A56" i="8" s="1"/>
  <c r="A57" i="8" s="1"/>
  <c r="A58" i="8" s="1"/>
  <c r="A59" i="8" s="1"/>
  <c r="J30" i="7"/>
  <c r="J29" i="7"/>
  <c r="J28" i="7"/>
  <c r="J27" i="7"/>
  <c r="J33" i="7"/>
  <c r="AC33" i="7"/>
  <c r="R33" i="7"/>
  <c r="N33" i="7"/>
  <c r="O33" i="7" s="1"/>
  <c r="A41" i="8"/>
  <c r="A42" i="8" s="1"/>
  <c r="A43" i="8" s="1"/>
  <c r="A44" i="8" s="1"/>
  <c r="A45" i="8" s="1"/>
  <c r="A46" i="8" s="1"/>
  <c r="A47" i="8" s="1"/>
  <c r="A48" i="8" s="1"/>
  <c r="A40" i="8"/>
  <c r="AF27" i="7"/>
  <c r="AB30" i="7"/>
  <c r="AC30" i="7" s="1"/>
  <c r="AB29" i="7"/>
  <c r="AD29" i="7" s="1"/>
  <c r="AB28" i="7"/>
  <c r="AD28" i="7" s="1"/>
  <c r="A30" i="8"/>
  <c r="A31" i="8" s="1"/>
  <c r="A32" i="8" s="1"/>
  <c r="A33" i="8" s="1"/>
  <c r="A34" i="8" s="1"/>
  <c r="A35" i="8" s="1"/>
  <c r="A36" i="8" s="1"/>
  <c r="A37" i="8" s="1"/>
  <c r="A29" i="8"/>
  <c r="R30" i="7"/>
  <c r="N30" i="7"/>
  <c r="O30" i="7" s="1"/>
  <c r="R29" i="7"/>
  <c r="N29" i="7"/>
  <c r="O29" i="7" s="1"/>
  <c r="R28" i="7"/>
  <c r="N28" i="7"/>
  <c r="O28" i="7" s="1"/>
  <c r="J21" i="7"/>
  <c r="AD26" i="7"/>
  <c r="AD25" i="7"/>
  <c r="AD24" i="7"/>
  <c r="AD23" i="7"/>
  <c r="AD22" i="7"/>
  <c r="R26" i="7"/>
  <c r="N26" i="7"/>
  <c r="O26" i="7" s="1"/>
  <c r="AC25" i="7"/>
  <c r="R25" i="7"/>
  <c r="N25" i="7"/>
  <c r="O25" i="7" s="1"/>
  <c r="Z25" i="7" s="1"/>
  <c r="AC24" i="7"/>
  <c r="R24" i="7"/>
  <c r="N24" i="7"/>
  <c r="O24" i="7" s="1"/>
  <c r="AC23" i="7"/>
  <c r="R23" i="7"/>
  <c r="N23" i="7"/>
  <c r="O23" i="7" s="1"/>
  <c r="AC22" i="7"/>
  <c r="R22" i="7"/>
  <c r="N22" i="7"/>
  <c r="O22" i="7" s="1"/>
  <c r="AF30" i="7" l="1"/>
  <c r="AC28" i="7"/>
  <c r="W34" i="7"/>
  <c r="Z34" i="7"/>
  <c r="V34" i="7"/>
  <c r="Y34" i="7"/>
  <c r="AF28" i="7"/>
  <c r="AF29" i="7"/>
  <c r="AD30" i="7"/>
  <c r="Z33" i="7"/>
  <c r="Y33" i="7"/>
  <c r="W33" i="7"/>
  <c r="V33" i="7"/>
  <c r="AC29" i="7"/>
  <c r="Z30" i="7"/>
  <c r="W30" i="7"/>
  <c r="Y30" i="7"/>
  <c r="V30" i="7"/>
  <c r="Z29" i="7"/>
  <c r="Y29" i="7"/>
  <c r="W29" i="7"/>
  <c r="V29" i="7"/>
  <c r="Z28" i="7"/>
  <c r="Y28" i="7"/>
  <c r="W28" i="7"/>
  <c r="V28" i="7"/>
  <c r="AC26" i="7"/>
  <c r="Z26" i="7"/>
  <c r="Y26" i="7"/>
  <c r="W26" i="7"/>
  <c r="V26" i="7"/>
  <c r="Z22" i="7"/>
  <c r="W22" i="7"/>
  <c r="V22" i="7"/>
  <c r="Y22" i="7"/>
  <c r="Z23" i="7"/>
  <c r="W23" i="7"/>
  <c r="Y23" i="7"/>
  <c r="V23" i="7"/>
  <c r="X25" i="7"/>
  <c r="V24" i="7"/>
  <c r="W24" i="7"/>
  <c r="V25" i="7"/>
  <c r="Y24" i="7"/>
  <c r="W25" i="7"/>
  <c r="Z24" i="7"/>
  <c r="Y25" i="7"/>
  <c r="AD20" i="7"/>
  <c r="AC20" i="7"/>
  <c r="R20" i="7"/>
  <c r="N20" i="7"/>
  <c r="O20" i="7" s="1"/>
  <c r="AC19" i="7"/>
  <c r="R19" i="7"/>
  <c r="N19" i="7"/>
  <c r="O19" i="7" s="1"/>
  <c r="Z19" i="7" s="1"/>
  <c r="AC18" i="7"/>
  <c r="R18" i="7"/>
  <c r="N18" i="7"/>
  <c r="O18" i="7" s="1"/>
  <c r="J18" i="7"/>
  <c r="A26" i="8"/>
  <c r="A25" i="8"/>
  <c r="X34" i="7" l="1"/>
  <c r="AA34" i="7" s="1"/>
  <c r="X33" i="7"/>
  <c r="AA33" i="7" s="1"/>
  <c r="X30" i="7"/>
  <c r="AA30" i="7" s="1"/>
  <c r="X28" i="7"/>
  <c r="AA28" i="7" s="1"/>
  <c r="X29" i="7"/>
  <c r="AA29" i="7" s="1"/>
  <c r="X26" i="7"/>
  <c r="AA26" i="7" s="1"/>
  <c r="AA25" i="7"/>
  <c r="X22" i="7"/>
  <c r="AA22" i="7" s="1"/>
  <c r="X23" i="7"/>
  <c r="AA23" i="7" s="1"/>
  <c r="X24" i="7"/>
  <c r="AA24" i="7" s="1"/>
  <c r="X19" i="7"/>
  <c r="Z20" i="7"/>
  <c r="Y20" i="7"/>
  <c r="W20" i="7"/>
  <c r="V20" i="7"/>
  <c r="Y19" i="7"/>
  <c r="V19" i="7"/>
  <c r="W19" i="7"/>
  <c r="Z18" i="7"/>
  <c r="W18" i="7"/>
  <c r="V18" i="7"/>
  <c r="Y18" i="7"/>
  <c r="AC63" i="7"/>
  <c r="R63" i="7"/>
  <c r="N63" i="7"/>
  <c r="O63" i="7" s="1"/>
  <c r="AC27" i="7"/>
  <c r="R27" i="7"/>
  <c r="N27" i="7"/>
  <c r="O27" i="7" s="1"/>
  <c r="AC21" i="7"/>
  <c r="R21" i="7"/>
  <c r="N21" i="7"/>
  <c r="O21" i="7" s="1"/>
  <c r="A24" i="8"/>
  <c r="A23" i="8"/>
  <c r="A22" i="8"/>
  <c r="A21" i="8"/>
  <c r="A20" i="8"/>
  <c r="A19" i="8"/>
  <c r="A18" i="8"/>
  <c r="A17" i="8"/>
  <c r="A15" i="8"/>
  <c r="A14" i="8"/>
  <c r="A13" i="8"/>
  <c r="A12" i="8"/>
  <c r="A11" i="8"/>
  <c r="A10" i="8"/>
  <c r="A9" i="8"/>
  <c r="A8" i="8"/>
  <c r="A7" i="8"/>
  <c r="A6" i="8"/>
  <c r="A5" i="8"/>
  <c r="AA19" i="7" l="1"/>
  <c r="X20" i="7"/>
  <c r="AA20" i="7" s="1"/>
  <c r="X18" i="7"/>
  <c r="AA18" i="7" s="1"/>
  <c r="V27" i="7"/>
  <c r="W27" i="7"/>
  <c r="Z27" i="7"/>
  <c r="Y27" i="7"/>
  <c r="Z63" i="7"/>
  <c r="Y63" i="7"/>
  <c r="W63" i="7"/>
  <c r="V63" i="7"/>
  <c r="W21" i="7"/>
  <c r="V21" i="7"/>
  <c r="Z21" i="7"/>
  <c r="Y21" i="7"/>
  <c r="AC17" i="7"/>
  <c r="R17" i="7"/>
  <c r="N17" i="7"/>
  <c r="O17" i="7" s="1"/>
  <c r="J17" i="7"/>
  <c r="AD16" i="7"/>
  <c r="AD15" i="7"/>
  <c r="AD14" i="7"/>
  <c r="AC16" i="7"/>
  <c r="R16" i="7"/>
  <c r="N16" i="7"/>
  <c r="O16" i="7" s="1"/>
  <c r="AC15" i="7"/>
  <c r="R15" i="7"/>
  <c r="N15" i="7"/>
  <c r="O15" i="7" s="1"/>
  <c r="AC14" i="7"/>
  <c r="R14" i="7"/>
  <c r="N14" i="7"/>
  <c r="O14" i="7" s="1"/>
  <c r="AC13" i="7"/>
  <c r="R13" i="7"/>
  <c r="N13" i="7"/>
  <c r="O13" i="7" s="1"/>
  <c r="J13" i="7"/>
  <c r="X27" i="7" l="1"/>
  <c r="AA27" i="7" s="1"/>
  <c r="X63" i="7"/>
  <c r="AA63" i="7" s="1"/>
  <c r="X21" i="7"/>
  <c r="AA21" i="7" s="1"/>
  <c r="Z17" i="7"/>
  <c r="W17" i="7"/>
  <c r="Y17" i="7"/>
  <c r="V17" i="7"/>
  <c r="Z15" i="7"/>
  <c r="Y15" i="7"/>
  <c r="W15" i="7"/>
  <c r="V15" i="7"/>
  <c r="Z14" i="7"/>
  <c r="Y14" i="7"/>
  <c r="W14" i="7"/>
  <c r="V14" i="7"/>
  <c r="W16" i="7"/>
  <c r="Z16" i="7"/>
  <c r="Y16" i="7"/>
  <c r="V16" i="7"/>
  <c r="Z13" i="7"/>
  <c r="Y13" i="7"/>
  <c r="W13" i="7"/>
  <c r="V13" i="7"/>
  <c r="X17" i="7" l="1"/>
  <c r="AA17" i="7" s="1"/>
  <c r="X14" i="7"/>
  <c r="AA14" i="7" s="1"/>
  <c r="X16" i="7"/>
  <c r="AA16" i="7" s="1"/>
  <c r="X15" i="7"/>
  <c r="AA15" i="7" s="1"/>
  <c r="X13" i="7"/>
  <c r="AA13" i="7" s="1"/>
  <c r="R771" i="1"/>
  <c r="Q771" i="1"/>
  <c r="N771" i="1"/>
  <c r="O771" i="1" s="1"/>
  <c r="R770" i="1"/>
  <c r="Q770" i="1"/>
  <c r="N770" i="1"/>
  <c r="O770" i="1" s="1"/>
  <c r="R769" i="1"/>
  <c r="Q769" i="1"/>
  <c r="N769" i="1"/>
  <c r="O769" i="1" s="1"/>
  <c r="R768" i="1"/>
  <c r="Q768" i="1"/>
  <c r="N768" i="1"/>
  <c r="O768" i="1" s="1"/>
  <c r="R767" i="1"/>
  <c r="Q767" i="1"/>
  <c r="N767" i="1"/>
  <c r="O767" i="1" s="1"/>
  <c r="R766" i="1"/>
  <c r="Q766" i="1"/>
  <c r="N766" i="1"/>
  <c r="O766" i="1" s="1"/>
  <c r="R765" i="1"/>
  <c r="Q765" i="1"/>
  <c r="N765" i="1"/>
  <c r="O765" i="1" s="1"/>
  <c r="J771" i="1"/>
  <c r="J770" i="1"/>
  <c r="J769" i="1"/>
  <c r="J768" i="1"/>
  <c r="J767" i="1"/>
  <c r="J766" i="1"/>
  <c r="R764" i="1"/>
  <c r="Q764" i="1"/>
  <c r="N764" i="1"/>
  <c r="O764" i="1" s="1"/>
  <c r="R763" i="1"/>
  <c r="Q763" i="1"/>
  <c r="N763" i="1"/>
  <c r="O763" i="1" s="1"/>
  <c r="R762" i="1"/>
  <c r="Q762" i="1"/>
  <c r="N762" i="1"/>
  <c r="O762" i="1" s="1"/>
  <c r="R761" i="1"/>
  <c r="Q761" i="1"/>
  <c r="N761" i="1"/>
  <c r="O761" i="1" s="1"/>
  <c r="R760" i="1"/>
  <c r="Q760" i="1"/>
  <c r="N760" i="1"/>
  <c r="O760" i="1" s="1"/>
  <c r="R759" i="1"/>
  <c r="Q759" i="1"/>
  <c r="N759" i="1"/>
  <c r="O759" i="1" s="1"/>
  <c r="R758" i="1"/>
  <c r="Q758" i="1"/>
  <c r="N758" i="1"/>
  <c r="O758" i="1" s="1"/>
  <c r="R757" i="1"/>
  <c r="Q757" i="1"/>
  <c r="N757" i="1"/>
  <c r="O757" i="1" s="1"/>
  <c r="R756" i="1"/>
  <c r="Q756" i="1"/>
  <c r="N756" i="1"/>
  <c r="O756" i="1" s="1"/>
  <c r="R755" i="1"/>
  <c r="Q755" i="1"/>
  <c r="N755" i="1"/>
  <c r="O755" i="1" s="1"/>
  <c r="R754" i="1"/>
  <c r="Q754" i="1"/>
  <c r="N754" i="1"/>
  <c r="O754" i="1" s="1"/>
  <c r="R753" i="1"/>
  <c r="Q753" i="1"/>
  <c r="N753" i="1"/>
  <c r="O753" i="1" s="1"/>
  <c r="R752" i="1"/>
  <c r="Q752" i="1"/>
  <c r="N752" i="1"/>
  <c r="O752" i="1" s="1"/>
  <c r="J765" i="1"/>
  <c r="J764" i="1"/>
  <c r="J763" i="1"/>
  <c r="J762" i="1"/>
  <c r="J761" i="1"/>
  <c r="J760" i="1"/>
  <c r="J759" i="1"/>
  <c r="J758" i="1"/>
  <c r="J757" i="1"/>
  <c r="J756" i="1"/>
  <c r="J755" i="1"/>
  <c r="J754" i="1"/>
  <c r="J753" i="1"/>
  <c r="J752" i="1"/>
  <c r="R751" i="1"/>
  <c r="Q751" i="1"/>
  <c r="N751" i="1"/>
  <c r="O751" i="1" s="1"/>
  <c r="R750" i="1"/>
  <c r="Q750" i="1"/>
  <c r="N750" i="1"/>
  <c r="O750" i="1" s="1"/>
  <c r="R749" i="1"/>
  <c r="Q749" i="1"/>
  <c r="N749" i="1"/>
  <c r="O749" i="1" s="1"/>
  <c r="R748" i="1"/>
  <c r="Q748" i="1"/>
  <c r="N748" i="1"/>
  <c r="O748" i="1" s="1"/>
  <c r="R747" i="1"/>
  <c r="Q747" i="1"/>
  <c r="N747" i="1"/>
  <c r="O747" i="1" s="1"/>
  <c r="R746" i="1"/>
  <c r="Q746" i="1"/>
  <c r="N746" i="1"/>
  <c r="O746" i="1" s="1"/>
  <c r="R745" i="1"/>
  <c r="Q745" i="1"/>
  <c r="N745" i="1"/>
  <c r="O745" i="1" s="1"/>
  <c r="R744" i="1"/>
  <c r="Q744" i="1"/>
  <c r="N744" i="1"/>
  <c r="O744" i="1" s="1"/>
  <c r="R743" i="1"/>
  <c r="Q743" i="1"/>
  <c r="N743" i="1"/>
  <c r="O743" i="1" s="1"/>
  <c r="R742" i="1"/>
  <c r="Q742" i="1"/>
  <c r="N742" i="1"/>
  <c r="O742" i="1" s="1"/>
  <c r="R741" i="1"/>
  <c r="Q741" i="1"/>
  <c r="N741" i="1"/>
  <c r="O741" i="1" s="1"/>
  <c r="R740" i="1"/>
  <c r="Q740" i="1"/>
  <c r="N740" i="1"/>
  <c r="O740" i="1" s="1"/>
  <c r="R739" i="1"/>
  <c r="Q739" i="1"/>
  <c r="N739" i="1"/>
  <c r="O739" i="1" s="1"/>
  <c r="R738" i="1"/>
  <c r="Q738" i="1"/>
  <c r="N738" i="1"/>
  <c r="O738" i="1" s="1"/>
  <c r="R737" i="1"/>
  <c r="Q737" i="1"/>
  <c r="N737" i="1"/>
  <c r="O737" i="1" s="1"/>
  <c r="R736" i="1"/>
  <c r="Q736" i="1"/>
  <c r="N736" i="1"/>
  <c r="O736" i="1" s="1"/>
  <c r="R735" i="1"/>
  <c r="Q735" i="1"/>
  <c r="N735" i="1"/>
  <c r="O735" i="1" s="1"/>
  <c r="R734" i="1"/>
  <c r="Q734" i="1"/>
  <c r="N734" i="1"/>
  <c r="O734" i="1" s="1"/>
  <c r="R733" i="1"/>
  <c r="Q733" i="1"/>
  <c r="N733" i="1"/>
  <c r="O733" i="1" s="1"/>
  <c r="R732" i="1"/>
  <c r="Q732" i="1"/>
  <c r="N732" i="1"/>
  <c r="O732" i="1" s="1"/>
  <c r="R731" i="1"/>
  <c r="Q731" i="1"/>
  <c r="N731" i="1"/>
  <c r="O731" i="1" s="1"/>
  <c r="R730" i="1"/>
  <c r="Q730" i="1"/>
  <c r="N730" i="1"/>
  <c r="O730" i="1" s="1"/>
  <c r="R729" i="1"/>
  <c r="Q729" i="1"/>
  <c r="N729" i="1"/>
  <c r="O729" i="1" s="1"/>
  <c r="R728" i="1"/>
  <c r="Q728" i="1"/>
  <c r="N728" i="1"/>
  <c r="O728" i="1" s="1"/>
  <c r="R727" i="1"/>
  <c r="Q727" i="1"/>
  <c r="N727" i="1"/>
  <c r="O727" i="1" s="1"/>
  <c r="R726" i="1"/>
  <c r="Q726" i="1"/>
  <c r="N726" i="1"/>
  <c r="O726" i="1" s="1"/>
  <c r="R725" i="1"/>
  <c r="Q725" i="1"/>
  <c r="N725" i="1"/>
  <c r="O725" i="1" s="1"/>
  <c r="R724" i="1"/>
  <c r="Q724" i="1"/>
  <c r="N724" i="1"/>
  <c r="O724" i="1" s="1"/>
  <c r="R723" i="1"/>
  <c r="Q723" i="1"/>
  <c r="N723" i="1"/>
  <c r="O723" i="1" s="1"/>
  <c r="AB723" i="1" s="1"/>
  <c r="R722" i="1"/>
  <c r="Q722" i="1"/>
  <c r="N722" i="1"/>
  <c r="O722" i="1" s="1"/>
  <c r="R721" i="1"/>
  <c r="Q721" i="1"/>
  <c r="N721" i="1"/>
  <c r="O721" i="1" s="1"/>
  <c r="R720" i="1"/>
  <c r="Q720" i="1"/>
  <c r="N720" i="1"/>
  <c r="O720" i="1" s="1"/>
  <c r="R719" i="1"/>
  <c r="Q719" i="1"/>
  <c r="N719" i="1"/>
  <c r="O719" i="1" s="1"/>
  <c r="R718" i="1"/>
  <c r="Q718" i="1"/>
  <c r="N718" i="1"/>
  <c r="O718" i="1" s="1"/>
  <c r="R717" i="1"/>
  <c r="Q717" i="1"/>
  <c r="N717" i="1"/>
  <c r="O717" i="1" s="1"/>
  <c r="R716" i="1"/>
  <c r="Q716" i="1"/>
  <c r="N716" i="1"/>
  <c r="O716" i="1" s="1"/>
  <c r="R715" i="1"/>
  <c r="Q715" i="1"/>
  <c r="N715" i="1"/>
  <c r="O715" i="1" s="1"/>
  <c r="R714" i="1"/>
  <c r="Q714" i="1"/>
  <c r="N714" i="1"/>
  <c r="O714" i="1" s="1"/>
  <c r="R713" i="1"/>
  <c r="Q713" i="1"/>
  <c r="N713" i="1"/>
  <c r="O713" i="1" s="1"/>
  <c r="R712" i="1"/>
  <c r="Q712" i="1"/>
  <c r="N712" i="1"/>
  <c r="O712" i="1" s="1"/>
  <c r="R711" i="1"/>
  <c r="Q711" i="1"/>
  <c r="N711" i="1"/>
  <c r="O711" i="1" s="1"/>
  <c r="R709" i="1"/>
  <c r="Q709" i="1"/>
  <c r="N709" i="1"/>
  <c r="O709" i="1" s="1"/>
  <c r="R708" i="1"/>
  <c r="Q708" i="1"/>
  <c r="N708" i="1"/>
  <c r="O708" i="1" s="1"/>
  <c r="R707" i="1"/>
  <c r="Q707" i="1"/>
  <c r="N707" i="1"/>
  <c r="O707" i="1" s="1"/>
  <c r="R706" i="1"/>
  <c r="Q706" i="1"/>
  <c r="N706" i="1"/>
  <c r="O706" i="1" s="1"/>
  <c r="R705" i="1"/>
  <c r="Q705" i="1"/>
  <c r="N705" i="1"/>
  <c r="O705" i="1" s="1"/>
  <c r="R704" i="1"/>
  <c r="Q704" i="1"/>
  <c r="N704" i="1"/>
  <c r="O704" i="1" s="1"/>
  <c r="R703" i="1"/>
  <c r="Q703" i="1"/>
  <c r="N703" i="1"/>
  <c r="O703" i="1" s="1"/>
  <c r="R702" i="1"/>
  <c r="Q702" i="1"/>
  <c r="N702" i="1"/>
  <c r="O702" i="1" s="1"/>
  <c r="R701" i="1"/>
  <c r="Q701" i="1"/>
  <c r="N701" i="1"/>
  <c r="O701" i="1" s="1"/>
  <c r="R700" i="1"/>
  <c r="Q700" i="1"/>
  <c r="N700" i="1"/>
  <c r="O700" i="1" s="1"/>
  <c r="R699" i="1"/>
  <c r="Q699" i="1"/>
  <c r="N699" i="1"/>
  <c r="O699" i="1" s="1"/>
  <c r="AB699" i="1" s="1"/>
  <c r="R698" i="1"/>
  <c r="Q698" i="1"/>
  <c r="N698" i="1"/>
  <c r="O698" i="1" s="1"/>
  <c r="R697" i="1"/>
  <c r="Q697" i="1"/>
  <c r="N697" i="1"/>
  <c r="O697" i="1" s="1"/>
  <c r="AB697" i="1" s="1"/>
  <c r="R696" i="1"/>
  <c r="Q696" i="1"/>
  <c r="N696" i="1"/>
  <c r="O696" i="1" s="1"/>
  <c r="AB696" i="1" s="1"/>
  <c r="R695" i="1"/>
  <c r="Q695" i="1"/>
  <c r="N695" i="1"/>
  <c r="O695" i="1" s="1"/>
  <c r="R694" i="1"/>
  <c r="Q694" i="1"/>
  <c r="N694" i="1"/>
  <c r="O694" i="1" s="1"/>
  <c r="AB694" i="1" s="1"/>
  <c r="R693" i="1"/>
  <c r="Q693" i="1"/>
  <c r="N693" i="1"/>
  <c r="O693" i="1" s="1"/>
  <c r="R692" i="1"/>
  <c r="Q692" i="1"/>
  <c r="N692" i="1"/>
  <c r="O692" i="1" s="1"/>
  <c r="R691" i="1"/>
  <c r="Q691" i="1"/>
  <c r="N691" i="1"/>
  <c r="O691" i="1" s="1"/>
  <c r="R690" i="1"/>
  <c r="Q690" i="1"/>
  <c r="N690" i="1"/>
  <c r="O690" i="1" s="1"/>
  <c r="R689" i="1"/>
  <c r="Q689" i="1"/>
  <c r="N689" i="1"/>
  <c r="O689" i="1" s="1"/>
  <c r="R688" i="1"/>
  <c r="Q688" i="1"/>
  <c r="N688" i="1"/>
  <c r="O688" i="1" s="1"/>
  <c r="R687" i="1"/>
  <c r="Q687" i="1"/>
  <c r="N687" i="1"/>
  <c r="O687" i="1" s="1"/>
  <c r="R686" i="1"/>
  <c r="Q686" i="1"/>
  <c r="N686" i="1"/>
  <c r="O686" i="1" s="1"/>
  <c r="R685" i="1"/>
  <c r="Q685" i="1"/>
  <c r="N685" i="1"/>
  <c r="O685" i="1" s="1"/>
  <c r="R684" i="1"/>
  <c r="Q684" i="1"/>
  <c r="N684" i="1"/>
  <c r="O684" i="1" s="1"/>
  <c r="R683" i="1"/>
  <c r="Q683" i="1"/>
  <c r="N683" i="1"/>
  <c r="O683" i="1" s="1"/>
  <c r="AB683" i="1" s="1"/>
  <c r="R682" i="1"/>
  <c r="Q682" i="1"/>
  <c r="N682" i="1"/>
  <c r="O682" i="1" s="1"/>
  <c r="R681" i="1"/>
  <c r="Q681" i="1"/>
  <c r="N681" i="1"/>
  <c r="O681" i="1" s="1"/>
  <c r="R710" i="1"/>
  <c r="Q710" i="1"/>
  <c r="N710" i="1"/>
  <c r="O710" i="1" s="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AC12" i="7"/>
  <c r="R12" i="7"/>
  <c r="N12" i="7"/>
  <c r="O12" i="7" s="1"/>
  <c r="J12" i="7"/>
  <c r="J11" i="7"/>
  <c r="U718" i="1" l="1"/>
  <c r="W718" i="1" s="1"/>
  <c r="AC718" i="1" s="1"/>
  <c r="AB718" i="1"/>
  <c r="AB713" i="1"/>
  <c r="AB688" i="1"/>
  <c r="U687" i="1"/>
  <c r="W687" i="1" s="1"/>
  <c r="AC687" i="1" s="1"/>
  <c r="U696" i="1"/>
  <c r="W696" i="1" s="1"/>
  <c r="V696" i="1" s="1"/>
  <c r="U682" i="1"/>
  <c r="U729" i="1"/>
  <c r="W729" i="1" s="1"/>
  <c r="U768" i="1"/>
  <c r="W768" i="1" s="1"/>
  <c r="AB768" i="1"/>
  <c r="U769" i="1"/>
  <c r="AB769" i="1"/>
  <c r="U765" i="1"/>
  <c r="W765" i="1" s="1"/>
  <c r="AB765" i="1"/>
  <c r="AB770" i="1"/>
  <c r="U770" i="1"/>
  <c r="U766" i="1"/>
  <c r="AB766" i="1"/>
  <c r="AB767" i="1"/>
  <c r="U767" i="1"/>
  <c r="W767" i="1" s="1"/>
  <c r="U771" i="1"/>
  <c r="W771" i="1" s="1"/>
  <c r="AB771" i="1"/>
  <c r="AB757" i="1"/>
  <c r="U757" i="1"/>
  <c r="U761" i="1"/>
  <c r="W761" i="1" s="1"/>
  <c r="AB761" i="1"/>
  <c r="U753" i="1"/>
  <c r="AB753" i="1"/>
  <c r="U758" i="1"/>
  <c r="W758" i="1" s="1"/>
  <c r="AB758" i="1"/>
  <c r="U762" i="1"/>
  <c r="AB762" i="1"/>
  <c r="AB754" i="1"/>
  <c r="U754" i="1"/>
  <c r="W754" i="1" s="1"/>
  <c r="U755" i="1"/>
  <c r="W755" i="1" s="1"/>
  <c r="AB755" i="1"/>
  <c r="U759" i="1"/>
  <c r="AB759" i="1"/>
  <c r="AB763" i="1"/>
  <c r="U763" i="1"/>
  <c r="W763" i="1" s="1"/>
  <c r="U756" i="1"/>
  <c r="AB756" i="1"/>
  <c r="AB760" i="1"/>
  <c r="U760" i="1"/>
  <c r="U764" i="1"/>
  <c r="W764" i="1" s="1"/>
  <c r="AB764" i="1"/>
  <c r="U752" i="1"/>
  <c r="W752" i="1" s="1"/>
  <c r="AB752" i="1"/>
  <c r="U713" i="1"/>
  <c r="W713" i="1" s="1"/>
  <c r="V713" i="1" s="1"/>
  <c r="AB714" i="1"/>
  <c r="AB684" i="1"/>
  <c r="U684" i="1"/>
  <c r="W684" i="1" s="1"/>
  <c r="U690" i="1"/>
  <c r="W690" i="1" s="1"/>
  <c r="AB690" i="1"/>
  <c r="U700" i="1"/>
  <c r="AB700" i="1"/>
  <c r="Z687" i="1"/>
  <c r="U691" i="1"/>
  <c r="AB691" i="1"/>
  <c r="U706" i="1"/>
  <c r="AB706" i="1"/>
  <c r="U693" i="1"/>
  <c r="W693" i="1" s="1"/>
  <c r="AB693" i="1"/>
  <c r="U703" i="1"/>
  <c r="W703" i="1" s="1"/>
  <c r="AB703" i="1"/>
  <c r="AB692" i="1"/>
  <c r="U692" i="1"/>
  <c r="W692" i="1" s="1"/>
  <c r="AB698" i="1"/>
  <c r="U698" i="1"/>
  <c r="W698" i="1" s="1"/>
  <c r="AB707" i="1"/>
  <c r="U707" i="1"/>
  <c r="AB716" i="1"/>
  <c r="U716" i="1"/>
  <c r="U685" i="1"/>
  <c r="W685" i="1" s="1"/>
  <c r="AB689" i="1"/>
  <c r="U689" i="1"/>
  <c r="U737" i="1"/>
  <c r="AB737" i="1"/>
  <c r="AB686" i="1"/>
  <c r="U686" i="1"/>
  <c r="W686" i="1" s="1"/>
  <c r="U702" i="1"/>
  <c r="W702" i="1" s="1"/>
  <c r="AB702" i="1"/>
  <c r="U749" i="1"/>
  <c r="AB749" i="1"/>
  <c r="AB701" i="1"/>
  <c r="U701" i="1"/>
  <c r="U712" i="1"/>
  <c r="W712" i="1" s="1"/>
  <c r="AB712" i="1"/>
  <c r="AB719" i="1"/>
  <c r="U719" i="1"/>
  <c r="W719" i="1" s="1"/>
  <c r="U722" i="1"/>
  <c r="W722" i="1" s="1"/>
  <c r="U734" i="1"/>
  <c r="W734" i="1" s="1"/>
  <c r="AB734" i="1"/>
  <c r="AB695" i="1"/>
  <c r="U695" i="1"/>
  <c r="W695" i="1" s="1"/>
  <c r="AB682" i="1"/>
  <c r="AB687" i="1"/>
  <c r="U717" i="1"/>
  <c r="AB717" i="1"/>
  <c r="U683" i="1"/>
  <c r="W683" i="1" s="1"/>
  <c r="U708" i="1"/>
  <c r="AB708" i="1"/>
  <c r="U728" i="1"/>
  <c r="W728" i="1" s="1"/>
  <c r="AB728" i="1"/>
  <c r="U699" i="1"/>
  <c r="AB722" i="1"/>
  <c r="AB711" i="1"/>
  <c r="U711" i="1"/>
  <c r="AB715" i="1"/>
  <c r="U694" i="1"/>
  <c r="U705" i="1"/>
  <c r="AB705" i="1"/>
  <c r="AB685" i="1"/>
  <c r="AB709" i="1"/>
  <c r="U709" i="1"/>
  <c r="W709" i="1" s="1"/>
  <c r="U688" i="1"/>
  <c r="U697" i="1"/>
  <c r="W697" i="1" s="1"/>
  <c r="AB704" i="1"/>
  <c r="U704" i="1"/>
  <c r="U715" i="1"/>
  <c r="W715" i="1" s="1"/>
  <c r="V718" i="1"/>
  <c r="AB720" i="1"/>
  <c r="U727" i="1"/>
  <c r="W727" i="1" s="1"/>
  <c r="AB727" i="1"/>
  <c r="U731" i="1"/>
  <c r="AB747" i="1"/>
  <c r="U747" i="1"/>
  <c r="W747" i="1" s="1"/>
  <c r="AB724" i="1"/>
  <c r="AB726" i="1"/>
  <c r="U739" i="1"/>
  <c r="W739" i="1" s="1"/>
  <c r="AB739" i="1"/>
  <c r="AB750" i="1"/>
  <c r="U750" i="1"/>
  <c r="W750" i="1" s="1"/>
  <c r="AB721" i="1"/>
  <c r="U723" i="1"/>
  <c r="W723" i="1" s="1"/>
  <c r="AB725" i="1"/>
  <c r="U736" i="1"/>
  <c r="W736" i="1" s="1"/>
  <c r="AB736" i="1"/>
  <c r="AB741" i="1"/>
  <c r="U741" i="1"/>
  <c r="U743" i="1"/>
  <c r="W743" i="1" s="1"/>
  <c r="AB743" i="1"/>
  <c r="U745" i="1"/>
  <c r="AB745" i="1"/>
  <c r="U730" i="1"/>
  <c r="AB730" i="1"/>
  <c r="U733" i="1"/>
  <c r="AB733" i="1"/>
  <c r="U714" i="1"/>
  <c r="W714" i="1" s="1"/>
  <c r="U720" i="1"/>
  <c r="W720" i="1" s="1"/>
  <c r="U721" i="1"/>
  <c r="W721" i="1" s="1"/>
  <c r="U725" i="1"/>
  <c r="AB729" i="1"/>
  <c r="AB731" i="1"/>
  <c r="AB738" i="1"/>
  <c r="U738" i="1"/>
  <c r="W738" i="1" s="1"/>
  <c r="U748" i="1"/>
  <c r="W748" i="1" s="1"/>
  <c r="AB748" i="1"/>
  <c r="U751" i="1"/>
  <c r="W751" i="1" s="1"/>
  <c r="AB751" i="1"/>
  <c r="U724" i="1"/>
  <c r="W724" i="1" s="1"/>
  <c r="U726" i="1"/>
  <c r="W726" i="1" s="1"/>
  <c r="AB735" i="1"/>
  <c r="U735" i="1"/>
  <c r="W735" i="1" s="1"/>
  <c r="AB732" i="1"/>
  <c r="U732" i="1"/>
  <c r="U746" i="1"/>
  <c r="W746" i="1" s="1"/>
  <c r="AB746" i="1"/>
  <c r="U740" i="1"/>
  <c r="W740" i="1" s="1"/>
  <c r="AB740" i="1"/>
  <c r="U742" i="1"/>
  <c r="W742" i="1" s="1"/>
  <c r="AB742" i="1"/>
  <c r="AB744" i="1"/>
  <c r="U744" i="1"/>
  <c r="U681" i="1"/>
  <c r="W681" i="1" s="1"/>
  <c r="AB681" i="1"/>
  <c r="U710" i="1"/>
  <c r="W710" i="1" s="1"/>
  <c r="AB710" i="1"/>
  <c r="Z12" i="7"/>
  <c r="Y12" i="7"/>
  <c r="W12" i="7"/>
  <c r="V12" i="7"/>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V687" i="1" l="1"/>
  <c r="X687" i="1" s="1"/>
  <c r="AD687" i="1" s="1"/>
  <c r="Z718" i="1"/>
  <c r="AE718" i="1" s="1"/>
  <c r="AG718" i="1" s="1"/>
  <c r="W682" i="1"/>
  <c r="V682" i="1" s="1"/>
  <c r="AC767" i="1"/>
  <c r="Z767" i="1"/>
  <c r="AC768" i="1"/>
  <c r="Z768" i="1"/>
  <c r="V767" i="1"/>
  <c r="AC765" i="1"/>
  <c r="Z765" i="1"/>
  <c r="V765" i="1"/>
  <c r="W766" i="1"/>
  <c r="W769" i="1"/>
  <c r="AC771" i="1"/>
  <c r="Z771" i="1"/>
  <c r="W770" i="1"/>
  <c r="V770" i="1" s="1"/>
  <c r="V771" i="1"/>
  <c r="V768" i="1"/>
  <c r="AC754" i="1"/>
  <c r="Z754" i="1"/>
  <c r="AC763" i="1"/>
  <c r="Z763" i="1"/>
  <c r="V764" i="1"/>
  <c r="W753" i="1"/>
  <c r="V753" i="1" s="1"/>
  <c r="V763" i="1"/>
  <c r="AC761" i="1"/>
  <c r="Z761" i="1"/>
  <c r="AC764" i="1"/>
  <c r="Z764" i="1"/>
  <c r="W760" i="1"/>
  <c r="V754" i="1"/>
  <c r="W759" i="1"/>
  <c r="W762" i="1"/>
  <c r="V761" i="1"/>
  <c r="AC752" i="1"/>
  <c r="Z752" i="1"/>
  <c r="AC755" i="1"/>
  <c r="Z755" i="1"/>
  <c r="AC758" i="1"/>
  <c r="Z758" i="1"/>
  <c r="W757" i="1"/>
  <c r="V752" i="1"/>
  <c r="W756" i="1"/>
  <c r="V755" i="1"/>
  <c r="V758" i="1"/>
  <c r="AC742" i="1"/>
  <c r="Z742" i="1"/>
  <c r="Z740" i="1"/>
  <c r="AC740" i="1"/>
  <c r="Z728" i="1"/>
  <c r="AC728" i="1"/>
  <c r="Z703" i="1"/>
  <c r="AC703" i="1"/>
  <c r="AC748" i="1"/>
  <c r="Z748" i="1"/>
  <c r="AC750" i="1"/>
  <c r="Z750" i="1"/>
  <c r="AC720" i="1"/>
  <c r="Z720" i="1"/>
  <c r="AC684" i="1"/>
  <c r="Z684" i="1"/>
  <c r="AC715" i="1"/>
  <c r="Z715" i="1"/>
  <c r="AC724" i="1"/>
  <c r="Z724" i="1"/>
  <c r="X713" i="1"/>
  <c r="AD713" i="1" s="1"/>
  <c r="AC721" i="1"/>
  <c r="Z721" i="1"/>
  <c r="V736" i="1"/>
  <c r="Z702" i="1"/>
  <c r="AC702" i="1"/>
  <c r="V686" i="1"/>
  <c r="AC751" i="1"/>
  <c r="Z751" i="1"/>
  <c r="V727" i="1"/>
  <c r="V697" i="1"/>
  <c r="Z692" i="1"/>
  <c r="AC692" i="1"/>
  <c r="V719" i="1"/>
  <c r="W701" i="1"/>
  <c r="V698" i="1"/>
  <c r="W744" i="1"/>
  <c r="W733" i="1"/>
  <c r="V733" i="1" s="1"/>
  <c r="AC697" i="1"/>
  <c r="Z697" i="1"/>
  <c r="W705" i="1"/>
  <c r="Z683" i="1"/>
  <c r="AC683" i="1"/>
  <c r="AC698" i="1"/>
  <c r="Z698" i="1"/>
  <c r="W691" i="1"/>
  <c r="AC727" i="1"/>
  <c r="Z727" i="1"/>
  <c r="AC714" i="1"/>
  <c r="Z714" i="1"/>
  <c r="AC729" i="1"/>
  <c r="Z729" i="1"/>
  <c r="V695" i="1"/>
  <c r="AC719" i="1"/>
  <c r="Z719" i="1"/>
  <c r="Z693" i="1"/>
  <c r="AC693" i="1"/>
  <c r="AE687" i="1"/>
  <c r="Z690" i="1"/>
  <c r="AC690" i="1"/>
  <c r="V740" i="1"/>
  <c r="V750" i="1"/>
  <c r="V746" i="1"/>
  <c r="AC736" i="1"/>
  <c r="Z736" i="1"/>
  <c r="V751" i="1"/>
  <c r="V743" i="1"/>
  <c r="V747" i="1"/>
  <c r="W688" i="1"/>
  <c r="W694" i="1"/>
  <c r="W711" i="1"/>
  <c r="W716" i="1"/>
  <c r="V716" i="1" s="1"/>
  <c r="V692" i="1"/>
  <c r="V693" i="1"/>
  <c r="V703" i="1"/>
  <c r="Z746" i="1"/>
  <c r="AC746" i="1"/>
  <c r="V735" i="1"/>
  <c r="W730" i="1"/>
  <c r="V730" i="1" s="1"/>
  <c r="Z743" i="1"/>
  <c r="AC743" i="1"/>
  <c r="V723" i="1"/>
  <c r="V739" i="1"/>
  <c r="AC747" i="1"/>
  <c r="Z747" i="1"/>
  <c r="X718" i="1"/>
  <c r="AD718" i="1" s="1"/>
  <c r="V709" i="1"/>
  <c r="W708" i="1"/>
  <c r="V708" i="1" s="1"/>
  <c r="V712" i="1"/>
  <c r="W737" i="1"/>
  <c r="V737" i="1" s="1"/>
  <c r="W699" i="1"/>
  <c r="V728" i="1"/>
  <c r="AC735" i="1"/>
  <c r="Z735" i="1"/>
  <c r="Z723" i="1"/>
  <c r="AC723" i="1"/>
  <c r="AC726" i="1"/>
  <c r="Z726" i="1"/>
  <c r="V715" i="1"/>
  <c r="AC709" i="1"/>
  <c r="Z709" i="1"/>
  <c r="AC695" i="1"/>
  <c r="Z695" i="1"/>
  <c r="X696" i="1"/>
  <c r="AD696" i="1" s="1"/>
  <c r="V690" i="1"/>
  <c r="W732" i="1"/>
  <c r="W741" i="1"/>
  <c r="V741" i="1" s="1"/>
  <c r="V683" i="1"/>
  <c r="V734" i="1"/>
  <c r="V702" i="1"/>
  <c r="W689" i="1"/>
  <c r="V689" i="1" s="1"/>
  <c r="W707" i="1"/>
  <c r="Z696" i="1"/>
  <c r="AC696" i="1"/>
  <c r="AC685" i="1"/>
  <c r="Z685" i="1"/>
  <c r="V742" i="1"/>
  <c r="V748" i="1"/>
  <c r="V721" i="1"/>
  <c r="AC713" i="1"/>
  <c r="Z713" i="1"/>
  <c r="AC712" i="1"/>
  <c r="Z712" i="1"/>
  <c r="V729" i="1"/>
  <c r="Z734" i="1"/>
  <c r="AC734" i="1"/>
  <c r="V684" i="1"/>
  <c r="AC738" i="1"/>
  <c r="Z738" i="1"/>
  <c r="V726" i="1"/>
  <c r="AC739" i="1"/>
  <c r="Z739" i="1"/>
  <c r="V720" i="1"/>
  <c r="Z722" i="1"/>
  <c r="AC722" i="1"/>
  <c r="W725" i="1"/>
  <c r="V725" i="1" s="1"/>
  <c r="V724" i="1"/>
  <c r="V738" i="1"/>
  <c r="V714" i="1"/>
  <c r="W745" i="1"/>
  <c r="V745" i="1" s="1"/>
  <c r="W731" i="1"/>
  <c r="W704" i="1"/>
  <c r="V704" i="1" s="1"/>
  <c r="Z686" i="1"/>
  <c r="AC686" i="1"/>
  <c r="W717" i="1"/>
  <c r="V722" i="1"/>
  <c r="W749" i="1"/>
  <c r="V685" i="1"/>
  <c r="W706" i="1"/>
  <c r="V706" i="1" s="1"/>
  <c r="W700" i="1"/>
  <c r="V700" i="1" s="1"/>
  <c r="AC681" i="1"/>
  <c r="Z681" i="1"/>
  <c r="V681" i="1"/>
  <c r="AC710" i="1"/>
  <c r="Z710" i="1"/>
  <c r="V710" i="1"/>
  <c r="X12" i="7"/>
  <c r="AA12" i="7" s="1"/>
  <c r="J472" i="1"/>
  <c r="X471" i="1"/>
  <c r="AG687" i="1" l="1"/>
  <c r="AE693" i="1"/>
  <c r="AG693" i="1" s="1"/>
  <c r="AE728" i="1"/>
  <c r="AE719" i="1"/>
  <c r="AG719" i="1" s="1"/>
  <c r="AE686" i="1"/>
  <c r="AG686" i="1" s="1"/>
  <c r="AE703" i="1"/>
  <c r="AG703" i="1" s="1"/>
  <c r="X682" i="1"/>
  <c r="AD682" i="1" s="1"/>
  <c r="AE690" i="1"/>
  <c r="AG690" i="1" s="1"/>
  <c r="AE685" i="1"/>
  <c r="AG685" i="1" s="1"/>
  <c r="AE695" i="1"/>
  <c r="AG695" i="1" s="1"/>
  <c r="AE698" i="1"/>
  <c r="AG698" i="1" s="1"/>
  <c r="AE692" i="1"/>
  <c r="AG692" i="1" s="1"/>
  <c r="AE702" i="1"/>
  <c r="AG702" i="1" s="1"/>
  <c r="Z682" i="1"/>
  <c r="AC682" i="1"/>
  <c r="AE735" i="1"/>
  <c r="AG735" i="1" s="1"/>
  <c r="AE724" i="1"/>
  <c r="AG724" i="1" s="1"/>
  <c r="AE729" i="1"/>
  <c r="AE746" i="1"/>
  <c r="AG746" i="1" s="1"/>
  <c r="X770" i="1"/>
  <c r="AD770" i="1" s="1"/>
  <c r="X765" i="1"/>
  <c r="AD765" i="1" s="1"/>
  <c r="AE771" i="1"/>
  <c r="AG771" i="1" s="1"/>
  <c r="AC770" i="1"/>
  <c r="Z770" i="1"/>
  <c r="X768" i="1"/>
  <c r="AD768" i="1" s="1"/>
  <c r="Z769" i="1"/>
  <c r="AC769" i="1"/>
  <c r="AE765" i="1"/>
  <c r="AG765" i="1" s="1"/>
  <c r="Z766" i="1"/>
  <c r="AC766" i="1"/>
  <c r="X767" i="1"/>
  <c r="AD767" i="1" s="1"/>
  <c r="V769" i="1"/>
  <c r="X771" i="1"/>
  <c r="AD771" i="1" s="1"/>
  <c r="V766" i="1"/>
  <c r="AE768" i="1"/>
  <c r="AG768" i="1" s="1"/>
  <c r="AE767" i="1"/>
  <c r="AG767" i="1" s="1"/>
  <c r="X761" i="1"/>
  <c r="AD761" i="1" s="1"/>
  <c r="Z762" i="1"/>
  <c r="AC762" i="1"/>
  <c r="AC757" i="1"/>
  <c r="Z757" i="1"/>
  <c r="Z759" i="1"/>
  <c r="AC759" i="1"/>
  <c r="AC760" i="1"/>
  <c r="Z760" i="1"/>
  <c r="X764" i="1"/>
  <c r="AD764" i="1" s="1"/>
  <c r="X758" i="1"/>
  <c r="AD758" i="1" s="1"/>
  <c r="X753" i="1"/>
  <c r="AD753" i="1" s="1"/>
  <c r="X755" i="1"/>
  <c r="AD755" i="1" s="1"/>
  <c r="AE764" i="1"/>
  <c r="AG764" i="1" s="1"/>
  <c r="Z756" i="1"/>
  <c r="AC756" i="1"/>
  <c r="V757" i="1"/>
  <c r="X754" i="1"/>
  <c r="AD754" i="1" s="1"/>
  <c r="X752" i="1"/>
  <c r="AD752" i="1" s="1"/>
  <c r="AE761" i="1"/>
  <c r="AG761" i="1" s="1"/>
  <c r="AE758" i="1"/>
  <c r="AG758" i="1" s="1"/>
  <c r="V760" i="1"/>
  <c r="V762" i="1"/>
  <c r="X763" i="1"/>
  <c r="AD763" i="1" s="1"/>
  <c r="AE755" i="1"/>
  <c r="AG755" i="1" s="1"/>
  <c r="V759" i="1"/>
  <c r="Z753" i="1"/>
  <c r="AC753" i="1"/>
  <c r="AE763" i="1"/>
  <c r="AG763" i="1" s="1"/>
  <c r="V756" i="1"/>
  <c r="AE752" i="1"/>
  <c r="AG752" i="1" s="1"/>
  <c r="AE754" i="1"/>
  <c r="AG754" i="1" s="1"/>
  <c r="AE726" i="1"/>
  <c r="AG726" i="1" s="1"/>
  <c r="AE714" i="1"/>
  <c r="AG714" i="1" s="1"/>
  <c r="AE720" i="1"/>
  <c r="AG720" i="1" s="1"/>
  <c r="AE747" i="1"/>
  <c r="AG747" i="1" s="1"/>
  <c r="AE721" i="1"/>
  <c r="AG721" i="1" s="1"/>
  <c r="AE750" i="1"/>
  <c r="AG750" i="1" s="1"/>
  <c r="AE738" i="1"/>
  <c r="X689" i="1"/>
  <c r="AD689" i="1" s="1"/>
  <c r="X706" i="1"/>
  <c r="X730" i="1"/>
  <c r="AD730" i="1" s="1"/>
  <c r="X704" i="1"/>
  <c r="X741" i="1"/>
  <c r="AD741" i="1" s="1"/>
  <c r="AA696" i="1"/>
  <c r="AF696" i="1" s="1"/>
  <c r="AH696" i="1" s="1"/>
  <c r="X733" i="1"/>
  <c r="AD733" i="1" s="1"/>
  <c r="AA713" i="1"/>
  <c r="AF713" i="1" s="1"/>
  <c r="AH713" i="1" s="1"/>
  <c r="X725" i="1"/>
  <c r="AD725" i="1" s="1"/>
  <c r="AA687" i="1"/>
  <c r="AF687" i="1" s="1"/>
  <c r="AH687" i="1" s="1"/>
  <c r="Z749" i="1"/>
  <c r="AC749" i="1"/>
  <c r="AE739" i="1"/>
  <c r="AG739" i="1" s="1"/>
  <c r="AE712" i="1"/>
  <c r="AG712" i="1" s="1"/>
  <c r="X721" i="1"/>
  <c r="AD721" i="1" s="1"/>
  <c r="X709" i="1"/>
  <c r="AD709" i="1" s="1"/>
  <c r="AC711" i="1"/>
  <c r="Z711" i="1"/>
  <c r="AE727" i="1"/>
  <c r="AG727" i="1" s="1"/>
  <c r="AE683" i="1"/>
  <c r="AG683" i="1" s="1"/>
  <c r="AE715" i="1"/>
  <c r="AG715" i="1" s="1"/>
  <c r="X700" i="1"/>
  <c r="AD700" i="1" s="1"/>
  <c r="X726" i="1"/>
  <c r="AD726" i="1" s="1"/>
  <c r="X748" i="1"/>
  <c r="AD748" i="1" s="1"/>
  <c r="Z689" i="1"/>
  <c r="AC689" i="1"/>
  <c r="X735" i="1"/>
  <c r="AD735" i="1" s="1"/>
  <c r="AC694" i="1"/>
  <c r="Z694" i="1"/>
  <c r="X751" i="1"/>
  <c r="AD751" i="1" s="1"/>
  <c r="AC733" i="1"/>
  <c r="Z733" i="1"/>
  <c r="AC701" i="1"/>
  <c r="Z701" i="1"/>
  <c r="X686" i="1"/>
  <c r="AG728" i="1"/>
  <c r="X684" i="1"/>
  <c r="AD684" i="1" s="1"/>
  <c r="AC745" i="1"/>
  <c r="Z745" i="1"/>
  <c r="X702" i="1"/>
  <c r="AD702" i="1" s="1"/>
  <c r="Z699" i="1"/>
  <c r="AC699" i="1"/>
  <c r="AA718" i="1"/>
  <c r="AF718" i="1" s="1"/>
  <c r="AH718" i="1" s="1"/>
  <c r="AC688" i="1"/>
  <c r="Z688" i="1"/>
  <c r="X695" i="1"/>
  <c r="AD695" i="1" s="1"/>
  <c r="AG729" i="1"/>
  <c r="AC691" i="1"/>
  <c r="Z691" i="1"/>
  <c r="AC705" i="1"/>
  <c r="Z705" i="1"/>
  <c r="AC744" i="1"/>
  <c r="Z744" i="1"/>
  <c r="X719" i="1"/>
  <c r="AD719" i="1" s="1"/>
  <c r="V701" i="1"/>
  <c r="X736" i="1"/>
  <c r="AD736" i="1" s="1"/>
  <c r="AE684" i="1"/>
  <c r="AG684" i="1" s="1"/>
  <c r="AC707" i="1"/>
  <c r="Z707" i="1"/>
  <c r="X722" i="1"/>
  <c r="AD722" i="1" s="1"/>
  <c r="X714" i="1"/>
  <c r="AD714" i="1" s="1"/>
  <c r="X734" i="1"/>
  <c r="AD734" i="1" s="1"/>
  <c r="V707" i="1"/>
  <c r="Z737" i="1"/>
  <c r="AC737" i="1"/>
  <c r="AE736" i="1"/>
  <c r="AG736" i="1" s="1"/>
  <c r="V705" i="1"/>
  <c r="V699" i="1"/>
  <c r="Z731" i="1"/>
  <c r="AC731" i="1"/>
  <c r="AC717" i="1"/>
  <c r="Z717" i="1"/>
  <c r="X738" i="1"/>
  <c r="AD738" i="1" s="1"/>
  <c r="X742" i="1"/>
  <c r="AD742" i="1" s="1"/>
  <c r="X683" i="1"/>
  <c r="AD683" i="1" s="1"/>
  <c r="X703" i="1"/>
  <c r="X746" i="1"/>
  <c r="AD746" i="1" s="1"/>
  <c r="X745" i="1"/>
  <c r="AD745" i="1" s="1"/>
  <c r="V717" i="1"/>
  <c r="X724" i="1"/>
  <c r="AD724" i="1" s="1"/>
  <c r="AE713" i="1"/>
  <c r="AG713" i="1" s="1"/>
  <c r="AC732" i="1"/>
  <c r="Z732" i="1"/>
  <c r="AE709" i="1"/>
  <c r="AG709" i="1" s="1"/>
  <c r="V732" i="1"/>
  <c r="X739" i="1"/>
  <c r="AD739" i="1" s="1"/>
  <c r="X693" i="1"/>
  <c r="X747" i="1"/>
  <c r="AD747" i="1" s="1"/>
  <c r="AE697" i="1"/>
  <c r="AG697" i="1" s="1"/>
  <c r="AE751" i="1"/>
  <c r="AG751" i="1" s="1"/>
  <c r="AE740" i="1"/>
  <c r="AG740" i="1" s="1"/>
  <c r="AC725" i="1"/>
  <c r="Z725" i="1"/>
  <c r="V731" i="1"/>
  <c r="X715" i="1"/>
  <c r="AD715" i="1" s="1"/>
  <c r="X723" i="1"/>
  <c r="AD723" i="1" s="1"/>
  <c r="X692" i="1"/>
  <c r="AD692" i="1" s="1"/>
  <c r="X716" i="1"/>
  <c r="AD716" i="1" s="1"/>
  <c r="V691" i="1"/>
  <c r="V744" i="1"/>
  <c r="Z700" i="1"/>
  <c r="AC700" i="1"/>
  <c r="AE734" i="1"/>
  <c r="AG734" i="1" s="1"/>
  <c r="AE696" i="1"/>
  <c r="AG696" i="1" s="1"/>
  <c r="AE743" i="1"/>
  <c r="AG743" i="1" s="1"/>
  <c r="AC716" i="1"/>
  <c r="Z716" i="1"/>
  <c r="V711" i="1"/>
  <c r="Z706" i="1"/>
  <c r="AC706" i="1"/>
  <c r="X728" i="1"/>
  <c r="AD728" i="1" s="1"/>
  <c r="X712" i="1"/>
  <c r="AD712" i="1" s="1"/>
  <c r="X737" i="1"/>
  <c r="AD737" i="1" s="1"/>
  <c r="V694" i="1"/>
  <c r="X697" i="1"/>
  <c r="X708" i="1"/>
  <c r="AD708" i="1" s="1"/>
  <c r="X685" i="1"/>
  <c r="AD685" i="1" s="1"/>
  <c r="AE722" i="1"/>
  <c r="AG722" i="1" s="1"/>
  <c r="V749" i="1"/>
  <c r="AE723" i="1"/>
  <c r="AG723" i="1" s="1"/>
  <c r="AC708" i="1"/>
  <c r="Z708" i="1"/>
  <c r="X750" i="1"/>
  <c r="AD750" i="1" s="1"/>
  <c r="V688" i="1"/>
  <c r="X698" i="1"/>
  <c r="AD698" i="1" s="1"/>
  <c r="X727" i="1"/>
  <c r="AD727" i="1" s="1"/>
  <c r="AC741" i="1"/>
  <c r="Z741" i="1"/>
  <c r="AC704" i="1"/>
  <c r="Z704" i="1"/>
  <c r="X720" i="1"/>
  <c r="AD720" i="1" s="1"/>
  <c r="AG738" i="1"/>
  <c r="X729" i="1"/>
  <c r="AD729" i="1" s="1"/>
  <c r="X690" i="1"/>
  <c r="AD690" i="1" s="1"/>
  <c r="AC730" i="1"/>
  <c r="Z730" i="1"/>
  <c r="X743" i="1"/>
  <c r="AD743" i="1" s="1"/>
  <c r="X740" i="1"/>
  <c r="AD740" i="1" s="1"/>
  <c r="AE748" i="1"/>
  <c r="AG748" i="1" s="1"/>
  <c r="AE742" i="1"/>
  <c r="AG742" i="1" s="1"/>
  <c r="X681" i="1"/>
  <c r="AD681" i="1" s="1"/>
  <c r="AE681" i="1"/>
  <c r="AG681" i="1" s="1"/>
  <c r="X710" i="1"/>
  <c r="AD710" i="1" s="1"/>
  <c r="AE710" i="1"/>
  <c r="AG710" i="1" s="1"/>
  <c r="AB299" i="1"/>
  <c r="AB300" i="1"/>
  <c r="U299" i="1"/>
  <c r="U300" i="1"/>
  <c r="AE759" i="1" l="1"/>
  <c r="AG759" i="1" s="1"/>
  <c r="AD706" i="1"/>
  <c r="AA706" i="1" s="1"/>
  <c r="AF706" i="1" s="1"/>
  <c r="AH706" i="1" s="1"/>
  <c r="AE766" i="1"/>
  <c r="AG766" i="1" s="1"/>
  <c r="AD697" i="1"/>
  <c r="AA697" i="1" s="1"/>
  <c r="AF697" i="1" s="1"/>
  <c r="AH697" i="1" s="1"/>
  <c r="AD703" i="1"/>
  <c r="AA703" i="1" s="1"/>
  <c r="AF703" i="1" s="1"/>
  <c r="AH703" i="1" s="1"/>
  <c r="AD704" i="1"/>
  <c r="AA704" i="1" s="1"/>
  <c r="AF704" i="1" s="1"/>
  <c r="AH704" i="1" s="1"/>
  <c r="AE706" i="1"/>
  <c r="AG706" i="1" s="1"/>
  <c r="W300" i="1"/>
  <c r="Z300" i="1" s="1"/>
  <c r="AC300" i="1"/>
  <c r="AD686" i="1"/>
  <c r="AA686" i="1" s="1"/>
  <c r="AF686" i="1" s="1"/>
  <c r="AH686" i="1" s="1"/>
  <c r="AD693" i="1"/>
  <c r="AA693" i="1" s="1"/>
  <c r="AF693" i="1" s="1"/>
  <c r="AH693" i="1" s="1"/>
  <c r="W299" i="1"/>
  <c r="Z299" i="1" s="1"/>
  <c r="AC299" i="1"/>
  <c r="AE762" i="1"/>
  <c r="AG762" i="1" s="1"/>
  <c r="AE769" i="1"/>
  <c r="AG769" i="1" s="1"/>
  <c r="AE682" i="1"/>
  <c r="AG682" i="1" s="1"/>
  <c r="AE694" i="1"/>
  <c r="AG694" i="1" s="1"/>
  <c r="AA682" i="1"/>
  <c r="AF682" i="1" s="1"/>
  <c r="AH682" i="1" s="1"/>
  <c r="AE688" i="1"/>
  <c r="AG688" i="1" s="1"/>
  <c r="AE699" i="1"/>
  <c r="AG699" i="1" s="1"/>
  <c r="AE705" i="1"/>
  <c r="AG705" i="1" s="1"/>
  <c r="AE691" i="1"/>
  <c r="AG691" i="1" s="1"/>
  <c r="AE704" i="1"/>
  <c r="AG704" i="1" s="1"/>
  <c r="AE707" i="1"/>
  <c r="AG707" i="1" s="1"/>
  <c r="AE711" i="1"/>
  <c r="AG711" i="1" s="1"/>
  <c r="AE732" i="1"/>
  <c r="AG732" i="1" s="1"/>
  <c r="AE753" i="1"/>
  <c r="AG753" i="1" s="1"/>
  <c r="AE756" i="1"/>
  <c r="AG756" i="1" s="1"/>
  <c r="AA768" i="1"/>
  <c r="AF768" i="1" s="1"/>
  <c r="AH768" i="1" s="1"/>
  <c r="AA771" i="1"/>
  <c r="AF771" i="1" s="1"/>
  <c r="AH771" i="1" s="1"/>
  <c r="AA765" i="1"/>
  <c r="AF765" i="1" s="1"/>
  <c r="AH765" i="1" s="1"/>
  <c r="AA767" i="1"/>
  <c r="AF767" i="1" s="1"/>
  <c r="AH767" i="1" s="1"/>
  <c r="AA770" i="1"/>
  <c r="AF770" i="1" s="1"/>
  <c r="AH770" i="1" s="1"/>
  <c r="X766" i="1"/>
  <c r="AD766" i="1" s="1"/>
  <c r="AE770" i="1"/>
  <c r="AG770" i="1" s="1"/>
  <c r="X769" i="1"/>
  <c r="AD769" i="1" s="1"/>
  <c r="AE760" i="1"/>
  <c r="AG760" i="1" s="1"/>
  <c r="AA758" i="1"/>
  <c r="AF758" i="1" s="1"/>
  <c r="AH758" i="1" s="1"/>
  <c r="AA764" i="1"/>
  <c r="AF764" i="1" s="1"/>
  <c r="AH764" i="1" s="1"/>
  <c r="AA752" i="1"/>
  <c r="AF752" i="1" s="1"/>
  <c r="AH752" i="1" s="1"/>
  <c r="AA754" i="1"/>
  <c r="AF754" i="1" s="1"/>
  <c r="AH754" i="1" s="1"/>
  <c r="AA755" i="1"/>
  <c r="AF755" i="1" s="1"/>
  <c r="AH755" i="1" s="1"/>
  <c r="AA763" i="1"/>
  <c r="AF763" i="1" s="1"/>
  <c r="AH763" i="1" s="1"/>
  <c r="AA761" i="1"/>
  <c r="AF761" i="1" s="1"/>
  <c r="AH761" i="1" s="1"/>
  <c r="X759" i="1"/>
  <c r="AD759" i="1" s="1"/>
  <c r="X757" i="1"/>
  <c r="AD757" i="1" s="1"/>
  <c r="X762" i="1"/>
  <c r="AD762" i="1" s="1"/>
  <c r="X760" i="1"/>
  <c r="AD760" i="1" s="1"/>
  <c r="AE757" i="1"/>
  <c r="AG757" i="1" s="1"/>
  <c r="AA753" i="1"/>
  <c r="AF753" i="1" s="1"/>
  <c r="AH753" i="1" s="1"/>
  <c r="X756" i="1"/>
  <c r="AD756" i="1" s="1"/>
  <c r="AE745" i="1"/>
  <c r="AG745" i="1" s="1"/>
  <c r="AE744" i="1"/>
  <c r="AG744" i="1" s="1"/>
  <c r="AE717" i="1"/>
  <c r="AG717" i="1" s="1"/>
  <c r="AA712" i="1"/>
  <c r="AF712" i="1" s="1"/>
  <c r="AH712" i="1" s="1"/>
  <c r="AA742" i="1"/>
  <c r="AF742" i="1" s="1"/>
  <c r="AH742" i="1" s="1"/>
  <c r="AA733" i="1"/>
  <c r="AF733" i="1" s="1"/>
  <c r="AH733" i="1" s="1"/>
  <c r="AA709" i="1"/>
  <c r="AF709" i="1" s="1"/>
  <c r="AH709" i="1" s="1"/>
  <c r="AA735" i="1"/>
  <c r="AF735" i="1" s="1"/>
  <c r="AH735" i="1" s="1"/>
  <c r="AA748" i="1"/>
  <c r="AF748" i="1" s="1"/>
  <c r="AH748" i="1" s="1"/>
  <c r="AA721" i="1"/>
  <c r="AF721" i="1" s="1"/>
  <c r="AH721" i="1" s="1"/>
  <c r="AA741" i="1"/>
  <c r="AF741" i="1" s="1"/>
  <c r="AH741" i="1" s="1"/>
  <c r="AA726" i="1"/>
  <c r="AF726" i="1" s="1"/>
  <c r="AH726" i="1" s="1"/>
  <c r="AA724" i="1"/>
  <c r="AF724" i="1" s="1"/>
  <c r="AH724" i="1" s="1"/>
  <c r="AA714" i="1"/>
  <c r="AF714" i="1" s="1"/>
  <c r="AH714" i="1" s="1"/>
  <c r="AA722" i="1"/>
  <c r="AF722" i="1" s="1"/>
  <c r="AH722" i="1" s="1"/>
  <c r="AA745" i="1"/>
  <c r="AF745" i="1" s="1"/>
  <c r="AH745" i="1" s="1"/>
  <c r="AA700" i="1"/>
  <c r="AF700" i="1" s="1"/>
  <c r="AH700" i="1" s="1"/>
  <c r="AA730" i="1"/>
  <c r="AF730" i="1" s="1"/>
  <c r="AH730" i="1" s="1"/>
  <c r="AA738" i="1"/>
  <c r="AF738" i="1" s="1"/>
  <c r="AH738" i="1" s="1"/>
  <c r="AA685" i="1"/>
  <c r="AF685" i="1" s="1"/>
  <c r="AH685" i="1" s="1"/>
  <c r="AA720" i="1"/>
  <c r="AF720" i="1" s="1"/>
  <c r="AH720" i="1" s="1"/>
  <c r="AA727" i="1"/>
  <c r="AF727" i="1" s="1"/>
  <c r="AH727" i="1" s="1"/>
  <c r="AA747" i="1"/>
  <c r="AF747" i="1" s="1"/>
  <c r="AH747" i="1" s="1"/>
  <c r="AA751" i="1"/>
  <c r="AF751" i="1" s="1"/>
  <c r="AH751" i="1" s="1"/>
  <c r="AA683" i="1"/>
  <c r="AF683" i="1" s="1"/>
  <c r="AH683" i="1" s="1"/>
  <c r="AA698" i="1"/>
  <c r="AF698" i="1" s="1"/>
  <c r="AH698" i="1" s="1"/>
  <c r="AA746" i="1"/>
  <c r="AF746" i="1" s="1"/>
  <c r="AH746" i="1" s="1"/>
  <c r="AA725" i="1"/>
  <c r="AF725" i="1" s="1"/>
  <c r="AH725" i="1" s="1"/>
  <c r="AA684" i="1"/>
  <c r="AF684" i="1" s="1"/>
  <c r="AH684" i="1" s="1"/>
  <c r="AA739" i="1"/>
  <c r="AF739" i="1" s="1"/>
  <c r="AH739" i="1" s="1"/>
  <c r="AA715" i="1"/>
  <c r="AF715" i="1" s="1"/>
  <c r="AH715" i="1" s="1"/>
  <c r="X711" i="1"/>
  <c r="AD711" i="1" s="1"/>
  <c r="X691" i="1"/>
  <c r="AD691" i="1" s="1"/>
  <c r="X717" i="1"/>
  <c r="AD717" i="1" s="1"/>
  <c r="AE737" i="1"/>
  <c r="AG737" i="1" s="1"/>
  <c r="AE733" i="1"/>
  <c r="AG733" i="1" s="1"/>
  <c r="AA737" i="1"/>
  <c r="AF737" i="1" s="1"/>
  <c r="AH737" i="1" s="1"/>
  <c r="AA702" i="1"/>
  <c r="AF702" i="1" s="1"/>
  <c r="AH702" i="1" s="1"/>
  <c r="AA743" i="1"/>
  <c r="AF743" i="1" s="1"/>
  <c r="AH743" i="1" s="1"/>
  <c r="AA708" i="1"/>
  <c r="AF708" i="1" s="1"/>
  <c r="AH708" i="1" s="1"/>
  <c r="AA736" i="1"/>
  <c r="AF736" i="1" s="1"/>
  <c r="AH736" i="1" s="1"/>
  <c r="AA695" i="1"/>
  <c r="AF695" i="1" s="1"/>
  <c r="AH695" i="1" s="1"/>
  <c r="X688" i="1"/>
  <c r="AD688" i="1" s="1"/>
  <c r="AE716" i="1"/>
  <c r="AG716" i="1" s="1"/>
  <c r="X731" i="1"/>
  <c r="AD731" i="1" s="1"/>
  <c r="X707" i="1"/>
  <c r="AD707" i="1" s="1"/>
  <c r="X701" i="1"/>
  <c r="AD701" i="1" s="1"/>
  <c r="AA728" i="1"/>
  <c r="AF728" i="1" s="1"/>
  <c r="AH728" i="1" s="1"/>
  <c r="AA734" i="1"/>
  <c r="AF734" i="1" s="1"/>
  <c r="AH734" i="1" s="1"/>
  <c r="AA719" i="1"/>
  <c r="AF719" i="1" s="1"/>
  <c r="AH719" i="1" s="1"/>
  <c r="AA716" i="1"/>
  <c r="AF716" i="1" s="1"/>
  <c r="AH716" i="1" s="1"/>
  <c r="AE725" i="1"/>
  <c r="AG725" i="1" s="1"/>
  <c r="AA750" i="1"/>
  <c r="AF750" i="1" s="1"/>
  <c r="AH750" i="1" s="1"/>
  <c r="AE730" i="1"/>
  <c r="AG730" i="1" s="1"/>
  <c r="AE741" i="1"/>
  <c r="AG741" i="1" s="1"/>
  <c r="AE708" i="1"/>
  <c r="AG708" i="1" s="1"/>
  <c r="X732" i="1"/>
  <c r="AD732" i="1" s="1"/>
  <c r="AA692" i="1"/>
  <c r="AF692" i="1" s="1"/>
  <c r="AH692" i="1" s="1"/>
  <c r="X744" i="1"/>
  <c r="AD744" i="1" s="1"/>
  <c r="AE700" i="1"/>
  <c r="AG700" i="1" s="1"/>
  <c r="AE731" i="1"/>
  <c r="AG731" i="1" s="1"/>
  <c r="AA740" i="1"/>
  <c r="AF740" i="1" s="1"/>
  <c r="AH740" i="1" s="1"/>
  <c r="AA690" i="1"/>
  <c r="AF690" i="1" s="1"/>
  <c r="AH690" i="1" s="1"/>
  <c r="AA723" i="1"/>
  <c r="AF723" i="1" s="1"/>
  <c r="AH723" i="1" s="1"/>
  <c r="AA729" i="1"/>
  <c r="AF729" i="1" s="1"/>
  <c r="AH729" i="1" s="1"/>
  <c r="X749" i="1"/>
  <c r="AD749" i="1" s="1"/>
  <c r="X699" i="1"/>
  <c r="AD699" i="1" s="1"/>
  <c r="AE689" i="1"/>
  <c r="AG689" i="1" s="1"/>
  <c r="AE749" i="1"/>
  <c r="AG749" i="1" s="1"/>
  <c r="AA689" i="1"/>
  <c r="AF689" i="1" s="1"/>
  <c r="AH689" i="1" s="1"/>
  <c r="X694" i="1"/>
  <c r="AD694" i="1" s="1"/>
  <c r="X705" i="1"/>
  <c r="AD705" i="1" s="1"/>
  <c r="AE701" i="1"/>
  <c r="AG701" i="1" s="1"/>
  <c r="AA681" i="1"/>
  <c r="AF681" i="1" s="1"/>
  <c r="AH681" i="1" s="1"/>
  <c r="AA710" i="1"/>
  <c r="AF710" i="1" s="1"/>
  <c r="AH710" i="1" s="1"/>
  <c r="AD300" i="1"/>
  <c r="AD299" i="1"/>
  <c r="AE299" i="1" l="1"/>
  <c r="AG299" i="1" s="1"/>
  <c r="AE300" i="1"/>
  <c r="AG300" i="1" s="1"/>
  <c r="AA766" i="1"/>
  <c r="AF766" i="1" s="1"/>
  <c r="AH766" i="1" s="1"/>
  <c r="AA769" i="1"/>
  <c r="AF769" i="1" s="1"/>
  <c r="AH769" i="1" s="1"/>
  <c r="AA757" i="1"/>
  <c r="AF757" i="1" s="1"/>
  <c r="AH757" i="1" s="1"/>
  <c r="AA760" i="1"/>
  <c r="AF760" i="1" s="1"/>
  <c r="AH760" i="1" s="1"/>
  <c r="AA756" i="1"/>
  <c r="AF756" i="1" s="1"/>
  <c r="AH756" i="1" s="1"/>
  <c r="AA759" i="1"/>
  <c r="AF759" i="1" s="1"/>
  <c r="AH759" i="1" s="1"/>
  <c r="AA762" i="1"/>
  <c r="AF762" i="1" s="1"/>
  <c r="AH762" i="1" s="1"/>
  <c r="AA732" i="1"/>
  <c r="AF732" i="1" s="1"/>
  <c r="AH732" i="1" s="1"/>
  <c r="AA699" i="1"/>
  <c r="AF699" i="1" s="1"/>
  <c r="AH699" i="1" s="1"/>
  <c r="AA694" i="1"/>
  <c r="AF694" i="1" s="1"/>
  <c r="AH694" i="1" s="1"/>
  <c r="AA711" i="1"/>
  <c r="AF711" i="1" s="1"/>
  <c r="AH711" i="1" s="1"/>
  <c r="AA744" i="1"/>
  <c r="AF744" i="1" s="1"/>
  <c r="AH744" i="1" s="1"/>
  <c r="AA707" i="1"/>
  <c r="AF707" i="1" s="1"/>
  <c r="AH707" i="1" s="1"/>
  <c r="AA731" i="1"/>
  <c r="AF731" i="1" s="1"/>
  <c r="AH731" i="1" s="1"/>
  <c r="AA688" i="1"/>
  <c r="AF688" i="1" s="1"/>
  <c r="AH688" i="1" s="1"/>
  <c r="AA701" i="1"/>
  <c r="AF701" i="1" s="1"/>
  <c r="AH701" i="1" s="1"/>
  <c r="AA717" i="1"/>
  <c r="AF717" i="1" s="1"/>
  <c r="AH717" i="1" s="1"/>
  <c r="AA749" i="1"/>
  <c r="AF749" i="1" s="1"/>
  <c r="AH749" i="1" s="1"/>
  <c r="AA691" i="1"/>
  <c r="AF691" i="1" s="1"/>
  <c r="AH691" i="1" s="1"/>
  <c r="AA705" i="1"/>
  <c r="AF705" i="1" s="1"/>
  <c r="AH705" i="1" s="1"/>
  <c r="AA299" i="1"/>
  <c r="AA300" i="1"/>
  <c r="AF300" i="1" s="1"/>
  <c r="AH300" i="1" s="1"/>
  <c r="AF299" i="1" l="1"/>
  <c r="AH299" i="1" s="1"/>
  <c r="AC143" i="7" l="1"/>
  <c r="AC144" i="7"/>
  <c r="AC145" i="7"/>
  <c r="AC146" i="7"/>
  <c r="AC147" i="7"/>
  <c r="AC148" i="7"/>
  <c r="AC149" i="7"/>
  <c r="AC150" i="7"/>
  <c r="AC151" i="7"/>
  <c r="AC411" i="7"/>
  <c r="AC410" i="7"/>
  <c r="AC409" i="7"/>
  <c r="AC408" i="7"/>
  <c r="AC407" i="7"/>
  <c r="AC406" i="7"/>
  <c r="AC405" i="7"/>
  <c r="AC404" i="7"/>
  <c r="AC403" i="7"/>
  <c r="AC402" i="7"/>
  <c r="AC401" i="7"/>
  <c r="AC400" i="7"/>
  <c r="AC399" i="7"/>
  <c r="AC398" i="7"/>
  <c r="AC397" i="7"/>
  <c r="AC396" i="7"/>
  <c r="AC395" i="7"/>
  <c r="AC394" i="7"/>
  <c r="AC393" i="7"/>
  <c r="AC392" i="7"/>
  <c r="AC391" i="7"/>
  <c r="AC390" i="7"/>
  <c r="AC389" i="7"/>
  <c r="AC388" i="7"/>
  <c r="AC387" i="7"/>
  <c r="AC386" i="7"/>
  <c r="AC385" i="7"/>
  <c r="AC384" i="7"/>
  <c r="AC383" i="7"/>
  <c r="AC382" i="7"/>
  <c r="AC381" i="7"/>
  <c r="AC380" i="7"/>
  <c r="AC379" i="7"/>
  <c r="AC378" i="7"/>
  <c r="AC377" i="7"/>
  <c r="AC376" i="7"/>
  <c r="AC375" i="7"/>
  <c r="AC374" i="7"/>
  <c r="AC373" i="7"/>
  <c r="AC372" i="7"/>
  <c r="AC371" i="7"/>
  <c r="AC370" i="7"/>
  <c r="AC369" i="7"/>
  <c r="AC368" i="7"/>
  <c r="AC367" i="7"/>
  <c r="AC366" i="7"/>
  <c r="AC365" i="7"/>
  <c r="AC364" i="7"/>
  <c r="AC363" i="7"/>
  <c r="AC362" i="7"/>
  <c r="AC361" i="7"/>
  <c r="AC360" i="7"/>
  <c r="AC359" i="7"/>
  <c r="AC358" i="7"/>
  <c r="AC357" i="7"/>
  <c r="AC356" i="7"/>
  <c r="AC355" i="7"/>
  <c r="AC354" i="7"/>
  <c r="AC353" i="7"/>
  <c r="AC352" i="7"/>
  <c r="AC351" i="7"/>
  <c r="AC350" i="7"/>
  <c r="AC349" i="7"/>
  <c r="AC348" i="7"/>
  <c r="AC347" i="7"/>
  <c r="AC346" i="7"/>
  <c r="AC345" i="7"/>
  <c r="AC344" i="7"/>
  <c r="AC343" i="7"/>
  <c r="AC342" i="7"/>
  <c r="AC341" i="7"/>
  <c r="AC340" i="7"/>
  <c r="AC339" i="7"/>
  <c r="AC338" i="7"/>
  <c r="AC337" i="7"/>
  <c r="AC336" i="7"/>
  <c r="AC335" i="7"/>
  <c r="AC334" i="7"/>
  <c r="AC333" i="7"/>
  <c r="AC332" i="7"/>
  <c r="AC331" i="7"/>
  <c r="AC330" i="7"/>
  <c r="AC329" i="7"/>
  <c r="AC328" i="7"/>
  <c r="AC327" i="7"/>
  <c r="AC326" i="7"/>
  <c r="AC325" i="7"/>
  <c r="AC324" i="7"/>
  <c r="AC323" i="7"/>
  <c r="AC322" i="7"/>
  <c r="AC321" i="7"/>
  <c r="AC320" i="7"/>
  <c r="AC319" i="7"/>
  <c r="AC318" i="7"/>
  <c r="AC317" i="7"/>
  <c r="AC316" i="7"/>
  <c r="AC315" i="7"/>
  <c r="AC314" i="7"/>
  <c r="AC313" i="7"/>
  <c r="AC312" i="7"/>
  <c r="AC311" i="7"/>
  <c r="AC310" i="7"/>
  <c r="AC309" i="7"/>
  <c r="AC308" i="7"/>
  <c r="AC307" i="7"/>
  <c r="AC306" i="7"/>
  <c r="AC305" i="7"/>
  <c r="AC304" i="7"/>
  <c r="AC303" i="7"/>
  <c r="AC302" i="7"/>
  <c r="AC301" i="7"/>
  <c r="AC300" i="7"/>
  <c r="AC299" i="7"/>
  <c r="AC298" i="7"/>
  <c r="AC297" i="7"/>
  <c r="AC296" i="7"/>
  <c r="AC295" i="7"/>
  <c r="AC294" i="7"/>
  <c r="AC293" i="7"/>
  <c r="AC292" i="7"/>
  <c r="AC291" i="7"/>
  <c r="AC290" i="7"/>
  <c r="AC289" i="7"/>
  <c r="AC288" i="7"/>
  <c r="AC287" i="7"/>
  <c r="AC286" i="7"/>
  <c r="AC285" i="7"/>
  <c r="AC284" i="7"/>
  <c r="AC283" i="7"/>
  <c r="AC282" i="7"/>
  <c r="AC281" i="7"/>
  <c r="AC280" i="7"/>
  <c r="AC279" i="7"/>
  <c r="AC278" i="7"/>
  <c r="AC277" i="7"/>
  <c r="AC276" i="7"/>
  <c r="AC275" i="7"/>
  <c r="AC274" i="7"/>
  <c r="AC273" i="7"/>
  <c r="AC272" i="7"/>
  <c r="AC271" i="7"/>
  <c r="AC270" i="7"/>
  <c r="AC269" i="7"/>
  <c r="AC268" i="7"/>
  <c r="AC267" i="7"/>
  <c r="AC266" i="7"/>
  <c r="AC265" i="7"/>
  <c r="AC264" i="7"/>
  <c r="AC263" i="7"/>
  <c r="AC262" i="7"/>
  <c r="AC261" i="7"/>
  <c r="AC260" i="7"/>
  <c r="AC259" i="7"/>
  <c r="AC258" i="7"/>
  <c r="AC257" i="7"/>
  <c r="AC256" i="7"/>
  <c r="AC255" i="7"/>
  <c r="AC254" i="7"/>
  <c r="AC253" i="7"/>
  <c r="AC252" i="7"/>
  <c r="AC251" i="7"/>
  <c r="AC250" i="7"/>
  <c r="AC249" i="7"/>
  <c r="AC248" i="7"/>
  <c r="AC247" i="7"/>
  <c r="AC246" i="7"/>
  <c r="AC245" i="7"/>
  <c r="AC244" i="7"/>
  <c r="AC243" i="7"/>
  <c r="AC242" i="7"/>
  <c r="AC241" i="7"/>
  <c r="AC240" i="7"/>
  <c r="AC239" i="7"/>
  <c r="AC238" i="7"/>
  <c r="AC237" i="7"/>
  <c r="AC236" i="7"/>
  <c r="AC235" i="7"/>
  <c r="AC234" i="7"/>
  <c r="AC233" i="7"/>
  <c r="AC232" i="7"/>
  <c r="AC231" i="7"/>
  <c r="AC230" i="7"/>
  <c r="AC229" i="7"/>
  <c r="AC228" i="7"/>
  <c r="AC227" i="7"/>
  <c r="AC226" i="7"/>
  <c r="AC225" i="7"/>
  <c r="AC224" i="7"/>
  <c r="AC223" i="7"/>
  <c r="AC222" i="7"/>
  <c r="AC221" i="7"/>
  <c r="AC220" i="7"/>
  <c r="AC219" i="7"/>
  <c r="AC218" i="7"/>
  <c r="AC217" i="7"/>
  <c r="AC216" i="7"/>
  <c r="AC215" i="7"/>
  <c r="AC214" i="7"/>
  <c r="AC213" i="7"/>
  <c r="AC212" i="7"/>
  <c r="AC211" i="7"/>
  <c r="AC210" i="7"/>
  <c r="AC209" i="7"/>
  <c r="AC208" i="7"/>
  <c r="AC207" i="7"/>
  <c r="AC206" i="7"/>
  <c r="AC205" i="7"/>
  <c r="AC204" i="7"/>
  <c r="AC203" i="7"/>
  <c r="AC202" i="7"/>
  <c r="AC201" i="7"/>
  <c r="AC200" i="7"/>
  <c r="AC199" i="7"/>
  <c r="AC198" i="7"/>
  <c r="AC197" i="7"/>
  <c r="AC196" i="7"/>
  <c r="AC195" i="7"/>
  <c r="AC194" i="7"/>
  <c r="AC193" i="7"/>
  <c r="AC192" i="7"/>
  <c r="AC191" i="7"/>
  <c r="AC190" i="7"/>
  <c r="AC189" i="7"/>
  <c r="AC188" i="7"/>
  <c r="AC187" i="7"/>
  <c r="AC186" i="7"/>
  <c r="AC185" i="7"/>
  <c r="AC184" i="7"/>
  <c r="AC183" i="7"/>
  <c r="AC182" i="7"/>
  <c r="AC181" i="7"/>
  <c r="AC180" i="7"/>
  <c r="AC179" i="7"/>
  <c r="AC178" i="7"/>
  <c r="AC177" i="7"/>
  <c r="AC176" i="7"/>
  <c r="AC175" i="7"/>
  <c r="AC174" i="7"/>
  <c r="AC173" i="7"/>
  <c r="AC172" i="7"/>
  <c r="AC171" i="7"/>
  <c r="AC170" i="7"/>
  <c r="AC169" i="7"/>
  <c r="AC168" i="7"/>
  <c r="AC167" i="7"/>
  <c r="AC166" i="7"/>
  <c r="AC165" i="7"/>
  <c r="AC164" i="7"/>
  <c r="AC163" i="7"/>
  <c r="AC162" i="7"/>
  <c r="AC161" i="7"/>
  <c r="AC160" i="7"/>
  <c r="AC159" i="7"/>
  <c r="AC158" i="7"/>
  <c r="AC157" i="7"/>
  <c r="AC156" i="7"/>
  <c r="AC155" i="7"/>
  <c r="AC154" i="7"/>
  <c r="AC153" i="7"/>
  <c r="AC152" i="7"/>
  <c r="AC11" i="7"/>
  <c r="R11" i="7"/>
  <c r="N11" i="7"/>
  <c r="O11" i="7" s="1"/>
  <c r="G4" i="7"/>
  <c r="G3" i="7"/>
  <c r="G1" i="7"/>
  <c r="P138" i="7" s="1"/>
  <c r="S138" i="7" l="1"/>
  <c r="T138" i="7"/>
  <c r="P141" i="7"/>
  <c r="P88" i="7"/>
  <c r="P137" i="7"/>
  <c r="P135" i="7"/>
  <c r="P136" i="7"/>
  <c r="P134" i="7"/>
  <c r="P131" i="7"/>
  <c r="P129" i="7"/>
  <c r="P130" i="7"/>
  <c r="P139" i="7"/>
  <c r="P125" i="7"/>
  <c r="P124" i="7"/>
  <c r="P128" i="7"/>
  <c r="P123" i="7"/>
  <c r="P126" i="7"/>
  <c r="P127" i="7"/>
  <c r="P89" i="7"/>
  <c r="P108" i="7"/>
  <c r="P99" i="7"/>
  <c r="P105" i="7"/>
  <c r="P91" i="7"/>
  <c r="P94" i="7"/>
  <c r="P54" i="7"/>
  <c r="P109" i="7"/>
  <c r="P98" i="7"/>
  <c r="P106" i="7"/>
  <c r="P35" i="7"/>
  <c r="P92" i="7"/>
  <c r="P90" i="7"/>
  <c r="P103" i="7"/>
  <c r="P122" i="7"/>
  <c r="P100" i="7"/>
  <c r="P102" i="7"/>
  <c r="P107" i="7"/>
  <c r="P101" i="7"/>
  <c r="P97" i="7"/>
  <c r="P104" i="7"/>
  <c r="P93" i="7"/>
  <c r="P95" i="7"/>
  <c r="P96" i="7"/>
  <c r="P120" i="7"/>
  <c r="P121" i="7"/>
  <c r="P113" i="7"/>
  <c r="P117" i="7"/>
  <c r="P112" i="7"/>
  <c r="P115" i="7"/>
  <c r="P110" i="7"/>
  <c r="P119" i="7"/>
  <c r="P114" i="7"/>
  <c r="P116" i="7"/>
  <c r="P111" i="7"/>
  <c r="P118" i="7"/>
  <c r="T89" i="7"/>
  <c r="S89" i="7"/>
  <c r="U89" i="7" s="1"/>
  <c r="P87" i="7"/>
  <c r="P86" i="7"/>
  <c r="P84" i="7"/>
  <c r="P83" i="7"/>
  <c r="P85" i="7"/>
  <c r="P82" i="7"/>
  <c r="P81" i="7"/>
  <c r="P80" i="7"/>
  <c r="P140" i="7"/>
  <c r="P132" i="7"/>
  <c r="P74" i="7"/>
  <c r="P79" i="7"/>
  <c r="P78" i="7"/>
  <c r="P76" i="7"/>
  <c r="P77" i="7"/>
  <c r="P73" i="7"/>
  <c r="P133" i="7"/>
  <c r="P75" i="7"/>
  <c r="P72" i="7"/>
  <c r="P71" i="7"/>
  <c r="P68" i="7"/>
  <c r="P70" i="7"/>
  <c r="P69" i="7"/>
  <c r="P67" i="7"/>
  <c r="P66" i="7"/>
  <c r="P65" i="7"/>
  <c r="P64" i="7"/>
  <c r="P59" i="7"/>
  <c r="P60" i="7"/>
  <c r="P58" i="7"/>
  <c r="P61" i="7"/>
  <c r="P62" i="7"/>
  <c r="P55" i="7"/>
  <c r="P57" i="7"/>
  <c r="P32" i="7"/>
  <c r="P31" i="7"/>
  <c r="P50" i="7"/>
  <c r="P52" i="7"/>
  <c r="P37" i="7"/>
  <c r="P42" i="7"/>
  <c r="P41" i="7"/>
  <c r="P39" i="7"/>
  <c r="P51" i="7"/>
  <c r="P48" i="7"/>
  <c r="P46" i="7"/>
  <c r="P44" i="7"/>
  <c r="P43" i="7"/>
  <c r="P38" i="7"/>
  <c r="P45" i="7"/>
  <c r="P47" i="7"/>
  <c r="P56" i="7"/>
  <c r="P53" i="7"/>
  <c r="P49" i="7"/>
  <c r="P40" i="7"/>
  <c r="P36" i="7"/>
  <c r="P34" i="7"/>
  <c r="P30" i="7"/>
  <c r="P26" i="7"/>
  <c r="P28" i="7"/>
  <c r="P29" i="7"/>
  <c r="P33" i="7"/>
  <c r="P24" i="7"/>
  <c r="P22" i="7"/>
  <c r="P25" i="7"/>
  <c r="P23" i="7"/>
  <c r="P18" i="7"/>
  <c r="P20" i="7"/>
  <c r="P19" i="7"/>
  <c r="P27" i="7"/>
  <c r="P63" i="7"/>
  <c r="P21" i="7"/>
  <c r="P16" i="7"/>
  <c r="P13" i="7"/>
  <c r="P14" i="7"/>
  <c r="P15" i="7"/>
  <c r="P17" i="7"/>
  <c r="P12" i="7"/>
  <c r="W11" i="7"/>
  <c r="V11" i="7"/>
  <c r="Y11" i="7"/>
  <c r="Z11" i="7"/>
  <c r="P11" i="7"/>
  <c r="U138" i="7" l="1"/>
  <c r="S136" i="7"/>
  <c r="T136" i="7"/>
  <c r="S135" i="7"/>
  <c r="T135" i="7"/>
  <c r="S137" i="7"/>
  <c r="T137" i="7"/>
  <c r="T88" i="7"/>
  <c r="S88" i="7"/>
  <c r="U88" i="7" s="1"/>
  <c r="T141" i="7"/>
  <c r="S141" i="7"/>
  <c r="T139" i="7"/>
  <c r="S139" i="7"/>
  <c r="T130" i="7"/>
  <c r="S130" i="7"/>
  <c r="U130" i="7" s="1"/>
  <c r="T129" i="7"/>
  <c r="S129" i="7"/>
  <c r="U129" i="7" s="1"/>
  <c r="T131" i="7"/>
  <c r="S131" i="7"/>
  <c r="U131" i="7" s="1"/>
  <c r="S134" i="7"/>
  <c r="T134" i="7"/>
  <c r="S127" i="7"/>
  <c r="T127" i="7"/>
  <c r="T126" i="7"/>
  <c r="S126" i="7"/>
  <c r="T123" i="7"/>
  <c r="S123" i="7"/>
  <c r="U123" i="7" s="1"/>
  <c r="T128" i="7"/>
  <c r="S128" i="7"/>
  <c r="U128" i="7" s="1"/>
  <c r="T124" i="7"/>
  <c r="S124" i="7"/>
  <c r="T125" i="7"/>
  <c r="S125" i="7"/>
  <c r="U125" i="7" s="1"/>
  <c r="S118" i="7"/>
  <c r="T118" i="7"/>
  <c r="S96" i="7"/>
  <c r="T96" i="7"/>
  <c r="S92" i="7"/>
  <c r="T92" i="7"/>
  <c r="T111" i="7"/>
  <c r="S111" i="7"/>
  <c r="U111" i="7" s="1"/>
  <c r="T95" i="7"/>
  <c r="S95" i="7"/>
  <c r="T35" i="7"/>
  <c r="S35" i="7"/>
  <c r="T116" i="7"/>
  <c r="S116" i="7"/>
  <c r="S93" i="7"/>
  <c r="T93" i="7"/>
  <c r="T106" i="7"/>
  <c r="S106" i="7"/>
  <c r="U106" i="7" s="1"/>
  <c r="T114" i="7"/>
  <c r="S114" i="7"/>
  <c r="U114" i="7" s="1"/>
  <c r="S104" i="7"/>
  <c r="T104" i="7"/>
  <c r="S98" i="7"/>
  <c r="T98" i="7"/>
  <c r="T119" i="7"/>
  <c r="S119" i="7"/>
  <c r="T97" i="7"/>
  <c r="S97" i="7"/>
  <c r="S109" i="7"/>
  <c r="T109" i="7"/>
  <c r="T110" i="7"/>
  <c r="S110" i="7"/>
  <c r="U110" i="7" s="1"/>
  <c r="S101" i="7"/>
  <c r="T101" i="7"/>
  <c r="T54" i="7"/>
  <c r="S54" i="7"/>
  <c r="U54" i="7" s="1"/>
  <c r="T115" i="7"/>
  <c r="S115" i="7"/>
  <c r="S107" i="7"/>
  <c r="T107" i="7"/>
  <c r="T94" i="7"/>
  <c r="S94" i="7"/>
  <c r="U94" i="7" s="1"/>
  <c r="S112" i="7"/>
  <c r="T112" i="7"/>
  <c r="S102" i="7"/>
  <c r="T102" i="7"/>
  <c r="S91" i="7"/>
  <c r="T91" i="7"/>
  <c r="S117" i="7"/>
  <c r="T117" i="7"/>
  <c r="T100" i="7"/>
  <c r="S100" i="7"/>
  <c r="S105" i="7"/>
  <c r="T105" i="7"/>
  <c r="T113" i="7"/>
  <c r="S113" i="7"/>
  <c r="U113" i="7" s="1"/>
  <c r="T122" i="7"/>
  <c r="S122" i="7"/>
  <c r="S99" i="7"/>
  <c r="T99" i="7"/>
  <c r="T121" i="7"/>
  <c r="S121" i="7"/>
  <c r="T103" i="7"/>
  <c r="S103" i="7"/>
  <c r="T108" i="7"/>
  <c r="S108" i="7"/>
  <c r="U108" i="7" s="1"/>
  <c r="S120" i="7"/>
  <c r="T120" i="7"/>
  <c r="T90" i="7"/>
  <c r="S90" i="7"/>
  <c r="S82" i="7"/>
  <c r="T82" i="7"/>
  <c r="T85" i="7"/>
  <c r="S85" i="7"/>
  <c r="S83" i="7"/>
  <c r="T83" i="7"/>
  <c r="S84" i="7"/>
  <c r="T84" i="7"/>
  <c r="T86" i="7"/>
  <c r="S86" i="7"/>
  <c r="U86" i="7" s="1"/>
  <c r="T87" i="7"/>
  <c r="S87" i="7"/>
  <c r="S73" i="7"/>
  <c r="T73" i="7"/>
  <c r="S77" i="7"/>
  <c r="T77" i="7"/>
  <c r="S76" i="7"/>
  <c r="T76" i="7"/>
  <c r="T78" i="7"/>
  <c r="S78" i="7"/>
  <c r="U78" i="7" s="1"/>
  <c r="S133" i="7"/>
  <c r="T133" i="7"/>
  <c r="U133" i="7" s="1"/>
  <c r="T74" i="7"/>
  <c r="S74" i="7"/>
  <c r="S132" i="7"/>
  <c r="T132" i="7"/>
  <c r="T140" i="7"/>
  <c r="S140" i="7"/>
  <c r="S79" i="7"/>
  <c r="T79" i="7"/>
  <c r="S71" i="7"/>
  <c r="T71" i="7"/>
  <c r="T80" i="7"/>
  <c r="S80" i="7"/>
  <c r="U80" i="7" s="1"/>
  <c r="S75" i="7"/>
  <c r="T75" i="7"/>
  <c r="T72" i="7"/>
  <c r="S72" i="7"/>
  <c r="T81" i="7"/>
  <c r="S81" i="7"/>
  <c r="S66" i="7"/>
  <c r="T66" i="7"/>
  <c r="S67" i="7"/>
  <c r="T67" i="7"/>
  <c r="T69" i="7"/>
  <c r="S69" i="7"/>
  <c r="U69" i="7" s="1"/>
  <c r="T70" i="7"/>
  <c r="S70" i="7"/>
  <c r="T68" i="7"/>
  <c r="S68" i="7"/>
  <c r="S62" i="7"/>
  <c r="T62" i="7"/>
  <c r="T61" i="7"/>
  <c r="S61" i="7"/>
  <c r="S58" i="7"/>
  <c r="T58" i="7"/>
  <c r="S60" i="7"/>
  <c r="T60" i="7"/>
  <c r="T59" i="7"/>
  <c r="S59" i="7"/>
  <c r="T64" i="7"/>
  <c r="S64" i="7"/>
  <c r="S65" i="7"/>
  <c r="T65" i="7"/>
  <c r="T42" i="7"/>
  <c r="S42" i="7"/>
  <c r="T37" i="7"/>
  <c r="S37" i="7"/>
  <c r="T48" i="7"/>
  <c r="S48" i="7"/>
  <c r="S41" i="7"/>
  <c r="T41" i="7"/>
  <c r="T52" i="7"/>
  <c r="S52" i="7"/>
  <c r="T51" i="7"/>
  <c r="S51" i="7"/>
  <c r="T53" i="7"/>
  <c r="S53" i="7"/>
  <c r="T45" i="7"/>
  <c r="S45" i="7"/>
  <c r="T50" i="7"/>
  <c r="S50" i="7"/>
  <c r="T49" i="7"/>
  <c r="S49" i="7"/>
  <c r="T38" i="7"/>
  <c r="S38" i="7"/>
  <c r="T31" i="7"/>
  <c r="S31" i="7"/>
  <c r="T39" i="7"/>
  <c r="S39" i="7"/>
  <c r="S56" i="7"/>
  <c r="T56" i="7"/>
  <c r="T43" i="7"/>
  <c r="S43" i="7"/>
  <c r="S32" i="7"/>
  <c r="T32" i="7"/>
  <c r="S44" i="7"/>
  <c r="T44" i="7"/>
  <c r="S57" i="7"/>
  <c r="T57" i="7"/>
  <c r="T40" i="7"/>
  <c r="S40" i="7"/>
  <c r="T47" i="7"/>
  <c r="S47" i="7"/>
  <c r="S46" i="7"/>
  <c r="T46" i="7"/>
  <c r="T55" i="7"/>
  <c r="S55" i="7"/>
  <c r="S34" i="7"/>
  <c r="T34" i="7"/>
  <c r="S36" i="7"/>
  <c r="T36" i="7"/>
  <c r="S26" i="7"/>
  <c r="T26" i="7"/>
  <c r="T33" i="7"/>
  <c r="S33" i="7"/>
  <c r="S29" i="7"/>
  <c r="T29" i="7"/>
  <c r="S28" i="7"/>
  <c r="T28" i="7"/>
  <c r="T30" i="7"/>
  <c r="S30" i="7"/>
  <c r="T19" i="7"/>
  <c r="S19" i="7"/>
  <c r="T20" i="7"/>
  <c r="S20" i="7"/>
  <c r="S18" i="7"/>
  <c r="T18" i="7"/>
  <c r="S23" i="7"/>
  <c r="T23" i="7"/>
  <c r="T22" i="7"/>
  <c r="S22" i="7"/>
  <c r="T25" i="7"/>
  <c r="S25" i="7"/>
  <c r="T24" i="7"/>
  <c r="S24" i="7"/>
  <c r="S12" i="7"/>
  <c r="T12" i="7"/>
  <c r="T17" i="7"/>
  <c r="S17" i="7"/>
  <c r="T14" i="7"/>
  <c r="S14" i="7"/>
  <c r="S21" i="7"/>
  <c r="T21" i="7"/>
  <c r="T63" i="7"/>
  <c r="S63" i="7"/>
  <c r="T16" i="7"/>
  <c r="S16" i="7"/>
  <c r="T15" i="7"/>
  <c r="S15" i="7"/>
  <c r="T13" i="7"/>
  <c r="S13" i="7"/>
  <c r="S27" i="7"/>
  <c r="T27" i="7"/>
  <c r="X11" i="7"/>
  <c r="AA11" i="7" s="1"/>
  <c r="S11" i="7"/>
  <c r="T11" i="7"/>
  <c r="N297" i="1"/>
  <c r="O297" i="1" s="1"/>
  <c r="N296" i="1"/>
  <c r="O296" i="1" s="1"/>
  <c r="N295" i="1"/>
  <c r="O295" i="1" s="1"/>
  <c r="N294" i="1"/>
  <c r="O294" i="1" s="1"/>
  <c r="N293" i="1"/>
  <c r="O293" i="1" s="1"/>
  <c r="N292" i="1"/>
  <c r="O292" i="1" s="1"/>
  <c r="N291" i="1"/>
  <c r="O291" i="1" s="1"/>
  <c r="N290" i="1"/>
  <c r="O290" i="1" s="1"/>
  <c r="N289" i="1"/>
  <c r="O289" i="1" s="1"/>
  <c r="N288" i="1"/>
  <c r="N287" i="1"/>
  <c r="O287" i="1" s="1"/>
  <c r="N286" i="1"/>
  <c r="O286" i="1" s="1"/>
  <c r="N285" i="1"/>
  <c r="O285" i="1" s="1"/>
  <c r="N284" i="1"/>
  <c r="O284" i="1" s="1"/>
  <c r="N283" i="1"/>
  <c r="O283" i="1" s="1"/>
  <c r="N282" i="1"/>
  <c r="O282" i="1" s="1"/>
  <c r="N281" i="1"/>
  <c r="O281" i="1" s="1"/>
  <c r="N280" i="1"/>
  <c r="O280" i="1" s="1"/>
  <c r="N279" i="1"/>
  <c r="O279" i="1" s="1"/>
  <c r="N278" i="1"/>
  <c r="O278" i="1" s="1"/>
  <c r="N277" i="1"/>
  <c r="O277" i="1" s="1"/>
  <c r="N276" i="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N251" i="1"/>
  <c r="O251" i="1" s="1"/>
  <c r="N250" i="1"/>
  <c r="O250" i="1" s="1"/>
  <c r="N249" i="1"/>
  <c r="O249" i="1" s="1"/>
  <c r="N248" i="1"/>
  <c r="O248" i="1" s="1"/>
  <c r="N247" i="1"/>
  <c r="O247" i="1" s="1"/>
  <c r="N246" i="1"/>
  <c r="O246" i="1" s="1"/>
  <c r="N245" i="1"/>
  <c r="O245" i="1" s="1"/>
  <c r="N244" i="1"/>
  <c r="O244" i="1" s="1"/>
  <c r="N243" i="1"/>
  <c r="O243" i="1" s="1"/>
  <c r="N242" i="1"/>
  <c r="N241" i="1"/>
  <c r="N240" i="1"/>
  <c r="O240" i="1" s="1"/>
  <c r="N239" i="1"/>
  <c r="O239" i="1" s="1"/>
  <c r="N238" i="1"/>
  <c r="O238" i="1" s="1"/>
  <c r="N237" i="1"/>
  <c r="N236" i="1"/>
  <c r="O236" i="1" s="1"/>
  <c r="N235" i="1"/>
  <c r="O235" i="1" s="1"/>
  <c r="N234" i="1"/>
  <c r="O234" i="1" s="1"/>
  <c r="N233" i="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20" i="1"/>
  <c r="O220" i="1" s="1"/>
  <c r="N219" i="1"/>
  <c r="O219" i="1" s="1"/>
  <c r="N218" i="1"/>
  <c r="O218" i="1" s="1"/>
  <c r="N217" i="1"/>
  <c r="O217" i="1" s="1"/>
  <c r="N216" i="1"/>
  <c r="N215" i="1"/>
  <c r="O215" i="1" s="1"/>
  <c r="N214" i="1"/>
  <c r="O214"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201" i="1"/>
  <c r="O201" i="1" s="1"/>
  <c r="N200" i="1"/>
  <c r="O200" i="1" s="1"/>
  <c r="N199" i="1"/>
  <c r="O199" i="1" s="1"/>
  <c r="N198" i="1"/>
  <c r="O198" i="1" s="1"/>
  <c r="N197" i="1"/>
  <c r="O197" i="1" s="1"/>
  <c r="N196" i="1"/>
  <c r="O196" i="1" s="1"/>
  <c r="N195" i="1"/>
  <c r="O195" i="1" s="1"/>
  <c r="N194" i="1"/>
  <c r="O194" i="1" s="1"/>
  <c r="N193" i="1"/>
  <c r="O193" i="1" s="1"/>
  <c r="N192" i="1"/>
  <c r="N191" i="1"/>
  <c r="O191" i="1" s="1"/>
  <c r="N190" i="1"/>
  <c r="O190" i="1" s="1"/>
  <c r="N189" i="1"/>
  <c r="O189" i="1" s="1"/>
  <c r="N188" i="1"/>
  <c r="N187" i="1"/>
  <c r="O187" i="1" s="1"/>
  <c r="N186" i="1"/>
  <c r="O186" i="1" s="1"/>
  <c r="N185" i="1"/>
  <c r="O185" i="1" s="1"/>
  <c r="N184" i="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N134" i="1"/>
  <c r="O134" i="1" s="1"/>
  <c r="N133" i="1"/>
  <c r="O133" i="1" s="1"/>
  <c r="N132" i="1"/>
  <c r="O132" i="1" s="1"/>
  <c r="N131" i="1"/>
  <c r="O131" i="1" s="1"/>
  <c r="N130" i="1"/>
  <c r="O130" i="1" s="1"/>
  <c r="N129" i="1"/>
  <c r="O129" i="1" s="1"/>
  <c r="N128" i="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N112" i="1"/>
  <c r="N111" i="1"/>
  <c r="O111" i="1" s="1"/>
  <c r="N110" i="1"/>
  <c r="O110" i="1" s="1"/>
  <c r="N109" i="1"/>
  <c r="O109" i="1" s="1"/>
  <c r="N108" i="1"/>
  <c r="O108" i="1" s="1"/>
  <c r="N107" i="1"/>
  <c r="O107" i="1" s="1"/>
  <c r="N106" i="1"/>
  <c r="O106" i="1" s="1"/>
  <c r="N105" i="1"/>
  <c r="N104" i="1"/>
  <c r="O104" i="1" s="1"/>
  <c r="N103" i="1"/>
  <c r="O103" i="1" s="1"/>
  <c r="N102" i="1"/>
  <c r="O102" i="1" s="1"/>
  <c r="N101" i="1"/>
  <c r="O101" i="1" s="1"/>
  <c r="N100" i="1"/>
  <c r="O100" i="1" s="1"/>
  <c r="N99" i="1"/>
  <c r="O99" i="1" s="1"/>
  <c r="N98" i="1"/>
  <c r="O98" i="1" s="1"/>
  <c r="N97" i="1"/>
  <c r="O97" i="1" s="1"/>
  <c r="N96" i="1"/>
  <c r="O96" i="1" s="1"/>
  <c r="N95" i="1"/>
  <c r="O95" i="1" s="1"/>
  <c r="N94" i="1"/>
  <c r="O94" i="1" s="1"/>
  <c r="N93" i="1"/>
  <c r="O93" i="1" s="1"/>
  <c r="N92" i="1"/>
  <c r="O92" i="1" s="1"/>
  <c r="N91" i="1"/>
  <c r="O91" i="1" s="1"/>
  <c r="N90" i="1"/>
  <c r="O90" i="1" s="1"/>
  <c r="N89" i="1"/>
  <c r="O89" i="1" s="1"/>
  <c r="N88" i="1"/>
  <c r="O88" i="1" s="1"/>
  <c r="N87" i="1"/>
  <c r="O87" i="1" s="1"/>
  <c r="N86" i="1"/>
  <c r="O86" i="1" s="1"/>
  <c r="N85" i="1"/>
  <c r="O85" i="1" s="1"/>
  <c r="N84" i="1"/>
  <c r="O84" i="1" s="1"/>
  <c r="N83" i="1"/>
  <c r="O83" i="1" s="1"/>
  <c r="N82" i="1"/>
  <c r="O82" i="1" s="1"/>
  <c r="N81" i="1"/>
  <c r="O81" i="1" s="1"/>
  <c r="N80" i="1"/>
  <c r="O80" i="1" s="1"/>
  <c r="N79" i="1"/>
  <c r="O79" i="1" s="1"/>
  <c r="N78" i="1"/>
  <c r="O78" i="1" s="1"/>
  <c r="N77" i="1"/>
  <c r="O77" i="1" s="1"/>
  <c r="N76" i="1"/>
  <c r="O76" i="1" s="1"/>
  <c r="N75" i="1"/>
  <c r="O75" i="1" s="1"/>
  <c r="N74" i="1"/>
  <c r="O74" i="1" s="1"/>
  <c r="N73" i="1"/>
  <c r="N72" i="1"/>
  <c r="O72" i="1" s="1"/>
  <c r="N71" i="1"/>
  <c r="O71" i="1" s="1"/>
  <c r="N70" i="1"/>
  <c r="O70" i="1" s="1"/>
  <c r="N69" i="1"/>
  <c r="O69" i="1" s="1"/>
  <c r="N68" i="1"/>
  <c r="O68" i="1" s="1"/>
  <c r="N67" i="1"/>
  <c r="O67" i="1" s="1"/>
  <c r="N66" i="1"/>
  <c r="O66" i="1" s="1"/>
  <c r="N65" i="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629" i="1"/>
  <c r="O629" i="1" s="1"/>
  <c r="N628" i="1"/>
  <c r="O628" i="1" s="1"/>
  <c r="N627" i="1"/>
  <c r="O627" i="1" s="1"/>
  <c r="N626" i="1"/>
  <c r="O626" i="1" s="1"/>
  <c r="N625" i="1"/>
  <c r="O625" i="1" s="1"/>
  <c r="N624" i="1"/>
  <c r="O624" i="1" s="1"/>
  <c r="N623" i="1"/>
  <c r="O623" i="1" s="1"/>
  <c r="N622" i="1"/>
  <c r="O622" i="1" s="1"/>
  <c r="N621" i="1"/>
  <c r="O621" i="1" s="1"/>
  <c r="N620" i="1"/>
  <c r="O620" i="1" s="1"/>
  <c r="N619" i="1"/>
  <c r="O619" i="1" s="1"/>
  <c r="N618" i="1"/>
  <c r="O618" i="1" s="1"/>
  <c r="N617" i="1"/>
  <c r="O617" i="1" s="1"/>
  <c r="N616" i="1"/>
  <c r="O616" i="1" s="1"/>
  <c r="N615" i="1"/>
  <c r="O615" i="1" s="1"/>
  <c r="N614" i="1"/>
  <c r="O614" i="1" s="1"/>
  <c r="N613" i="1"/>
  <c r="O613" i="1" s="1"/>
  <c r="N612" i="1"/>
  <c r="O612" i="1" s="1"/>
  <c r="N611" i="1"/>
  <c r="O611" i="1" s="1"/>
  <c r="N610" i="1"/>
  <c r="O610" i="1" s="1"/>
  <c r="N609" i="1"/>
  <c r="O609" i="1" s="1"/>
  <c r="N608" i="1"/>
  <c r="O608" i="1" s="1"/>
  <c r="N607" i="1"/>
  <c r="O607" i="1" s="1"/>
  <c r="N606" i="1"/>
  <c r="O606" i="1" s="1"/>
  <c r="N605" i="1"/>
  <c r="O605" i="1" s="1"/>
  <c r="N604" i="1"/>
  <c r="O604" i="1" s="1"/>
  <c r="N603" i="1"/>
  <c r="N602" i="1"/>
  <c r="O602" i="1" s="1"/>
  <c r="N601" i="1"/>
  <c r="O601" i="1" s="1"/>
  <c r="N600" i="1"/>
  <c r="O600" i="1" s="1"/>
  <c r="N599" i="1"/>
  <c r="O599" i="1" s="1"/>
  <c r="N598" i="1"/>
  <c r="O598" i="1" s="1"/>
  <c r="N597" i="1"/>
  <c r="O597" i="1" s="1"/>
  <c r="N596" i="1"/>
  <c r="O596" i="1" s="1"/>
  <c r="N595" i="1"/>
  <c r="O595" i="1" s="1"/>
  <c r="N594" i="1"/>
  <c r="O594" i="1" s="1"/>
  <c r="N593" i="1"/>
  <c r="O593" i="1" s="1"/>
  <c r="N592" i="1"/>
  <c r="O592" i="1" s="1"/>
  <c r="N591" i="1"/>
  <c r="O591" i="1" s="1"/>
  <c r="N590" i="1"/>
  <c r="O590" i="1" s="1"/>
  <c r="N589" i="1"/>
  <c r="O589" i="1" s="1"/>
  <c r="N588" i="1"/>
  <c r="O588" i="1" s="1"/>
  <c r="N587" i="1"/>
  <c r="O587" i="1" s="1"/>
  <c r="N586" i="1"/>
  <c r="O586" i="1" s="1"/>
  <c r="N585" i="1"/>
  <c r="O585" i="1" s="1"/>
  <c r="N584" i="1"/>
  <c r="O584" i="1" s="1"/>
  <c r="N583" i="1"/>
  <c r="O583" i="1" s="1"/>
  <c r="N582" i="1"/>
  <c r="O582" i="1" s="1"/>
  <c r="N581" i="1"/>
  <c r="O581" i="1" s="1"/>
  <c r="N580" i="1"/>
  <c r="O580" i="1" s="1"/>
  <c r="N579" i="1"/>
  <c r="O579" i="1" s="1"/>
  <c r="N578" i="1"/>
  <c r="O578" i="1" s="1"/>
  <c r="N577" i="1"/>
  <c r="O577" i="1" s="1"/>
  <c r="N576" i="1"/>
  <c r="O576" i="1" s="1"/>
  <c r="N575" i="1"/>
  <c r="O575" i="1" s="1"/>
  <c r="N574" i="1"/>
  <c r="O574" i="1" s="1"/>
  <c r="N573" i="1"/>
  <c r="O573" i="1" s="1"/>
  <c r="N572" i="1"/>
  <c r="O572" i="1" s="1"/>
  <c r="N571" i="1"/>
  <c r="O571" i="1" s="1"/>
  <c r="N570" i="1"/>
  <c r="O570" i="1" s="1"/>
  <c r="N569" i="1"/>
  <c r="O569" i="1" s="1"/>
  <c r="N568" i="1"/>
  <c r="O568" i="1" s="1"/>
  <c r="N567" i="1"/>
  <c r="O567" i="1" s="1"/>
  <c r="N566" i="1"/>
  <c r="O566" i="1" s="1"/>
  <c r="N565" i="1"/>
  <c r="O565" i="1" s="1"/>
  <c r="N564" i="1"/>
  <c r="O564" i="1" s="1"/>
  <c r="N563" i="1"/>
  <c r="O563" i="1" s="1"/>
  <c r="N562" i="1"/>
  <c r="O562" i="1" s="1"/>
  <c r="N543" i="1"/>
  <c r="O543" i="1" s="1"/>
  <c r="N542" i="1"/>
  <c r="O542" i="1" s="1"/>
  <c r="N541" i="1"/>
  <c r="O541" i="1" s="1"/>
  <c r="N540" i="1"/>
  <c r="O540" i="1" s="1"/>
  <c r="N539" i="1"/>
  <c r="O539" i="1" s="1"/>
  <c r="N538" i="1"/>
  <c r="O538" i="1" s="1"/>
  <c r="N537" i="1"/>
  <c r="O537" i="1" s="1"/>
  <c r="N536" i="1"/>
  <c r="O536" i="1" s="1"/>
  <c r="N535" i="1"/>
  <c r="O535" i="1" s="1"/>
  <c r="N534" i="1"/>
  <c r="O534" i="1" s="1"/>
  <c r="N533" i="1"/>
  <c r="O533" i="1" s="1"/>
  <c r="N532" i="1"/>
  <c r="O532" i="1" s="1"/>
  <c r="N531" i="1"/>
  <c r="O531" i="1" s="1"/>
  <c r="N530" i="1"/>
  <c r="O530" i="1" s="1"/>
  <c r="N529" i="1"/>
  <c r="O529" i="1" s="1"/>
  <c r="N528" i="1"/>
  <c r="O528" i="1" s="1"/>
  <c r="N527" i="1"/>
  <c r="O527" i="1" s="1"/>
  <c r="N526" i="1"/>
  <c r="O526" i="1" s="1"/>
  <c r="N525" i="1"/>
  <c r="O525" i="1" s="1"/>
  <c r="N524" i="1"/>
  <c r="O524" i="1" s="1"/>
  <c r="N523" i="1"/>
  <c r="O523" i="1" s="1"/>
  <c r="N522" i="1"/>
  <c r="O522" i="1" s="1"/>
  <c r="N521" i="1"/>
  <c r="O521" i="1" s="1"/>
  <c r="N520" i="1"/>
  <c r="O520" i="1" s="1"/>
  <c r="N519" i="1"/>
  <c r="O519" i="1" s="1"/>
  <c r="N518" i="1"/>
  <c r="O518" i="1" s="1"/>
  <c r="N517" i="1"/>
  <c r="O517" i="1" s="1"/>
  <c r="N516" i="1"/>
  <c r="O516" i="1" s="1"/>
  <c r="N515" i="1"/>
  <c r="O515" i="1" s="1"/>
  <c r="N514" i="1"/>
  <c r="O514" i="1" s="1"/>
  <c r="N513" i="1"/>
  <c r="N512" i="1"/>
  <c r="O512" i="1" s="1"/>
  <c r="N511" i="1"/>
  <c r="O511" i="1" s="1"/>
  <c r="N510" i="1"/>
  <c r="O510" i="1" s="1"/>
  <c r="N509" i="1"/>
  <c r="N508" i="1"/>
  <c r="O508" i="1" s="1"/>
  <c r="N507" i="1"/>
  <c r="O507" i="1" s="1"/>
  <c r="N506" i="1"/>
  <c r="O506" i="1" s="1"/>
  <c r="N505" i="1"/>
  <c r="O505" i="1" s="1"/>
  <c r="N504" i="1"/>
  <c r="O504" i="1" s="1"/>
  <c r="N503" i="1"/>
  <c r="O503" i="1" s="1"/>
  <c r="N502" i="1"/>
  <c r="O502" i="1" s="1"/>
  <c r="N501" i="1"/>
  <c r="O501" i="1" s="1"/>
  <c r="N500" i="1"/>
  <c r="O500" i="1" s="1"/>
  <c r="N499" i="1"/>
  <c r="O499" i="1" s="1"/>
  <c r="N498" i="1"/>
  <c r="O498" i="1" s="1"/>
  <c r="N497" i="1"/>
  <c r="O497" i="1" s="1"/>
  <c r="N496" i="1"/>
  <c r="O496" i="1" s="1"/>
  <c r="N495" i="1"/>
  <c r="O495" i="1" s="1"/>
  <c r="N494" i="1"/>
  <c r="O494" i="1" s="1"/>
  <c r="N493" i="1"/>
  <c r="O493" i="1" s="1"/>
  <c r="N492" i="1"/>
  <c r="O492" i="1" s="1"/>
  <c r="N491" i="1"/>
  <c r="O491" i="1" s="1"/>
  <c r="N490" i="1"/>
  <c r="O490" i="1" s="1"/>
  <c r="N489" i="1"/>
  <c r="O489" i="1" s="1"/>
  <c r="N488" i="1"/>
  <c r="N487" i="1"/>
  <c r="O487" i="1" s="1"/>
  <c r="N486" i="1"/>
  <c r="O486" i="1" s="1"/>
  <c r="N485" i="1"/>
  <c r="O485" i="1" s="1"/>
  <c r="N484" i="1"/>
  <c r="O484" i="1" s="1"/>
  <c r="N483" i="1"/>
  <c r="O483" i="1" s="1"/>
  <c r="N482" i="1"/>
  <c r="O482" i="1" s="1"/>
  <c r="N481" i="1"/>
  <c r="O481" i="1" s="1"/>
  <c r="N480" i="1"/>
  <c r="O480" i="1" s="1"/>
  <c r="N479" i="1"/>
  <c r="O479" i="1" s="1"/>
  <c r="N478" i="1"/>
  <c r="O478" i="1" s="1"/>
  <c r="N477" i="1"/>
  <c r="O477" i="1" s="1"/>
  <c r="N476" i="1"/>
  <c r="O476" i="1" s="1"/>
  <c r="N475" i="1"/>
  <c r="O475" i="1" s="1"/>
  <c r="N474" i="1"/>
  <c r="O474" i="1" s="1"/>
  <c r="N473" i="1"/>
  <c r="O473" i="1" s="1"/>
  <c r="N472" i="1"/>
  <c r="O472" i="1" s="1"/>
  <c r="N471" i="1"/>
  <c r="O471" i="1" s="1"/>
  <c r="N470" i="1"/>
  <c r="O470" i="1" s="1"/>
  <c r="N469" i="1"/>
  <c r="O469" i="1" s="1"/>
  <c r="N468" i="1"/>
  <c r="O468" i="1" s="1"/>
  <c r="N467" i="1"/>
  <c r="O467" i="1" s="1"/>
  <c r="N466" i="1"/>
  <c r="O466" i="1" s="1"/>
  <c r="N465" i="1"/>
  <c r="O465" i="1" s="1"/>
  <c r="N464" i="1"/>
  <c r="O464" i="1" s="1"/>
  <c r="N463" i="1"/>
  <c r="O463" i="1" s="1"/>
  <c r="N462" i="1"/>
  <c r="O462" i="1" s="1"/>
  <c r="N461" i="1"/>
  <c r="O461" i="1" s="1"/>
  <c r="N460" i="1"/>
  <c r="O460" i="1" s="1"/>
  <c r="N459" i="1"/>
  <c r="O459" i="1" s="1"/>
  <c r="N458" i="1"/>
  <c r="O458" i="1" s="1"/>
  <c r="N457" i="1"/>
  <c r="O457" i="1" s="1"/>
  <c r="N456" i="1"/>
  <c r="O456" i="1" s="1"/>
  <c r="N455" i="1"/>
  <c r="O455" i="1" s="1"/>
  <c r="N454" i="1"/>
  <c r="O454" i="1" s="1"/>
  <c r="N453" i="1"/>
  <c r="O453" i="1" s="1"/>
  <c r="N452" i="1"/>
  <c r="O452" i="1" s="1"/>
  <c r="N451" i="1"/>
  <c r="O451" i="1" s="1"/>
  <c r="N450" i="1"/>
  <c r="O450" i="1" s="1"/>
  <c r="N449" i="1"/>
  <c r="O449" i="1" s="1"/>
  <c r="N448" i="1"/>
  <c r="O448" i="1" s="1"/>
  <c r="N447" i="1"/>
  <c r="O447" i="1" s="1"/>
  <c r="N446" i="1"/>
  <c r="O446" i="1" s="1"/>
  <c r="N445" i="1"/>
  <c r="O445" i="1" s="1"/>
  <c r="N444" i="1"/>
  <c r="O444" i="1" s="1"/>
  <c r="N443" i="1"/>
  <c r="O443" i="1" s="1"/>
  <c r="N442" i="1"/>
  <c r="O442" i="1" s="1"/>
  <c r="N441" i="1"/>
  <c r="O441" i="1" s="1"/>
  <c r="N440" i="1"/>
  <c r="O440" i="1" s="1"/>
  <c r="N439" i="1"/>
  <c r="O439" i="1" s="1"/>
  <c r="N438" i="1"/>
  <c r="O438" i="1" s="1"/>
  <c r="N437" i="1"/>
  <c r="O437" i="1" s="1"/>
  <c r="N436" i="1"/>
  <c r="O436" i="1" s="1"/>
  <c r="N435" i="1"/>
  <c r="O435" i="1" s="1"/>
  <c r="N434" i="1"/>
  <c r="O434" i="1" s="1"/>
  <c r="N433" i="1"/>
  <c r="O433" i="1" s="1"/>
  <c r="N432" i="1"/>
  <c r="O432" i="1" s="1"/>
  <c r="N431" i="1"/>
  <c r="O431" i="1" s="1"/>
  <c r="N430" i="1"/>
  <c r="O430" i="1" s="1"/>
  <c r="N429" i="1"/>
  <c r="O429" i="1" s="1"/>
  <c r="N428" i="1"/>
  <c r="O428" i="1" s="1"/>
  <c r="N427" i="1"/>
  <c r="O427" i="1" s="1"/>
  <c r="N426" i="1"/>
  <c r="O426" i="1" s="1"/>
  <c r="N425" i="1"/>
  <c r="O425" i="1" s="1"/>
  <c r="N424" i="1"/>
  <c r="O424" i="1" s="1"/>
  <c r="N423" i="1"/>
  <c r="O423" i="1" s="1"/>
  <c r="N422" i="1"/>
  <c r="O422" i="1" s="1"/>
  <c r="N421" i="1"/>
  <c r="O421" i="1" s="1"/>
  <c r="N420" i="1"/>
  <c r="O420" i="1" s="1"/>
  <c r="N419" i="1"/>
  <c r="O419" i="1" s="1"/>
  <c r="N418" i="1"/>
  <c r="O418" i="1" s="1"/>
  <c r="N417" i="1"/>
  <c r="O417" i="1" s="1"/>
  <c r="N416" i="1"/>
  <c r="O416" i="1" s="1"/>
  <c r="N415" i="1"/>
  <c r="O415" i="1" s="1"/>
  <c r="N414" i="1"/>
  <c r="O414" i="1" s="1"/>
  <c r="N413" i="1"/>
  <c r="O413" i="1" s="1"/>
  <c r="N412" i="1"/>
  <c r="O412" i="1" s="1"/>
  <c r="N411" i="1"/>
  <c r="O411" i="1" s="1"/>
  <c r="N410" i="1"/>
  <c r="O410" i="1" s="1"/>
  <c r="N409" i="1"/>
  <c r="O409" i="1" s="1"/>
  <c r="N408" i="1"/>
  <c r="O408" i="1" s="1"/>
  <c r="N407" i="1"/>
  <c r="O407" i="1" s="1"/>
  <c r="N406" i="1"/>
  <c r="O406" i="1" s="1"/>
  <c r="N405" i="1"/>
  <c r="O405" i="1" s="1"/>
  <c r="N404" i="1"/>
  <c r="O404" i="1" s="1"/>
  <c r="N403" i="1"/>
  <c r="O403" i="1" s="1"/>
  <c r="N402" i="1"/>
  <c r="O402" i="1" s="1"/>
  <c r="N401" i="1"/>
  <c r="O401" i="1" s="1"/>
  <c r="N400" i="1"/>
  <c r="O400" i="1" s="1"/>
  <c r="N399" i="1"/>
  <c r="O399" i="1" s="1"/>
  <c r="N398" i="1"/>
  <c r="O398" i="1" s="1"/>
  <c r="N397" i="1"/>
  <c r="O397" i="1" s="1"/>
  <c r="N396" i="1"/>
  <c r="O396" i="1" s="1"/>
  <c r="N395" i="1"/>
  <c r="O395" i="1" s="1"/>
  <c r="N394" i="1"/>
  <c r="O394" i="1" s="1"/>
  <c r="N393" i="1"/>
  <c r="O393" i="1" s="1"/>
  <c r="N392" i="1"/>
  <c r="O392" i="1" s="1"/>
  <c r="N391" i="1"/>
  <c r="O391" i="1" s="1"/>
  <c r="N390" i="1"/>
  <c r="O390" i="1" s="1"/>
  <c r="N389" i="1"/>
  <c r="O389" i="1" s="1"/>
  <c r="N388" i="1"/>
  <c r="O388" i="1" s="1"/>
  <c r="N387" i="1"/>
  <c r="O387" i="1" s="1"/>
  <c r="N386" i="1"/>
  <c r="O386" i="1" s="1"/>
  <c r="N385" i="1"/>
  <c r="O385" i="1" s="1"/>
  <c r="N384" i="1"/>
  <c r="O384" i="1" s="1"/>
  <c r="N383" i="1"/>
  <c r="O383" i="1" s="1"/>
  <c r="N382" i="1"/>
  <c r="O382" i="1" s="1"/>
  <c r="N381" i="1"/>
  <c r="O381" i="1" s="1"/>
  <c r="N380" i="1"/>
  <c r="O380" i="1" s="1"/>
  <c r="N379" i="1"/>
  <c r="O379" i="1" s="1"/>
  <c r="N378" i="1"/>
  <c r="O378" i="1" s="1"/>
  <c r="N377" i="1"/>
  <c r="O377" i="1" s="1"/>
  <c r="N376" i="1"/>
  <c r="O376" i="1" s="1"/>
  <c r="N375" i="1"/>
  <c r="O375" i="1" s="1"/>
  <c r="N374" i="1"/>
  <c r="O374" i="1" s="1"/>
  <c r="N373" i="1"/>
  <c r="O373" i="1" s="1"/>
  <c r="N372" i="1"/>
  <c r="O372" i="1" s="1"/>
  <c r="N371" i="1"/>
  <c r="O371" i="1" s="1"/>
  <c r="N370" i="1"/>
  <c r="O370" i="1" s="1"/>
  <c r="N369" i="1"/>
  <c r="O369" i="1" s="1"/>
  <c r="N368" i="1"/>
  <c r="O368" i="1" s="1"/>
  <c r="N367" i="1"/>
  <c r="O367" i="1" s="1"/>
  <c r="N366" i="1"/>
  <c r="O366" i="1" s="1"/>
  <c r="N365" i="1"/>
  <c r="O365" i="1" s="1"/>
  <c r="N364" i="1"/>
  <c r="O364" i="1" s="1"/>
  <c r="N363" i="1"/>
  <c r="O363" i="1" s="1"/>
  <c r="N362" i="1"/>
  <c r="O362" i="1" s="1"/>
  <c r="N361" i="1"/>
  <c r="O361" i="1" s="1"/>
  <c r="N360" i="1"/>
  <c r="O360" i="1" s="1"/>
  <c r="N359" i="1"/>
  <c r="O359" i="1" s="1"/>
  <c r="N358" i="1"/>
  <c r="O358" i="1" s="1"/>
  <c r="N357" i="1"/>
  <c r="O357" i="1" s="1"/>
  <c r="N356" i="1"/>
  <c r="O356" i="1" s="1"/>
  <c r="N355" i="1"/>
  <c r="O355" i="1" s="1"/>
  <c r="N354" i="1"/>
  <c r="O354" i="1" s="1"/>
  <c r="N353" i="1"/>
  <c r="O353" i="1" s="1"/>
  <c r="N352" i="1"/>
  <c r="O352" i="1" s="1"/>
  <c r="N351" i="1"/>
  <c r="O351" i="1" s="1"/>
  <c r="N350" i="1"/>
  <c r="O350" i="1" s="1"/>
  <c r="N349" i="1"/>
  <c r="O349" i="1" s="1"/>
  <c r="N348" i="1"/>
  <c r="O348" i="1" s="1"/>
  <c r="N347" i="1"/>
  <c r="O347" i="1" s="1"/>
  <c r="N346" i="1"/>
  <c r="O346" i="1" s="1"/>
  <c r="N345" i="1"/>
  <c r="O345" i="1" s="1"/>
  <c r="N344" i="1"/>
  <c r="O344" i="1" s="1"/>
  <c r="N343" i="1"/>
  <c r="O343" i="1" s="1"/>
  <c r="N342" i="1"/>
  <c r="O342" i="1" s="1"/>
  <c r="N341" i="1"/>
  <c r="O341" i="1" s="1"/>
  <c r="N340" i="1"/>
  <c r="O340" i="1" s="1"/>
  <c r="N339" i="1"/>
  <c r="O339" i="1" s="1"/>
  <c r="N338" i="1"/>
  <c r="O338" i="1" s="1"/>
  <c r="N337" i="1"/>
  <c r="O337" i="1" s="1"/>
  <c r="N336" i="1"/>
  <c r="O336" i="1" s="1"/>
  <c r="N335" i="1"/>
  <c r="O335" i="1" s="1"/>
  <c r="N334" i="1"/>
  <c r="O334" i="1" s="1"/>
  <c r="N333" i="1"/>
  <c r="O333" i="1" s="1"/>
  <c r="N332" i="1"/>
  <c r="O332" i="1" s="1"/>
  <c r="N331" i="1"/>
  <c r="O331" i="1" s="1"/>
  <c r="N330" i="1"/>
  <c r="O330" i="1" s="1"/>
  <c r="N329" i="1"/>
  <c r="O329" i="1" s="1"/>
  <c r="N328" i="1"/>
  <c r="O328" i="1" s="1"/>
  <c r="N327" i="1"/>
  <c r="O327" i="1" s="1"/>
  <c r="N326" i="1"/>
  <c r="O326" i="1" s="1"/>
  <c r="N325" i="1"/>
  <c r="O325" i="1" s="1"/>
  <c r="N324" i="1"/>
  <c r="O324" i="1" s="1"/>
  <c r="N323" i="1"/>
  <c r="O323" i="1" s="1"/>
  <c r="N322" i="1"/>
  <c r="O322" i="1" s="1"/>
  <c r="N321" i="1"/>
  <c r="O321" i="1" s="1"/>
  <c r="N320" i="1"/>
  <c r="O320" i="1" s="1"/>
  <c r="N319" i="1"/>
  <c r="O319" i="1" s="1"/>
  <c r="N318" i="1"/>
  <c r="O318" i="1" s="1"/>
  <c r="N317" i="1"/>
  <c r="O317" i="1" s="1"/>
  <c r="N316" i="1"/>
  <c r="O316" i="1" s="1"/>
  <c r="N315" i="1"/>
  <c r="O315" i="1" s="1"/>
  <c r="N314" i="1"/>
  <c r="O314" i="1" s="1"/>
  <c r="N313" i="1"/>
  <c r="O313" i="1" s="1"/>
  <c r="N312" i="1"/>
  <c r="O312" i="1" s="1"/>
  <c r="N311" i="1"/>
  <c r="O311" i="1" s="1"/>
  <c r="N310" i="1"/>
  <c r="O310" i="1" s="1"/>
  <c r="N309" i="1"/>
  <c r="O309" i="1" s="1"/>
  <c r="N308" i="1"/>
  <c r="O308" i="1" s="1"/>
  <c r="N307" i="1"/>
  <c r="O307" i="1" s="1"/>
  <c r="N306" i="1"/>
  <c r="O306" i="1" s="1"/>
  <c r="N305" i="1"/>
  <c r="O305" i="1" s="1"/>
  <c r="N304" i="1"/>
  <c r="O304" i="1" s="1"/>
  <c r="N303" i="1"/>
  <c r="O303" i="1" s="1"/>
  <c r="N302" i="1"/>
  <c r="O302" i="1" s="1"/>
  <c r="N301" i="1"/>
  <c r="O301" i="1" s="1"/>
  <c r="N300" i="1"/>
  <c r="N299" i="1"/>
  <c r="N298" i="1"/>
  <c r="O298" i="1" s="1"/>
  <c r="N675" i="1"/>
  <c r="O675" i="1" s="1"/>
  <c r="AB675" i="1" s="1"/>
  <c r="AE675" i="1" s="1"/>
  <c r="N674" i="1"/>
  <c r="O674" i="1" s="1"/>
  <c r="AB674" i="1" s="1"/>
  <c r="AE674" i="1" s="1"/>
  <c r="N673" i="1"/>
  <c r="O673" i="1" s="1"/>
  <c r="AB673" i="1" s="1"/>
  <c r="AE673" i="1" s="1"/>
  <c r="N672" i="1"/>
  <c r="O672" i="1" s="1"/>
  <c r="AB672" i="1" s="1"/>
  <c r="AE672" i="1" s="1"/>
  <c r="N671" i="1"/>
  <c r="O671" i="1" s="1"/>
  <c r="AB671" i="1" s="1"/>
  <c r="AE671" i="1" s="1"/>
  <c r="N670" i="1"/>
  <c r="O670" i="1" s="1"/>
  <c r="AB670" i="1" s="1"/>
  <c r="AE670" i="1" s="1"/>
  <c r="N669" i="1"/>
  <c r="O669" i="1" s="1"/>
  <c r="AB669" i="1" s="1"/>
  <c r="AE669" i="1" s="1"/>
  <c r="N668" i="1"/>
  <c r="O668" i="1" s="1"/>
  <c r="AB668" i="1" s="1"/>
  <c r="AE668" i="1" s="1"/>
  <c r="N667" i="1"/>
  <c r="O667" i="1" s="1"/>
  <c r="AB667" i="1" s="1"/>
  <c r="AE667" i="1" s="1"/>
  <c r="N666" i="1"/>
  <c r="O666" i="1" s="1"/>
  <c r="AB666" i="1" s="1"/>
  <c r="AE666" i="1" s="1"/>
  <c r="N665" i="1"/>
  <c r="O665" i="1" s="1"/>
  <c r="AB665" i="1" s="1"/>
  <c r="AE665" i="1" s="1"/>
  <c r="N664" i="1"/>
  <c r="O664" i="1" s="1"/>
  <c r="AB664" i="1" s="1"/>
  <c r="AE664" i="1" s="1"/>
  <c r="N663" i="1"/>
  <c r="O663" i="1" s="1"/>
  <c r="AB663" i="1" s="1"/>
  <c r="AE663" i="1" s="1"/>
  <c r="N662" i="1"/>
  <c r="O662" i="1" s="1"/>
  <c r="AB662" i="1" s="1"/>
  <c r="AE662" i="1" s="1"/>
  <c r="N661" i="1"/>
  <c r="O661" i="1" s="1"/>
  <c r="AB661" i="1" s="1"/>
  <c r="AE661" i="1" s="1"/>
  <c r="N660" i="1"/>
  <c r="O660" i="1" s="1"/>
  <c r="AB660" i="1" s="1"/>
  <c r="AE660" i="1" s="1"/>
  <c r="N659" i="1"/>
  <c r="O659" i="1" s="1"/>
  <c r="AB659" i="1" s="1"/>
  <c r="AE659" i="1" s="1"/>
  <c r="N658" i="1"/>
  <c r="O658" i="1" s="1"/>
  <c r="AB658" i="1" s="1"/>
  <c r="AE658" i="1" s="1"/>
  <c r="N657" i="1"/>
  <c r="O657" i="1" s="1"/>
  <c r="AB657" i="1" s="1"/>
  <c r="AE657" i="1" s="1"/>
  <c r="N656" i="1"/>
  <c r="O656" i="1" s="1"/>
  <c r="AB656" i="1" s="1"/>
  <c r="AE656" i="1" s="1"/>
  <c r="N655" i="1"/>
  <c r="O655" i="1" s="1"/>
  <c r="AB655" i="1" s="1"/>
  <c r="AE655" i="1" s="1"/>
  <c r="N654" i="1"/>
  <c r="O654" i="1" s="1"/>
  <c r="AB654" i="1" s="1"/>
  <c r="AE654" i="1" s="1"/>
  <c r="N653" i="1"/>
  <c r="O653" i="1" s="1"/>
  <c r="AB653" i="1" s="1"/>
  <c r="AE653" i="1" s="1"/>
  <c r="N652" i="1"/>
  <c r="O652" i="1" s="1"/>
  <c r="AB652" i="1" s="1"/>
  <c r="AE652" i="1" s="1"/>
  <c r="N651" i="1"/>
  <c r="O651" i="1" s="1"/>
  <c r="AB651" i="1" s="1"/>
  <c r="AE651" i="1" s="1"/>
  <c r="N650" i="1"/>
  <c r="O650" i="1" s="1"/>
  <c r="AB650" i="1" s="1"/>
  <c r="AE650" i="1" s="1"/>
  <c r="N649" i="1"/>
  <c r="O649" i="1" s="1"/>
  <c r="AB649" i="1" s="1"/>
  <c r="AE649" i="1" s="1"/>
  <c r="N648" i="1"/>
  <c r="O648" i="1" s="1"/>
  <c r="AB648" i="1" s="1"/>
  <c r="AE648" i="1" s="1"/>
  <c r="N647" i="1"/>
  <c r="O647" i="1" s="1"/>
  <c r="AB647" i="1" s="1"/>
  <c r="AE647" i="1" s="1"/>
  <c r="N646" i="1"/>
  <c r="O646" i="1" s="1"/>
  <c r="AB646" i="1" s="1"/>
  <c r="AE646" i="1" s="1"/>
  <c r="N645" i="1"/>
  <c r="O645" i="1" s="1"/>
  <c r="AB645" i="1" s="1"/>
  <c r="AE645" i="1" s="1"/>
  <c r="N644" i="1"/>
  <c r="O644" i="1" s="1"/>
  <c r="AB644" i="1" s="1"/>
  <c r="AE644" i="1" s="1"/>
  <c r="N643" i="1"/>
  <c r="O643" i="1" s="1"/>
  <c r="AB643" i="1" s="1"/>
  <c r="AE643" i="1" s="1"/>
  <c r="N642" i="1"/>
  <c r="O642" i="1" s="1"/>
  <c r="AB642" i="1" s="1"/>
  <c r="AE642" i="1" s="1"/>
  <c r="N641" i="1"/>
  <c r="O641" i="1" s="1"/>
  <c r="AB641" i="1" s="1"/>
  <c r="AE641" i="1" s="1"/>
  <c r="N640" i="1"/>
  <c r="O640" i="1" s="1"/>
  <c r="AB640" i="1" s="1"/>
  <c r="AE640" i="1" s="1"/>
  <c r="N639" i="1"/>
  <c r="O639" i="1" s="1"/>
  <c r="AB639" i="1" s="1"/>
  <c r="AE639" i="1" s="1"/>
  <c r="N638" i="1"/>
  <c r="O638" i="1" s="1"/>
  <c r="AB638" i="1" s="1"/>
  <c r="AE638" i="1" s="1"/>
  <c r="N637" i="1"/>
  <c r="O637" i="1" s="1"/>
  <c r="AB637" i="1" s="1"/>
  <c r="AE637" i="1" s="1"/>
  <c r="N636" i="1"/>
  <c r="O636" i="1" s="1"/>
  <c r="AB636" i="1" s="1"/>
  <c r="AE636" i="1" s="1"/>
  <c r="N635" i="1"/>
  <c r="O635" i="1" s="1"/>
  <c r="AB635" i="1" s="1"/>
  <c r="AE635" i="1" s="1"/>
  <c r="N634" i="1"/>
  <c r="O634" i="1" s="1"/>
  <c r="AB634" i="1" s="1"/>
  <c r="AE634" i="1" s="1"/>
  <c r="N633" i="1"/>
  <c r="O633" i="1" s="1"/>
  <c r="AB633" i="1" s="1"/>
  <c r="AE633" i="1" s="1"/>
  <c r="N632" i="1"/>
  <c r="O632" i="1" s="1"/>
  <c r="AB632" i="1" s="1"/>
  <c r="AE632" i="1" s="1"/>
  <c r="N631" i="1"/>
  <c r="O631" i="1" s="1"/>
  <c r="AB631" i="1" s="1"/>
  <c r="AE631" i="1" s="1"/>
  <c r="N630" i="1"/>
  <c r="O630" i="1" s="1"/>
  <c r="AB630" i="1" s="1"/>
  <c r="AE630" i="1" s="1"/>
  <c r="N680" i="1"/>
  <c r="O680" i="1" s="1"/>
  <c r="AB680" i="1" s="1"/>
  <c r="AE680" i="1" s="1"/>
  <c r="N679" i="1"/>
  <c r="O679" i="1" s="1"/>
  <c r="AB679" i="1" s="1"/>
  <c r="AE679" i="1" s="1"/>
  <c r="N678" i="1"/>
  <c r="O678" i="1" s="1"/>
  <c r="AB678" i="1" s="1"/>
  <c r="AE678" i="1" s="1"/>
  <c r="N677" i="1"/>
  <c r="O677" i="1" s="1"/>
  <c r="AB677" i="1" s="1"/>
  <c r="AE677" i="1" s="1"/>
  <c r="N676" i="1"/>
  <c r="O676" i="1" s="1"/>
  <c r="AB676" i="1" s="1"/>
  <c r="AE676" i="1" s="1"/>
  <c r="G1" i="1"/>
  <c r="G3" i="1"/>
  <c r="G4" i="1"/>
  <c r="O603" i="1"/>
  <c r="O509" i="1"/>
  <c r="L513" i="1"/>
  <c r="L488" i="1"/>
  <c r="L242" i="1"/>
  <c r="L241" i="1"/>
  <c r="L73" i="1"/>
  <c r="O25" i="1"/>
  <c r="O65" i="1"/>
  <c r="O105" i="1"/>
  <c r="O112" i="1"/>
  <c r="O128" i="1"/>
  <c r="O135" i="1"/>
  <c r="O184" i="1"/>
  <c r="O188" i="1"/>
  <c r="O192" i="1"/>
  <c r="O216" i="1"/>
  <c r="O233" i="1"/>
  <c r="O237" i="1"/>
  <c r="O252" i="1"/>
  <c r="O264" i="1"/>
  <c r="O276" i="1"/>
  <c r="O288" i="1"/>
  <c r="P1047" i="1" l="1"/>
  <c r="T1047" i="1"/>
  <c r="S1047" i="1"/>
  <c r="P1004" i="1"/>
  <c r="S1004" i="1" s="1"/>
  <c r="P11" i="1"/>
  <c r="S11" i="1" s="1"/>
  <c r="P1024" i="1"/>
  <c r="P1115" i="1"/>
  <c r="P1107" i="1"/>
  <c r="P1074" i="1"/>
  <c r="P997" i="1"/>
  <c r="P953" i="1"/>
  <c r="P1118" i="1"/>
  <c r="P1039" i="1"/>
  <c r="P1035" i="1"/>
  <c r="P1126" i="1"/>
  <c r="P1070" i="1"/>
  <c r="P1032" i="1"/>
  <c r="P1129" i="1"/>
  <c r="P1109" i="1"/>
  <c r="P1101" i="1"/>
  <c r="P1084" i="1"/>
  <c r="P1120" i="1"/>
  <c r="P1116" i="1"/>
  <c r="P1132" i="1"/>
  <c r="P1096" i="1"/>
  <c r="P1133" i="1"/>
  <c r="P1092" i="1"/>
  <c r="P1061" i="1"/>
  <c r="P1073" i="1"/>
  <c r="P1025" i="1"/>
  <c r="P1075" i="1"/>
  <c r="P1041" i="1"/>
  <c r="P1062" i="1"/>
  <c r="P1059" i="1"/>
  <c r="P1023" i="1"/>
  <c r="P1038" i="1"/>
  <c r="P1034" i="1"/>
  <c r="P1018" i="1"/>
  <c r="P1012" i="1"/>
  <c r="P1003" i="1"/>
  <c r="P1022" i="1"/>
  <c r="P954" i="1"/>
  <c r="P984" i="1"/>
  <c r="P977" i="1"/>
  <c r="P960" i="1"/>
  <c r="P995" i="1"/>
  <c r="P979" i="1"/>
  <c r="P970" i="1"/>
  <c r="P986" i="1"/>
  <c r="P961" i="1"/>
  <c r="P966" i="1"/>
  <c r="P963" i="1"/>
  <c r="P989" i="1"/>
  <c r="P1078" i="1"/>
  <c r="P1124" i="1"/>
  <c r="P1108" i="1"/>
  <c r="P1128" i="1"/>
  <c r="P1086" i="1"/>
  <c r="P1082" i="1"/>
  <c r="P1001" i="1"/>
  <c r="P1002" i="1"/>
  <c r="P1040" i="1"/>
  <c r="P987" i="1"/>
  <c r="P1006" i="1"/>
  <c r="P1099" i="1"/>
  <c r="P1095" i="1"/>
  <c r="P1093" i="1"/>
  <c r="P983" i="1"/>
  <c r="P1087" i="1"/>
  <c r="P1091" i="1"/>
  <c r="P1110" i="1"/>
  <c r="P1076" i="1"/>
  <c r="P1123" i="1"/>
  <c r="P1100" i="1"/>
  <c r="P1114" i="1"/>
  <c r="P1105" i="1"/>
  <c r="P1130" i="1"/>
  <c r="P1127" i="1"/>
  <c r="P1085" i="1"/>
  <c r="P1072" i="1"/>
  <c r="P1046" i="1"/>
  <c r="P1067" i="1"/>
  <c r="P1057" i="1"/>
  <c r="P1089" i="1"/>
  <c r="P1069" i="1"/>
  <c r="P1063" i="1"/>
  <c r="P1050" i="1"/>
  <c r="P1036" i="1"/>
  <c r="P1029" i="1"/>
  <c r="P1020" i="1"/>
  <c r="P1044" i="1"/>
  <c r="P1016" i="1"/>
  <c r="P1007" i="1"/>
  <c r="P1030" i="1"/>
  <c r="P1008" i="1"/>
  <c r="P971" i="1"/>
  <c r="P981" i="1"/>
  <c r="P1005" i="1"/>
  <c r="P1000" i="1"/>
  <c r="P998" i="1"/>
  <c r="P991" i="1"/>
  <c r="P982" i="1"/>
  <c r="P959" i="1"/>
  <c r="P1014" i="1"/>
  <c r="P1058" i="1"/>
  <c r="P965" i="1"/>
  <c r="P1052" i="1"/>
  <c r="P1113" i="1"/>
  <c r="P1104" i="1"/>
  <c r="P1098" i="1"/>
  <c r="P1080" i="1"/>
  <c r="P1081" i="1"/>
  <c r="P1019" i="1"/>
  <c r="P957" i="1"/>
  <c r="P1111" i="1"/>
  <c r="P1103" i="1"/>
  <c r="P1090" i="1"/>
  <c r="P1027" i="1"/>
  <c r="P1066" i="1"/>
  <c r="P975" i="1"/>
  <c r="P993" i="1"/>
  <c r="P969" i="1"/>
  <c r="P1117" i="1"/>
  <c r="P1094" i="1"/>
  <c r="P1125" i="1"/>
  <c r="P1119" i="1"/>
  <c r="P1088" i="1"/>
  <c r="P1102" i="1"/>
  <c r="P1131" i="1"/>
  <c r="P1121" i="1"/>
  <c r="P1112" i="1"/>
  <c r="P1106" i="1"/>
  <c r="P1097" i="1"/>
  <c r="P1045" i="1"/>
  <c r="P1056" i="1"/>
  <c r="P1051" i="1"/>
  <c r="P988" i="1"/>
  <c r="P1060" i="1"/>
  <c r="P1042" i="1"/>
  <c r="P1037" i="1"/>
  <c r="P1033" i="1"/>
  <c r="P1017" i="1"/>
  <c r="P1048" i="1"/>
  <c r="P1011" i="1"/>
  <c r="P1026" i="1"/>
  <c r="P976" i="1"/>
  <c r="P996" i="1"/>
  <c r="P994" i="1"/>
  <c r="P974" i="1"/>
  <c r="P955" i="1"/>
  <c r="P967" i="1"/>
  <c r="P956" i="1"/>
  <c r="P968" i="1"/>
  <c r="P962" i="1"/>
  <c r="P952" i="1"/>
  <c r="P1083" i="1"/>
  <c r="P1122" i="1"/>
  <c r="P1010" i="1"/>
  <c r="P980" i="1"/>
  <c r="P1079" i="1"/>
  <c r="P1071" i="1"/>
  <c r="P1028" i="1"/>
  <c r="P972" i="1"/>
  <c r="P964" i="1"/>
  <c r="P1064" i="1"/>
  <c r="P1009" i="1"/>
  <c r="P978" i="1"/>
  <c r="P958" i="1"/>
  <c r="P1068" i="1"/>
  <c r="P1053" i="1"/>
  <c r="P1049" i="1"/>
  <c r="P1077" i="1"/>
  <c r="P985" i="1"/>
  <c r="P1013" i="1"/>
  <c r="P999" i="1"/>
  <c r="P990" i="1"/>
  <c r="P1054" i="1"/>
  <c r="P1055" i="1"/>
  <c r="P1043" i="1"/>
  <c r="P1065" i="1"/>
  <c r="P1021" i="1"/>
  <c r="P1015" i="1"/>
  <c r="P1031" i="1"/>
  <c r="P992" i="1"/>
  <c r="P973" i="1"/>
  <c r="O488" i="1"/>
  <c r="AB488" i="1" s="1"/>
  <c r="P553" i="1"/>
  <c r="P559" i="1"/>
  <c r="P548" i="1"/>
  <c r="P554" i="1"/>
  <c r="P560" i="1"/>
  <c r="P547" i="1"/>
  <c r="P546" i="1"/>
  <c r="P549" i="1"/>
  <c r="P555" i="1"/>
  <c r="P561" i="1"/>
  <c r="P557" i="1"/>
  <c r="P544" i="1"/>
  <c r="P550" i="1"/>
  <c r="P556" i="1"/>
  <c r="P552" i="1"/>
  <c r="P558" i="1"/>
  <c r="P545" i="1"/>
  <c r="P551" i="1"/>
  <c r="P909" i="1"/>
  <c r="P845" i="1"/>
  <c r="P900" i="1"/>
  <c r="P897" i="1"/>
  <c r="P829" i="1"/>
  <c r="P904" i="1"/>
  <c r="P790" i="1"/>
  <c r="P824" i="1"/>
  <c r="P800" i="1"/>
  <c r="P841" i="1"/>
  <c r="P876" i="1"/>
  <c r="P827" i="1"/>
  <c r="P844" i="1"/>
  <c r="P898" i="1"/>
  <c r="P890" i="1"/>
  <c r="P854" i="1"/>
  <c r="P859" i="1"/>
  <c r="P865" i="1"/>
  <c r="P894" i="1"/>
  <c r="P936" i="1"/>
  <c r="P910" i="1"/>
  <c r="P917" i="1"/>
  <c r="P925" i="1"/>
  <c r="P826" i="1"/>
  <c r="P830" i="1"/>
  <c r="P825" i="1"/>
  <c r="P783" i="1"/>
  <c r="P817" i="1"/>
  <c r="P870" i="1"/>
  <c r="P819" i="1"/>
  <c r="P868" i="1"/>
  <c r="P849" i="1"/>
  <c r="P907" i="1"/>
  <c r="P933" i="1"/>
  <c r="P916" i="1"/>
  <c r="P942" i="1"/>
  <c r="P934" i="1"/>
  <c r="P915" i="1"/>
  <c r="P932" i="1"/>
  <c r="P838" i="1"/>
  <c r="P797" i="1"/>
  <c r="P784" i="1"/>
  <c r="P831" i="1"/>
  <c r="P828" i="1"/>
  <c r="P884" i="1"/>
  <c r="P878" i="1"/>
  <c r="P902" i="1"/>
  <c r="P941" i="1"/>
  <c r="P850" i="1"/>
  <c r="P794" i="1"/>
  <c r="P823" i="1"/>
  <c r="P807" i="1"/>
  <c r="P787" i="1"/>
  <c r="P804" i="1"/>
  <c r="P889" i="1"/>
  <c r="P913" i="1"/>
  <c r="P833" i="1"/>
  <c r="P906" i="1"/>
  <c r="P901" i="1"/>
  <c r="P861" i="1"/>
  <c r="P866" i="1"/>
  <c r="P944" i="1"/>
  <c r="P918" i="1"/>
  <c r="P921" i="1"/>
  <c r="P928" i="1"/>
  <c r="P822" i="1"/>
  <c r="P782" i="1"/>
  <c r="P816" i="1"/>
  <c r="P837" i="1"/>
  <c r="P815" i="1"/>
  <c r="P905" i="1"/>
  <c r="P935" i="1"/>
  <c r="P887" i="1"/>
  <c r="P927" i="1"/>
  <c r="P896" i="1"/>
  <c r="P891" i="1"/>
  <c r="P943" i="1"/>
  <c r="P842" i="1"/>
  <c r="P846" i="1"/>
  <c r="P796" i="1"/>
  <c r="P789" i="1"/>
  <c r="P856" i="1"/>
  <c r="P924" i="1"/>
  <c r="P851" i="1"/>
  <c r="P847" i="1"/>
  <c r="P875" i="1"/>
  <c r="P939" i="1"/>
  <c r="P885" i="1"/>
  <c r="P860" i="1"/>
  <c r="P806" i="1"/>
  <c r="P946" i="1"/>
  <c r="P834" i="1"/>
  <c r="P805" i="1"/>
  <c r="P793" i="1"/>
  <c r="P785" i="1"/>
  <c r="P809" i="1"/>
  <c r="P888" i="1"/>
  <c r="P843" i="1"/>
  <c r="P883" i="1"/>
  <c r="P857" i="1"/>
  <c r="P862" i="1"/>
  <c r="P867" i="1"/>
  <c r="P864" i="1"/>
  <c r="P895" i="1"/>
  <c r="P938" i="1"/>
  <c r="P911" i="1"/>
  <c r="P949" i="1"/>
  <c r="P919" i="1"/>
  <c r="P908" i="1"/>
  <c r="P853" i="1"/>
  <c r="P803" i="1"/>
  <c r="P799" i="1"/>
  <c r="P818" i="1"/>
  <c r="P840" i="1"/>
  <c r="P872" i="1"/>
  <c r="P836" i="1"/>
  <c r="P873" i="1"/>
  <c r="P929" i="1"/>
  <c r="P945" i="1"/>
  <c r="P951" i="1"/>
  <c r="P912" i="1"/>
  <c r="P810" i="1"/>
  <c r="P801" i="1"/>
  <c r="P788" i="1"/>
  <c r="P886" i="1"/>
  <c r="P835" i="1"/>
  <c r="P903" i="1"/>
  <c r="P879" i="1"/>
  <c r="P874" i="1"/>
  <c r="P926" i="1"/>
  <c r="P922" i="1"/>
  <c r="P948" i="1"/>
  <c r="P914" i="1"/>
  <c r="P786" i="1"/>
  <c r="P813" i="1"/>
  <c r="P808" i="1"/>
  <c r="P812" i="1"/>
  <c r="P839" i="1"/>
  <c r="P869" i="1"/>
  <c r="P899" i="1"/>
  <c r="P858" i="1"/>
  <c r="P863" i="1"/>
  <c r="P871" i="1"/>
  <c r="P947" i="1"/>
  <c r="P950" i="1"/>
  <c r="P802" i="1"/>
  <c r="P791" i="1"/>
  <c r="P811" i="1"/>
  <c r="P792" i="1"/>
  <c r="P848" i="1"/>
  <c r="P855" i="1"/>
  <c r="P877" i="1"/>
  <c r="P880" i="1"/>
  <c r="P893" i="1"/>
  <c r="P881" i="1"/>
  <c r="P882" i="1"/>
  <c r="P931" i="1"/>
  <c r="P940" i="1"/>
  <c r="P798" i="1"/>
  <c r="P795" i="1"/>
  <c r="P820" i="1"/>
  <c r="P814" i="1"/>
  <c r="P832" i="1"/>
  <c r="P892" i="1"/>
  <c r="P821" i="1"/>
  <c r="P852" i="1"/>
  <c r="P937" i="1"/>
  <c r="P920" i="1"/>
  <c r="P923" i="1"/>
  <c r="P930" i="1"/>
  <c r="P781" i="1"/>
  <c r="P778" i="1"/>
  <c r="P780" i="1"/>
  <c r="P774" i="1"/>
  <c r="P779" i="1"/>
  <c r="P777" i="1"/>
  <c r="P776" i="1"/>
  <c r="P773" i="1"/>
  <c r="P775" i="1"/>
  <c r="P772" i="1"/>
  <c r="P86" i="1"/>
  <c r="U81" i="7"/>
  <c r="U140" i="7"/>
  <c r="U85" i="7"/>
  <c r="U141" i="7"/>
  <c r="U20" i="7"/>
  <c r="U40" i="7"/>
  <c r="U39" i="7"/>
  <c r="U103" i="7"/>
  <c r="U100" i="7"/>
  <c r="U97" i="7"/>
  <c r="U126" i="7"/>
  <c r="U137" i="7"/>
  <c r="U135" i="7"/>
  <c r="U136" i="7"/>
  <c r="U139" i="7"/>
  <c r="U134" i="7"/>
  <c r="U127" i="7"/>
  <c r="U59" i="7"/>
  <c r="U70" i="7"/>
  <c r="U74" i="7"/>
  <c r="U87" i="7"/>
  <c r="U90" i="7"/>
  <c r="U122" i="7"/>
  <c r="U95" i="7"/>
  <c r="U124" i="7"/>
  <c r="U121" i="7"/>
  <c r="U115" i="7"/>
  <c r="U119" i="7"/>
  <c r="U116" i="7"/>
  <c r="U35" i="7"/>
  <c r="U99" i="7"/>
  <c r="U91" i="7"/>
  <c r="U98" i="7"/>
  <c r="U102" i="7"/>
  <c r="U101" i="7"/>
  <c r="U104" i="7"/>
  <c r="U120" i="7"/>
  <c r="U112" i="7"/>
  <c r="U105" i="7"/>
  <c r="U109" i="7"/>
  <c r="U92" i="7"/>
  <c r="U107" i="7"/>
  <c r="U93" i="7"/>
  <c r="U96" i="7"/>
  <c r="U117" i="7"/>
  <c r="U118" i="7"/>
  <c r="U132" i="7"/>
  <c r="U84" i="7"/>
  <c r="U53" i="7"/>
  <c r="U42" i="7"/>
  <c r="U61" i="7"/>
  <c r="U83" i="7"/>
  <c r="U30" i="7"/>
  <c r="U38" i="7"/>
  <c r="U52" i="7"/>
  <c r="U82" i="7"/>
  <c r="U75" i="7"/>
  <c r="U71" i="7"/>
  <c r="U79" i="7"/>
  <c r="U76" i="7"/>
  <c r="U77" i="7"/>
  <c r="U64" i="7"/>
  <c r="U68" i="7"/>
  <c r="U72" i="7"/>
  <c r="U73" i="7"/>
  <c r="U65" i="7"/>
  <c r="U67" i="7"/>
  <c r="U66" i="7"/>
  <c r="U62" i="7"/>
  <c r="U58" i="7"/>
  <c r="U16" i="7"/>
  <c r="U60" i="7"/>
  <c r="U31" i="7"/>
  <c r="U51" i="7"/>
  <c r="U22" i="7"/>
  <c r="U55" i="7"/>
  <c r="U49" i="7"/>
  <c r="U43" i="7"/>
  <c r="U50" i="7"/>
  <c r="U33" i="7"/>
  <c r="U47" i="7"/>
  <c r="U45" i="7"/>
  <c r="U37" i="7"/>
  <c r="U48" i="7"/>
  <c r="U36" i="7"/>
  <c r="U57" i="7"/>
  <c r="U44" i="7"/>
  <c r="U32" i="7"/>
  <c r="U41" i="7"/>
  <c r="U46" i="7"/>
  <c r="U56" i="7"/>
  <c r="U34" i="7"/>
  <c r="U63" i="7"/>
  <c r="U19" i="7"/>
  <c r="U28" i="7"/>
  <c r="U29" i="7"/>
  <c r="U18" i="7"/>
  <c r="U26" i="7"/>
  <c r="U27" i="7"/>
  <c r="U24" i="7"/>
  <c r="U23" i="7"/>
  <c r="U25" i="7"/>
  <c r="U13" i="7"/>
  <c r="U14" i="7"/>
  <c r="U15" i="7"/>
  <c r="U17" i="7"/>
  <c r="U21" i="7"/>
  <c r="U12" i="7"/>
  <c r="O513" i="1"/>
  <c r="AB513" i="1" s="1"/>
  <c r="P718" i="1"/>
  <c r="P687" i="1"/>
  <c r="P769" i="1"/>
  <c r="P753" i="1"/>
  <c r="P760" i="1"/>
  <c r="P691" i="1"/>
  <c r="P699" i="1"/>
  <c r="P717" i="1"/>
  <c r="P727" i="1"/>
  <c r="P743" i="1"/>
  <c r="P733" i="1"/>
  <c r="P738" i="1"/>
  <c r="P742" i="1"/>
  <c r="P755" i="1"/>
  <c r="P701" i="1"/>
  <c r="P719" i="1"/>
  <c r="P715" i="1"/>
  <c r="P726" i="1"/>
  <c r="P732" i="1"/>
  <c r="P765" i="1"/>
  <c r="P771" i="1"/>
  <c r="P693" i="1"/>
  <c r="P725" i="1"/>
  <c r="P744" i="1"/>
  <c r="P697" i="1"/>
  <c r="P758" i="1"/>
  <c r="P690" i="1"/>
  <c r="P706" i="1"/>
  <c r="P722" i="1"/>
  <c r="P704" i="1"/>
  <c r="P731" i="1"/>
  <c r="P745" i="1"/>
  <c r="P735" i="1"/>
  <c r="P713" i="1"/>
  <c r="P770" i="1"/>
  <c r="P759" i="1"/>
  <c r="P764" i="1"/>
  <c r="P692" i="1"/>
  <c r="P702" i="1"/>
  <c r="P747" i="1"/>
  <c r="P757" i="1"/>
  <c r="P707" i="1"/>
  <c r="P734" i="1"/>
  <c r="P708" i="1"/>
  <c r="P705" i="1"/>
  <c r="P739" i="1"/>
  <c r="P748" i="1"/>
  <c r="P746" i="1"/>
  <c r="P688" i="1"/>
  <c r="P763" i="1"/>
  <c r="P700" i="1"/>
  <c r="P703" i="1"/>
  <c r="P737" i="1"/>
  <c r="P711" i="1"/>
  <c r="P736" i="1"/>
  <c r="P723" i="1"/>
  <c r="P681" i="1"/>
  <c r="P750" i="1"/>
  <c r="P762" i="1"/>
  <c r="P752" i="1"/>
  <c r="P683" i="1"/>
  <c r="P685" i="1"/>
  <c r="P768" i="1"/>
  <c r="P749" i="1"/>
  <c r="P712" i="1"/>
  <c r="P694" i="1"/>
  <c r="P741" i="1"/>
  <c r="P729" i="1"/>
  <c r="P751" i="1"/>
  <c r="P714" i="1"/>
  <c r="P766" i="1"/>
  <c r="P761" i="1"/>
  <c r="P754" i="1"/>
  <c r="P728" i="1"/>
  <c r="P709" i="1"/>
  <c r="P720" i="1"/>
  <c r="P721" i="1"/>
  <c r="P730" i="1"/>
  <c r="P740" i="1"/>
  <c r="P710" i="1"/>
  <c r="P695" i="1"/>
  <c r="P767" i="1"/>
  <c r="P756" i="1"/>
  <c r="P716" i="1"/>
  <c r="P686" i="1"/>
  <c r="P684" i="1"/>
  <c r="P698" i="1"/>
  <c r="P689" i="1"/>
  <c r="P696" i="1"/>
  <c r="P682" i="1"/>
  <c r="P724" i="1"/>
  <c r="AB294" i="1"/>
  <c r="U294" i="1"/>
  <c r="AC294" i="1" s="1"/>
  <c r="AB276" i="1"/>
  <c r="U276" i="1"/>
  <c r="AC276" i="1" s="1"/>
  <c r="U270" i="1"/>
  <c r="AC270" i="1" s="1"/>
  <c r="AB270" i="1"/>
  <c r="AB264" i="1"/>
  <c r="U264" i="1"/>
  <c r="AC264" i="1" s="1"/>
  <c r="AB259" i="1"/>
  <c r="U259" i="1"/>
  <c r="AB255" i="1"/>
  <c r="U255" i="1"/>
  <c r="AC255" i="1" s="1"/>
  <c r="U250" i="1"/>
  <c r="AC250" i="1" s="1"/>
  <c r="AB250" i="1"/>
  <c r="AB244" i="1"/>
  <c r="U244" i="1"/>
  <c r="AC244" i="1" s="1"/>
  <c r="AB237" i="1"/>
  <c r="U237" i="1"/>
  <c r="AC237" i="1" s="1"/>
  <c r="AB233" i="1"/>
  <c r="U233" i="1"/>
  <c r="AC233" i="1" s="1"/>
  <c r="AB229" i="1"/>
  <c r="U229" i="1"/>
  <c r="AC229" i="1" s="1"/>
  <c r="AB223" i="1"/>
  <c r="U223" i="1"/>
  <c r="AC223" i="1" s="1"/>
  <c r="AB218" i="1"/>
  <c r="U218" i="1"/>
  <c r="AC218" i="1" s="1"/>
  <c r="AB211" i="1"/>
  <c r="U211" i="1"/>
  <c r="AC211" i="1" s="1"/>
  <c r="AB206" i="1"/>
  <c r="U206" i="1"/>
  <c r="AC206" i="1" s="1"/>
  <c r="AB199" i="1"/>
  <c r="U199" i="1"/>
  <c r="AC199" i="1" s="1"/>
  <c r="AB194" i="1"/>
  <c r="U194" i="1"/>
  <c r="AC194" i="1" s="1"/>
  <c r="AB188" i="1"/>
  <c r="AB184" i="1"/>
  <c r="AB180" i="1"/>
  <c r="AB174" i="1"/>
  <c r="AB168" i="1"/>
  <c r="AB162" i="1"/>
  <c r="AB156" i="1"/>
  <c r="AB150" i="1"/>
  <c r="AB144" i="1"/>
  <c r="AB139" i="1"/>
  <c r="AB135" i="1"/>
  <c r="AB130" i="1"/>
  <c r="AB124" i="1"/>
  <c r="AB118" i="1"/>
  <c r="AB113" i="1"/>
  <c r="AB107" i="1"/>
  <c r="AB104" i="1"/>
  <c r="AB99" i="1"/>
  <c r="AB98" i="1"/>
  <c r="AB94" i="1"/>
  <c r="AB91" i="1"/>
  <c r="U91" i="1"/>
  <c r="AC91" i="1" s="1"/>
  <c r="AB86" i="1"/>
  <c r="U86" i="1"/>
  <c r="AC86" i="1" s="1"/>
  <c r="AB81" i="1"/>
  <c r="U81" i="1"/>
  <c r="AC81" i="1" s="1"/>
  <c r="AB76" i="1"/>
  <c r="U76" i="1"/>
  <c r="AC76" i="1" s="1"/>
  <c r="AB69" i="1"/>
  <c r="U69" i="1"/>
  <c r="AC69" i="1" s="1"/>
  <c r="AB64" i="1"/>
  <c r="U64" i="1"/>
  <c r="AB59" i="1"/>
  <c r="U59" i="1"/>
  <c r="AB55" i="1"/>
  <c r="U55" i="1"/>
  <c r="AC55" i="1" s="1"/>
  <c r="AB50" i="1"/>
  <c r="U50" i="1"/>
  <c r="AB45" i="1"/>
  <c r="U45" i="1"/>
  <c r="AC45" i="1" s="1"/>
  <c r="AB40" i="1"/>
  <c r="U40" i="1"/>
  <c r="AB32" i="1"/>
  <c r="U32" i="1"/>
  <c r="AC32" i="1" s="1"/>
  <c r="AB26" i="1"/>
  <c r="U26" i="1"/>
  <c r="AC26" i="1" s="1"/>
  <c r="AB21" i="1"/>
  <c r="U21" i="1"/>
  <c r="AB17" i="1"/>
  <c r="U17" i="1"/>
  <c r="AC17" i="1" s="1"/>
  <c r="U13" i="1"/>
  <c r="AC13" i="1" s="1"/>
  <c r="AB13" i="1"/>
  <c r="AB303" i="1"/>
  <c r="AB309" i="1"/>
  <c r="AB315" i="1"/>
  <c r="AB321" i="1"/>
  <c r="AB326" i="1"/>
  <c r="AB332" i="1"/>
  <c r="AB338" i="1"/>
  <c r="AB344" i="1"/>
  <c r="AB350" i="1"/>
  <c r="AB356" i="1"/>
  <c r="AB361" i="1"/>
  <c r="AB368" i="1"/>
  <c r="AB373" i="1"/>
  <c r="AB380" i="1"/>
  <c r="AB385" i="1"/>
  <c r="AB389" i="1"/>
  <c r="AB396" i="1"/>
  <c r="AB401" i="1"/>
  <c r="AB408" i="1"/>
  <c r="AB413" i="1"/>
  <c r="AB420" i="1"/>
  <c r="AB425" i="1"/>
  <c r="AB432" i="1"/>
  <c r="AB436" i="1"/>
  <c r="AB442" i="1"/>
  <c r="AB448" i="1"/>
  <c r="AB454" i="1"/>
  <c r="AB460" i="1"/>
  <c r="AB466" i="1"/>
  <c r="AB472" i="1"/>
  <c r="AB478" i="1"/>
  <c r="AB483" i="1"/>
  <c r="AB490" i="1"/>
  <c r="AB495" i="1"/>
  <c r="AB501" i="1"/>
  <c r="AB506" i="1"/>
  <c r="AB514" i="1"/>
  <c r="U520" i="1"/>
  <c r="AB520" i="1"/>
  <c r="AB528" i="1"/>
  <c r="U528" i="1"/>
  <c r="U533" i="1"/>
  <c r="AB533" i="1"/>
  <c r="U540" i="1"/>
  <c r="W540" i="1" s="1"/>
  <c r="AC540" i="1" s="1"/>
  <c r="AB540" i="1"/>
  <c r="AB282" i="1"/>
  <c r="U282" i="1"/>
  <c r="AB292" i="1"/>
  <c r="U292" i="1"/>
  <c r="AB280" i="1"/>
  <c r="U280" i="1"/>
  <c r="AC280" i="1" s="1"/>
  <c r="AB268" i="1"/>
  <c r="U268" i="1"/>
  <c r="U254" i="1"/>
  <c r="AC254" i="1" s="1"/>
  <c r="AB254" i="1"/>
  <c r="AB236" i="1"/>
  <c r="U236" i="1"/>
  <c r="AC236" i="1" s="1"/>
  <c r="AB222" i="1"/>
  <c r="U222" i="1"/>
  <c r="AC222" i="1" s="1"/>
  <c r="AB216" i="1"/>
  <c r="U216" i="1"/>
  <c r="AC216" i="1" s="1"/>
  <c r="AB204" i="1"/>
  <c r="U204" i="1"/>
  <c r="AB198" i="1"/>
  <c r="U198" i="1"/>
  <c r="AC198" i="1" s="1"/>
  <c r="AB187" i="1"/>
  <c r="AB172" i="1"/>
  <c r="AB160" i="1"/>
  <c r="AB148" i="1"/>
  <c r="AB138" i="1"/>
  <c r="AB128" i="1"/>
  <c r="AB112" i="1"/>
  <c r="AB296" i="1"/>
  <c r="U296" i="1"/>
  <c r="AB291" i="1"/>
  <c r="U291" i="1"/>
  <c r="AB279" i="1"/>
  <c r="U279" i="1"/>
  <c r="AB267" i="1"/>
  <c r="U267" i="1"/>
  <c r="AC267" i="1" s="1"/>
  <c r="AB261" i="1"/>
  <c r="U261" i="1"/>
  <c r="AC261" i="1" s="1"/>
  <c r="AB257" i="1"/>
  <c r="U257" i="1"/>
  <c r="AC257" i="1" s="1"/>
  <c r="AB253" i="1"/>
  <c r="U253" i="1"/>
  <c r="AB247" i="1"/>
  <c r="U247" i="1"/>
  <c r="AC247" i="1" s="1"/>
  <c r="AB240" i="1"/>
  <c r="U240" i="1"/>
  <c r="AC240" i="1" s="1"/>
  <c r="AB235" i="1"/>
  <c r="U235" i="1"/>
  <c r="AB231" i="1"/>
  <c r="U231" i="1"/>
  <c r="AB226" i="1"/>
  <c r="U226" i="1"/>
  <c r="AC226" i="1" s="1"/>
  <c r="AB220" i="1"/>
  <c r="U220" i="1"/>
  <c r="AB214" i="1"/>
  <c r="U214" i="1"/>
  <c r="AC214" i="1" s="1"/>
  <c r="AB208" i="1"/>
  <c r="U208" i="1"/>
  <c r="AB202" i="1"/>
  <c r="U202" i="1"/>
  <c r="AB196" i="1"/>
  <c r="U196" i="1"/>
  <c r="AC196" i="1" s="1"/>
  <c r="AB190" i="1"/>
  <c r="U190" i="1"/>
  <c r="AC190" i="1" s="1"/>
  <c r="AB186" i="1"/>
  <c r="AB182" i="1"/>
  <c r="AB176" i="1"/>
  <c r="AB171" i="1"/>
  <c r="AB164" i="1"/>
  <c r="AB159" i="1"/>
  <c r="AB152" i="1"/>
  <c r="AB147" i="1"/>
  <c r="AB141" i="1"/>
  <c r="AB137" i="1"/>
  <c r="AB133" i="1"/>
  <c r="AB127" i="1"/>
  <c r="AB122" i="1"/>
  <c r="AB116" i="1"/>
  <c r="AB111" i="1"/>
  <c r="AB109" i="1"/>
  <c r="AB288" i="1"/>
  <c r="U288" i="1"/>
  <c r="AC288" i="1" s="1"/>
  <c r="U286" i="1"/>
  <c r="AB286" i="1"/>
  <c r="AB274" i="1"/>
  <c r="U274" i="1"/>
  <c r="U262" i="1"/>
  <c r="AC262" i="1" s="1"/>
  <c r="AB262" i="1"/>
  <c r="AB258" i="1"/>
  <c r="U258" i="1"/>
  <c r="AC258" i="1" s="1"/>
  <c r="AB248" i="1"/>
  <c r="U248" i="1"/>
  <c r="AB243" i="1"/>
  <c r="U243" i="1"/>
  <c r="AC243" i="1" s="1"/>
  <c r="U232" i="1"/>
  <c r="AB232" i="1"/>
  <c r="U228" i="1"/>
  <c r="AC228" i="1" s="1"/>
  <c r="AB228" i="1"/>
  <c r="AB210" i="1"/>
  <c r="U210" i="1"/>
  <c r="AC210" i="1" s="1"/>
  <c r="AB192" i="1"/>
  <c r="U192" i="1"/>
  <c r="AB183" i="1"/>
  <c r="AB178" i="1"/>
  <c r="AB166" i="1"/>
  <c r="AB154" i="1"/>
  <c r="AB142" i="1"/>
  <c r="AB134" i="1"/>
  <c r="AB123" i="1"/>
  <c r="AB110" i="1"/>
  <c r="AB284" i="1"/>
  <c r="U284" i="1"/>
  <c r="AB272" i="1"/>
  <c r="U272" i="1"/>
  <c r="AB295" i="1"/>
  <c r="U295" i="1"/>
  <c r="AC295" i="1" s="1"/>
  <c r="U290" i="1"/>
  <c r="AB290" i="1"/>
  <c r="AB283" i="1"/>
  <c r="U283" i="1"/>
  <c r="U278" i="1"/>
  <c r="AC278" i="1" s="1"/>
  <c r="AB278" i="1"/>
  <c r="AB271" i="1"/>
  <c r="U271" i="1"/>
  <c r="U266" i="1"/>
  <c r="AB266" i="1"/>
  <c r="AB260" i="1"/>
  <c r="U260" i="1"/>
  <c r="AB256" i="1"/>
  <c r="U256" i="1"/>
  <c r="AB252" i="1"/>
  <c r="U252" i="1"/>
  <c r="U246" i="1"/>
  <c r="AB246" i="1"/>
  <c r="U238" i="1"/>
  <c r="AB238" i="1"/>
  <c r="AB234" i="1"/>
  <c r="U234" i="1"/>
  <c r="AB230" i="1"/>
  <c r="U230" i="1"/>
  <c r="AB224" i="1"/>
  <c r="U224" i="1"/>
  <c r="AB219" i="1"/>
  <c r="U219" i="1"/>
  <c r="U212" i="1"/>
  <c r="AB212" i="1"/>
  <c r="AB207" i="1"/>
  <c r="U207" i="1"/>
  <c r="U200" i="1"/>
  <c r="AB200" i="1"/>
  <c r="AB195" i="1"/>
  <c r="U195" i="1"/>
  <c r="AB189" i="1"/>
  <c r="U189" i="1"/>
  <c r="AB185" i="1"/>
  <c r="AB181" i="1"/>
  <c r="AB175" i="1"/>
  <c r="AB170" i="1"/>
  <c r="AB163" i="1"/>
  <c r="AB158" i="1"/>
  <c r="AB151" i="1"/>
  <c r="AB146" i="1"/>
  <c r="AB140" i="1"/>
  <c r="AB136" i="1"/>
  <c r="AB132" i="1"/>
  <c r="AB126" i="1"/>
  <c r="AB120" i="1"/>
  <c r="AB115" i="1"/>
  <c r="AB108" i="1"/>
  <c r="AB105" i="1"/>
  <c r="AB102" i="1"/>
  <c r="AB100" i="1"/>
  <c r="AB95" i="1"/>
  <c r="U92" i="1"/>
  <c r="AB92" i="1"/>
  <c r="AB88" i="1"/>
  <c r="U88" i="1"/>
  <c r="AB82" i="1"/>
  <c r="U82" i="1"/>
  <c r="AB77" i="1"/>
  <c r="U77" i="1"/>
  <c r="AC77" i="1" s="1"/>
  <c r="AB70" i="1"/>
  <c r="U70" i="1"/>
  <c r="AB65" i="1"/>
  <c r="U65" i="1"/>
  <c r="U60" i="1"/>
  <c r="AB60" i="1"/>
  <c r="U56" i="1"/>
  <c r="AB56" i="1"/>
  <c r="U52" i="1"/>
  <c r="AB52" i="1"/>
  <c r="AB46" i="1"/>
  <c r="U46" i="1"/>
  <c r="U41" i="1"/>
  <c r="AB41" i="1"/>
  <c r="AB36" i="1"/>
  <c r="U36" i="1"/>
  <c r="AB33" i="1"/>
  <c r="U33" i="1"/>
  <c r="AB28" i="1"/>
  <c r="U28" i="1"/>
  <c r="AB22" i="1"/>
  <c r="U22" i="1"/>
  <c r="AB18" i="1"/>
  <c r="U18" i="1"/>
  <c r="AC18" i="1" s="1"/>
  <c r="AB14" i="1"/>
  <c r="U14" i="1"/>
  <c r="AB302" i="1"/>
  <c r="AB306" i="1"/>
  <c r="AB314" i="1"/>
  <c r="AB318" i="1"/>
  <c r="AB325" i="1"/>
  <c r="AB329" i="1"/>
  <c r="AB337" i="1"/>
  <c r="AB341" i="1"/>
  <c r="AB349" i="1"/>
  <c r="AB353" i="1"/>
  <c r="AB360" i="1"/>
  <c r="AB365" i="1"/>
  <c r="AB372" i="1"/>
  <c r="AB377" i="1"/>
  <c r="AB384" i="1"/>
  <c r="AB388" i="1"/>
  <c r="AB394" i="1"/>
  <c r="AB400" i="1"/>
  <c r="AB406" i="1"/>
  <c r="AB412" i="1"/>
  <c r="AB418" i="1"/>
  <c r="AB424" i="1"/>
  <c r="AB430" i="1"/>
  <c r="AB435" i="1"/>
  <c r="AB441" i="1"/>
  <c r="AB446" i="1"/>
  <c r="AB453" i="1"/>
  <c r="AB458" i="1"/>
  <c r="AB465" i="1"/>
  <c r="AB470" i="1"/>
  <c r="AB477" i="1"/>
  <c r="AB482" i="1"/>
  <c r="AB489" i="1"/>
  <c r="AB494" i="1"/>
  <c r="AB500" i="1"/>
  <c r="AB505" i="1"/>
  <c r="AB512" i="1"/>
  <c r="U518" i="1"/>
  <c r="W518" i="1" s="1"/>
  <c r="AC518" i="1" s="1"/>
  <c r="AB518" i="1"/>
  <c r="AB525" i="1"/>
  <c r="U525" i="1"/>
  <c r="W525" i="1" s="1"/>
  <c r="AC525" i="1" s="1"/>
  <c r="AB527" i="1"/>
  <c r="U527" i="1"/>
  <c r="W527" i="1" s="1"/>
  <c r="AC527" i="1" s="1"/>
  <c r="AB532" i="1"/>
  <c r="U532" i="1"/>
  <c r="W532" i="1" s="1"/>
  <c r="AC532" i="1" s="1"/>
  <c r="AB539" i="1"/>
  <c r="U539" i="1"/>
  <c r="W539" i="1" s="1"/>
  <c r="AC539" i="1" s="1"/>
  <c r="AB563" i="1"/>
  <c r="U563" i="1"/>
  <c r="W563" i="1" s="1"/>
  <c r="AC563" i="1" s="1"/>
  <c r="AB568" i="1"/>
  <c r="U568" i="1"/>
  <c r="W568" i="1" s="1"/>
  <c r="AC568" i="1" s="1"/>
  <c r="AB572" i="1"/>
  <c r="U572" i="1"/>
  <c r="W572" i="1" s="1"/>
  <c r="AC572" i="1" s="1"/>
  <c r="AB579" i="1"/>
  <c r="U579" i="1"/>
  <c r="W579" i="1" s="1"/>
  <c r="AC579" i="1" s="1"/>
  <c r="AB584" i="1"/>
  <c r="U584" i="1"/>
  <c r="W584" i="1" s="1"/>
  <c r="AC584" i="1" s="1"/>
  <c r="U589" i="1"/>
  <c r="W589" i="1" s="1"/>
  <c r="AC589" i="1" s="1"/>
  <c r="AB589" i="1"/>
  <c r="AB595" i="1"/>
  <c r="U595" i="1"/>
  <c r="W595" i="1" s="1"/>
  <c r="AC595" i="1" s="1"/>
  <c r="U601" i="1"/>
  <c r="W601" i="1" s="1"/>
  <c r="AC601" i="1" s="1"/>
  <c r="AB601" i="1"/>
  <c r="AB606" i="1"/>
  <c r="U606" i="1"/>
  <c r="W606" i="1" s="1"/>
  <c r="AC606" i="1" s="1"/>
  <c r="AB612" i="1"/>
  <c r="U612" i="1"/>
  <c r="W612" i="1" s="1"/>
  <c r="AC612" i="1" s="1"/>
  <c r="U617" i="1"/>
  <c r="W617" i="1" s="1"/>
  <c r="AC617" i="1" s="1"/>
  <c r="AB617" i="1"/>
  <c r="AB624" i="1"/>
  <c r="U624" i="1"/>
  <c r="W624" i="1" s="1"/>
  <c r="AC624" i="1" s="1"/>
  <c r="U629" i="1"/>
  <c r="W629" i="1" s="1"/>
  <c r="AC629" i="1" s="1"/>
  <c r="AB629" i="1"/>
  <c r="AB322" i="1"/>
  <c r="AB345" i="1"/>
  <c r="AB390" i="1"/>
  <c r="AB438" i="1"/>
  <c r="AB486" i="1"/>
  <c r="U597" i="1"/>
  <c r="W597" i="1" s="1"/>
  <c r="AC597" i="1" s="1"/>
  <c r="AB597" i="1"/>
  <c r="AB308" i="1"/>
  <c r="AB312" i="1"/>
  <c r="AB320" i="1"/>
  <c r="AB331" i="1"/>
  <c r="AB335" i="1"/>
  <c r="AB343" i="1"/>
  <c r="AB347" i="1"/>
  <c r="AB355" i="1"/>
  <c r="AB359" i="1"/>
  <c r="AB363" i="1"/>
  <c r="AB367" i="1"/>
  <c r="AB371" i="1"/>
  <c r="AB375" i="1"/>
  <c r="AB379" i="1"/>
  <c r="AB383" i="1"/>
  <c r="AB391" i="1"/>
  <c r="AB395" i="1"/>
  <c r="AB399" i="1"/>
  <c r="AB403" i="1"/>
  <c r="AB407" i="1"/>
  <c r="AB411" i="1"/>
  <c r="AB415" i="1"/>
  <c r="AB419" i="1"/>
  <c r="AB423" i="1"/>
  <c r="AB427" i="1"/>
  <c r="AB431" i="1"/>
  <c r="AB439" i="1"/>
  <c r="AB443" i="1"/>
  <c r="AB447" i="1"/>
  <c r="AB451" i="1"/>
  <c r="AB455" i="1"/>
  <c r="AB459" i="1"/>
  <c r="AB463" i="1"/>
  <c r="AB467" i="1"/>
  <c r="AB471" i="1"/>
  <c r="AB475" i="1"/>
  <c r="AB479" i="1"/>
  <c r="AB487" i="1"/>
  <c r="AB491" i="1"/>
  <c r="AB499" i="1"/>
  <c r="AB503" i="1"/>
  <c r="AB507" i="1"/>
  <c r="AB511" i="1"/>
  <c r="AB515" i="1"/>
  <c r="AB519" i="1"/>
  <c r="U519" i="1"/>
  <c r="W519" i="1" s="1"/>
  <c r="AC519" i="1" s="1"/>
  <c r="AB523" i="1"/>
  <c r="U523" i="1"/>
  <c r="W523" i="1" s="1"/>
  <c r="AC523" i="1" s="1"/>
  <c r="U530" i="1"/>
  <c r="W530" i="1" s="1"/>
  <c r="AC530" i="1" s="1"/>
  <c r="AB530" i="1"/>
  <c r="U534" i="1"/>
  <c r="W534" i="1" s="1"/>
  <c r="AC534" i="1" s="1"/>
  <c r="AB534" i="1"/>
  <c r="U538" i="1"/>
  <c r="W538" i="1" s="1"/>
  <c r="AC538" i="1" s="1"/>
  <c r="AB538" i="1"/>
  <c r="U542" i="1"/>
  <c r="W542" i="1" s="1"/>
  <c r="AC542" i="1" s="1"/>
  <c r="AB542" i="1"/>
  <c r="AB562" i="1"/>
  <c r="U562" i="1"/>
  <c r="W562" i="1" s="1"/>
  <c r="AC562" i="1" s="1"/>
  <c r="AB566" i="1"/>
  <c r="U566" i="1"/>
  <c r="W566" i="1" s="1"/>
  <c r="AC566" i="1" s="1"/>
  <c r="AB574" i="1"/>
  <c r="U574" i="1"/>
  <c r="W574" i="1" s="1"/>
  <c r="AC574" i="1" s="1"/>
  <c r="AB578" i="1"/>
  <c r="U578" i="1"/>
  <c r="W578" i="1" s="1"/>
  <c r="AC578" i="1" s="1"/>
  <c r="AB582" i="1"/>
  <c r="U582" i="1"/>
  <c r="W582" i="1" s="1"/>
  <c r="AC582" i="1" s="1"/>
  <c r="AB590" i="1"/>
  <c r="U590" i="1"/>
  <c r="W590" i="1" s="1"/>
  <c r="AC590" i="1" s="1"/>
  <c r="AB594" i="1"/>
  <c r="U594" i="1"/>
  <c r="W594" i="1" s="1"/>
  <c r="AC594" i="1" s="1"/>
  <c r="AB598" i="1"/>
  <c r="U598" i="1"/>
  <c r="W598" i="1" s="1"/>
  <c r="AC598" i="1" s="1"/>
  <c r="AB602" i="1"/>
  <c r="U602" i="1"/>
  <c r="W602" i="1" s="1"/>
  <c r="AC602" i="1" s="1"/>
  <c r="AB610" i="1"/>
  <c r="U610" i="1"/>
  <c r="W610" i="1" s="1"/>
  <c r="AC610" i="1" s="1"/>
  <c r="AB614" i="1"/>
  <c r="U614" i="1"/>
  <c r="AB618" i="1"/>
  <c r="U618" i="1"/>
  <c r="W618" i="1" s="1"/>
  <c r="AC618" i="1" s="1"/>
  <c r="AB622" i="1"/>
  <c r="U622" i="1"/>
  <c r="W622" i="1" s="1"/>
  <c r="AC622" i="1" s="1"/>
  <c r="AB626" i="1"/>
  <c r="U626" i="1"/>
  <c r="W626" i="1" s="1"/>
  <c r="AC626" i="1" s="1"/>
  <c r="AB23" i="1"/>
  <c r="U23" i="1"/>
  <c r="AC23" i="1" s="1"/>
  <c r="AB27" i="1"/>
  <c r="U27" i="1"/>
  <c r="AB31" i="1"/>
  <c r="U31" i="1"/>
  <c r="AB35" i="1"/>
  <c r="U35" i="1"/>
  <c r="AC35" i="1" s="1"/>
  <c r="AB39" i="1"/>
  <c r="U39" i="1"/>
  <c r="AB43" i="1"/>
  <c r="U43" i="1"/>
  <c r="AC43" i="1" s="1"/>
  <c r="AB47" i="1"/>
  <c r="U47" i="1"/>
  <c r="AC47" i="1" s="1"/>
  <c r="AB51" i="1"/>
  <c r="U51" i="1"/>
  <c r="AB63" i="1"/>
  <c r="U63" i="1"/>
  <c r="AB67" i="1"/>
  <c r="U67" i="1"/>
  <c r="AB71" i="1"/>
  <c r="U71" i="1"/>
  <c r="AC71" i="1" s="1"/>
  <c r="AB75" i="1"/>
  <c r="U75" i="1"/>
  <c r="AB79" i="1"/>
  <c r="U79" i="1"/>
  <c r="AC79" i="1" s="1"/>
  <c r="AB83" i="1"/>
  <c r="U83" i="1"/>
  <c r="AB87" i="1"/>
  <c r="U87" i="1"/>
  <c r="AC87" i="1" s="1"/>
  <c r="AB101" i="1"/>
  <c r="AB114" i="1"/>
  <c r="AB117" i="1"/>
  <c r="AB121" i="1"/>
  <c r="AB125" i="1"/>
  <c r="AB129" i="1"/>
  <c r="AB145" i="1"/>
  <c r="AB149" i="1"/>
  <c r="AB153" i="1"/>
  <c r="AB157" i="1"/>
  <c r="AB161" i="1"/>
  <c r="AB165" i="1"/>
  <c r="AB169" i="1"/>
  <c r="AB173" i="1"/>
  <c r="AB177" i="1"/>
  <c r="AB193" i="1"/>
  <c r="U193" i="1"/>
  <c r="AB197" i="1"/>
  <c r="U197" i="1"/>
  <c r="AC197" i="1" s="1"/>
  <c r="AB201" i="1"/>
  <c r="U201" i="1"/>
  <c r="AB205" i="1"/>
  <c r="U205" i="1"/>
  <c r="AC205" i="1" s="1"/>
  <c r="AB209" i="1"/>
  <c r="U209" i="1"/>
  <c r="AB213" i="1"/>
  <c r="U213" i="1"/>
  <c r="AB217" i="1"/>
  <c r="U217" i="1"/>
  <c r="AB221" i="1"/>
  <c r="U221" i="1"/>
  <c r="AB225" i="1"/>
  <c r="U225" i="1"/>
  <c r="AC225" i="1" s="1"/>
  <c r="AB245" i="1"/>
  <c r="U245" i="1"/>
  <c r="AC245" i="1" s="1"/>
  <c r="AB249" i="1"/>
  <c r="U249" i="1"/>
  <c r="AC249" i="1" s="1"/>
  <c r="AB265" i="1"/>
  <c r="U265" i="1"/>
  <c r="AB269" i="1"/>
  <c r="U269" i="1"/>
  <c r="AC269" i="1" s="1"/>
  <c r="AB273" i="1"/>
  <c r="U273" i="1"/>
  <c r="AC273" i="1" s="1"/>
  <c r="AB277" i="1"/>
  <c r="U277" i="1"/>
  <c r="AC277" i="1" s="1"/>
  <c r="AB281" i="1"/>
  <c r="U281" i="1"/>
  <c r="AB285" i="1"/>
  <c r="U285" i="1"/>
  <c r="AC285" i="1" s="1"/>
  <c r="AB289" i="1"/>
  <c r="U289" i="1"/>
  <c r="U293" i="1"/>
  <c r="AC293" i="1" s="1"/>
  <c r="AB293" i="1"/>
  <c r="AB297" i="1"/>
  <c r="U297" i="1"/>
  <c r="AB564" i="1"/>
  <c r="U564" i="1"/>
  <c r="W564" i="1" s="1"/>
  <c r="AC564" i="1" s="1"/>
  <c r="U569" i="1"/>
  <c r="W569" i="1" s="1"/>
  <c r="AC569" i="1" s="1"/>
  <c r="AB569" i="1"/>
  <c r="AB575" i="1"/>
  <c r="U575" i="1"/>
  <c r="AB580" i="1"/>
  <c r="U580" i="1"/>
  <c r="AB586" i="1"/>
  <c r="U586" i="1"/>
  <c r="AB591" i="1"/>
  <c r="U591" i="1"/>
  <c r="AB596" i="1"/>
  <c r="U596" i="1"/>
  <c r="W596" i="1" s="1"/>
  <c r="AC596" i="1" s="1"/>
  <c r="AB603" i="1"/>
  <c r="U603" i="1"/>
  <c r="W603" i="1" s="1"/>
  <c r="AC603" i="1" s="1"/>
  <c r="AB607" i="1"/>
  <c r="U607" i="1"/>
  <c r="W607" i="1" s="1"/>
  <c r="AC607" i="1" s="1"/>
  <c r="U613" i="1"/>
  <c r="W613" i="1" s="1"/>
  <c r="AC613" i="1" s="1"/>
  <c r="AB613" i="1"/>
  <c r="AB619" i="1"/>
  <c r="U619" i="1"/>
  <c r="U625" i="1"/>
  <c r="AB625" i="1"/>
  <c r="AB119" i="1"/>
  <c r="AB330" i="1"/>
  <c r="AB354" i="1"/>
  <c r="AB402" i="1"/>
  <c r="AB450" i="1"/>
  <c r="AB498" i="1"/>
  <c r="U609" i="1"/>
  <c r="W609" i="1" s="1"/>
  <c r="AC609" i="1" s="1"/>
  <c r="AB609" i="1"/>
  <c r="AB97" i="1"/>
  <c r="AB90" i="1"/>
  <c r="U90" i="1"/>
  <c r="AC90" i="1" s="1"/>
  <c r="AB85" i="1"/>
  <c r="U85" i="1"/>
  <c r="AB80" i="1"/>
  <c r="U80" i="1"/>
  <c r="AB74" i="1"/>
  <c r="U74" i="1"/>
  <c r="AC74" i="1" s="1"/>
  <c r="AB68" i="1"/>
  <c r="U68" i="1"/>
  <c r="AC68" i="1" s="1"/>
  <c r="AB62" i="1"/>
  <c r="U62" i="1"/>
  <c r="AB58" i="1"/>
  <c r="U58" i="1"/>
  <c r="AB54" i="1"/>
  <c r="U54" i="1"/>
  <c r="AB49" i="1"/>
  <c r="U49" i="1"/>
  <c r="AC49" i="1" s="1"/>
  <c r="AB44" i="1"/>
  <c r="U44" i="1"/>
  <c r="AB38" i="1"/>
  <c r="U38" i="1"/>
  <c r="AB30" i="1"/>
  <c r="U30" i="1"/>
  <c r="AB25" i="1"/>
  <c r="U25" i="1"/>
  <c r="AB20" i="1"/>
  <c r="U20" i="1"/>
  <c r="U16" i="1"/>
  <c r="AB16" i="1"/>
  <c r="AB12" i="1"/>
  <c r="U12" i="1"/>
  <c r="AC12" i="1" s="1"/>
  <c r="AB298" i="1"/>
  <c r="AB304" i="1"/>
  <c r="AB311" i="1"/>
  <c r="AB316" i="1"/>
  <c r="AB323" i="1"/>
  <c r="AB327" i="1"/>
  <c r="AB334" i="1"/>
  <c r="AB339" i="1"/>
  <c r="AB346" i="1"/>
  <c r="AB351" i="1"/>
  <c r="AB357" i="1"/>
  <c r="AB362" i="1"/>
  <c r="AB369" i="1"/>
  <c r="AB374" i="1"/>
  <c r="AB381" i="1"/>
  <c r="AB386" i="1"/>
  <c r="AB392" i="1"/>
  <c r="AB397" i="1"/>
  <c r="AB404" i="1"/>
  <c r="AB409" i="1"/>
  <c r="AB416" i="1"/>
  <c r="AB421" i="1"/>
  <c r="AB428" i="1"/>
  <c r="AB433" i="1"/>
  <c r="AB437" i="1"/>
  <c r="AB444" i="1"/>
  <c r="AB449" i="1"/>
  <c r="AB456" i="1"/>
  <c r="AB461" i="1"/>
  <c r="AB468" i="1"/>
  <c r="AB473" i="1"/>
  <c r="AB480" i="1"/>
  <c r="AB484" i="1"/>
  <c r="AB492" i="1"/>
  <c r="AB496" i="1"/>
  <c r="AB502" i="1"/>
  <c r="AB508" i="1"/>
  <c r="U516" i="1"/>
  <c r="W516" i="1" s="1"/>
  <c r="AC516" i="1" s="1"/>
  <c r="AB516" i="1"/>
  <c r="AB521" i="1"/>
  <c r="U521" i="1"/>
  <c r="W521" i="1" s="1"/>
  <c r="AC521" i="1" s="1"/>
  <c r="AB526" i="1"/>
  <c r="U526" i="1"/>
  <c r="W526" i="1" s="1"/>
  <c r="AC526" i="1" s="1"/>
  <c r="U529" i="1"/>
  <c r="W529" i="1" s="1"/>
  <c r="AC529" i="1" s="1"/>
  <c r="AB529" i="1"/>
  <c r="AB535" i="1"/>
  <c r="U535" i="1"/>
  <c r="W535" i="1" s="1"/>
  <c r="AC535" i="1" s="1"/>
  <c r="U541" i="1"/>
  <c r="W541" i="1" s="1"/>
  <c r="AC541" i="1" s="1"/>
  <c r="AB541" i="1"/>
  <c r="U565" i="1"/>
  <c r="W565" i="1" s="1"/>
  <c r="AC565" i="1" s="1"/>
  <c r="AB565" i="1"/>
  <c r="AB570" i="1"/>
  <c r="U570" i="1"/>
  <c r="W570" i="1" s="1"/>
  <c r="AC570" i="1" s="1"/>
  <c r="AB576" i="1"/>
  <c r="U576" i="1"/>
  <c r="U581" i="1"/>
  <c r="W581" i="1" s="1"/>
  <c r="AC581" i="1" s="1"/>
  <c r="AB581" i="1"/>
  <c r="AB587" i="1"/>
  <c r="U587" i="1"/>
  <c r="W587" i="1" s="1"/>
  <c r="AC587" i="1" s="1"/>
  <c r="AB592" i="1"/>
  <c r="U592" i="1"/>
  <c r="W592" i="1" s="1"/>
  <c r="AC592" i="1" s="1"/>
  <c r="AB599" i="1"/>
  <c r="U599" i="1"/>
  <c r="W599" i="1" s="1"/>
  <c r="AC599" i="1" s="1"/>
  <c r="AB604" i="1"/>
  <c r="U604" i="1"/>
  <c r="W604" i="1" s="1"/>
  <c r="AC604" i="1" s="1"/>
  <c r="AB608" i="1"/>
  <c r="U608" i="1"/>
  <c r="W608" i="1" s="1"/>
  <c r="AC608" i="1" s="1"/>
  <c r="AB615" i="1"/>
  <c r="U615" i="1"/>
  <c r="AB620" i="1"/>
  <c r="U620" i="1"/>
  <c r="W620" i="1" s="1"/>
  <c r="AC620" i="1" s="1"/>
  <c r="AB627" i="1"/>
  <c r="U627" i="1"/>
  <c r="W627" i="1" s="1"/>
  <c r="AC627" i="1" s="1"/>
  <c r="AB307" i="1"/>
  <c r="AB333" i="1"/>
  <c r="AB366" i="1"/>
  <c r="AB414" i="1"/>
  <c r="AB462" i="1"/>
  <c r="AB510" i="1"/>
  <c r="U573" i="1"/>
  <c r="W573" i="1" s="1"/>
  <c r="AC573" i="1" s="1"/>
  <c r="AB573" i="1"/>
  <c r="U621" i="1"/>
  <c r="W621" i="1" s="1"/>
  <c r="AC621" i="1" s="1"/>
  <c r="AB621" i="1"/>
  <c r="AB310" i="1"/>
  <c r="AB131" i="1"/>
  <c r="AB143" i="1"/>
  <c r="AB155" i="1"/>
  <c r="AB167" i="1"/>
  <c r="AB179" i="1"/>
  <c r="AB191" i="1"/>
  <c r="U191" i="1"/>
  <c r="AB203" i="1"/>
  <c r="U203" i="1"/>
  <c r="AC203" i="1" s="1"/>
  <c r="AB215" i="1"/>
  <c r="U215" i="1"/>
  <c r="AB227" i="1"/>
  <c r="U227" i="1"/>
  <c r="AB239" i="1"/>
  <c r="U239" i="1"/>
  <c r="AB251" i="1"/>
  <c r="U251" i="1"/>
  <c r="AB263" i="1"/>
  <c r="U263" i="1"/>
  <c r="AC263" i="1" s="1"/>
  <c r="AB275" i="1"/>
  <c r="U275" i="1"/>
  <c r="AC275" i="1" s="1"/>
  <c r="AB287" i="1"/>
  <c r="U287" i="1"/>
  <c r="AB106" i="1"/>
  <c r="AB103" i="1"/>
  <c r="AB96" i="1"/>
  <c r="AB93" i="1"/>
  <c r="U93" i="1"/>
  <c r="AB89" i="1"/>
  <c r="U89" i="1"/>
  <c r="AC89" i="1" s="1"/>
  <c r="AB84" i="1"/>
  <c r="U84" i="1"/>
  <c r="AC84" i="1" s="1"/>
  <c r="AB78" i="1"/>
  <c r="U78" i="1"/>
  <c r="AB72" i="1"/>
  <c r="U72" i="1"/>
  <c r="AB66" i="1"/>
  <c r="U66" i="1"/>
  <c r="AB61" i="1"/>
  <c r="U61" i="1"/>
  <c r="AB57" i="1"/>
  <c r="U57" i="1"/>
  <c r="AB53" i="1"/>
  <c r="U53" i="1"/>
  <c r="AB48" i="1"/>
  <c r="U48" i="1"/>
  <c r="AC48" i="1" s="1"/>
  <c r="AB42" i="1"/>
  <c r="U42" i="1"/>
  <c r="AB37" i="1"/>
  <c r="U37" i="1"/>
  <c r="AB34" i="1"/>
  <c r="U34" i="1"/>
  <c r="AC34" i="1" s="1"/>
  <c r="AB29" i="1"/>
  <c r="U29" i="1"/>
  <c r="U24" i="1"/>
  <c r="AB24" i="1"/>
  <c r="AB19" i="1"/>
  <c r="U19" i="1"/>
  <c r="AB15" i="1"/>
  <c r="U15" i="1"/>
  <c r="AB301" i="1"/>
  <c r="AB305" i="1"/>
  <c r="AB313" i="1"/>
  <c r="AB317" i="1"/>
  <c r="AB324" i="1"/>
  <c r="AB328" i="1"/>
  <c r="AB336" i="1"/>
  <c r="AB340" i="1"/>
  <c r="AB348" i="1"/>
  <c r="AB352" i="1"/>
  <c r="AB358" i="1"/>
  <c r="AB364" i="1"/>
  <c r="AB370" i="1"/>
  <c r="AB376" i="1"/>
  <c r="AB382" i="1"/>
  <c r="AB387" i="1"/>
  <c r="AB393" i="1"/>
  <c r="AB398" i="1"/>
  <c r="AB405" i="1"/>
  <c r="AB410" i="1"/>
  <c r="AB417" i="1"/>
  <c r="AB422" i="1"/>
  <c r="AB429" i="1"/>
  <c r="AB434" i="1"/>
  <c r="AB440" i="1"/>
  <c r="AB445" i="1"/>
  <c r="AB452" i="1"/>
  <c r="AB457" i="1"/>
  <c r="AB464" i="1"/>
  <c r="AB469" i="1"/>
  <c r="AB476" i="1"/>
  <c r="AB481" i="1"/>
  <c r="AB485" i="1"/>
  <c r="AB493" i="1"/>
  <c r="AB497" i="1"/>
  <c r="AB504" i="1"/>
  <c r="AB509" i="1"/>
  <c r="AB517" i="1"/>
  <c r="U517" i="1"/>
  <c r="AB524" i="1"/>
  <c r="U524" i="1"/>
  <c r="AB531" i="1"/>
  <c r="U531" i="1"/>
  <c r="W531" i="1" s="1"/>
  <c r="AC531" i="1" s="1"/>
  <c r="AB536" i="1"/>
  <c r="U536" i="1"/>
  <c r="AB543" i="1"/>
  <c r="U543" i="1"/>
  <c r="AB567" i="1"/>
  <c r="U567" i="1"/>
  <c r="W567" i="1" s="1"/>
  <c r="AC567" i="1" s="1"/>
  <c r="AB571" i="1"/>
  <c r="U571" i="1"/>
  <c r="W571" i="1" s="1"/>
  <c r="AC571" i="1" s="1"/>
  <c r="U577" i="1"/>
  <c r="W577" i="1" s="1"/>
  <c r="AC577" i="1" s="1"/>
  <c r="AB577" i="1"/>
  <c r="AB583" i="1"/>
  <c r="U583" i="1"/>
  <c r="AB588" i="1"/>
  <c r="U588" i="1"/>
  <c r="W588" i="1" s="1"/>
  <c r="AC588" i="1" s="1"/>
  <c r="U593" i="1"/>
  <c r="W593" i="1" s="1"/>
  <c r="AC593" i="1" s="1"/>
  <c r="AB593" i="1"/>
  <c r="AB600" i="1"/>
  <c r="U600" i="1"/>
  <c r="U605" i="1"/>
  <c r="W605" i="1" s="1"/>
  <c r="AC605" i="1" s="1"/>
  <c r="AB605" i="1"/>
  <c r="AB611" i="1"/>
  <c r="U611" i="1"/>
  <c r="W611" i="1" s="1"/>
  <c r="AC611" i="1" s="1"/>
  <c r="AB616" i="1"/>
  <c r="U616" i="1"/>
  <c r="W616" i="1" s="1"/>
  <c r="AC616" i="1" s="1"/>
  <c r="AB623" i="1"/>
  <c r="U623" i="1"/>
  <c r="W623" i="1" s="1"/>
  <c r="AC623" i="1" s="1"/>
  <c r="AB628" i="1"/>
  <c r="U628" i="1"/>
  <c r="W628" i="1" s="1"/>
  <c r="AC628" i="1" s="1"/>
  <c r="AB319" i="1"/>
  <c r="AB342" i="1"/>
  <c r="AB378" i="1"/>
  <c r="AB426" i="1"/>
  <c r="AB474" i="1"/>
  <c r="U522" i="1"/>
  <c r="W522" i="1" s="1"/>
  <c r="AC522" i="1" s="1"/>
  <c r="AB522" i="1"/>
  <c r="U537" i="1"/>
  <c r="W537" i="1" s="1"/>
  <c r="AC537" i="1" s="1"/>
  <c r="AB537" i="1"/>
  <c r="U585" i="1"/>
  <c r="W585" i="1" s="1"/>
  <c r="AC585" i="1" s="1"/>
  <c r="AB585" i="1"/>
  <c r="U11" i="7"/>
  <c r="O73" i="1"/>
  <c r="O241" i="1"/>
  <c r="O242" i="1"/>
  <c r="T1004" i="1" l="1"/>
  <c r="T11" i="1"/>
  <c r="S999" i="1"/>
  <c r="T999" i="1"/>
  <c r="S1049" i="1"/>
  <c r="T1049" i="1"/>
  <c r="S978" i="1"/>
  <c r="T978" i="1"/>
  <c r="S972" i="1"/>
  <c r="T972" i="1"/>
  <c r="S1079" i="1"/>
  <c r="T1079" i="1"/>
  <c r="S1010" i="1"/>
  <c r="T1010" i="1"/>
  <c r="T962" i="1"/>
  <c r="S962" i="1"/>
  <c r="S955" i="1"/>
  <c r="T955" i="1"/>
  <c r="T976" i="1"/>
  <c r="S976" i="1"/>
  <c r="T1048" i="1"/>
  <c r="S1048" i="1"/>
  <c r="S1042" i="1"/>
  <c r="T1042" i="1"/>
  <c r="S1045" i="1"/>
  <c r="T1045" i="1"/>
  <c r="T1121" i="1"/>
  <c r="S1121" i="1"/>
  <c r="T1119" i="1"/>
  <c r="S1119" i="1"/>
  <c r="S969" i="1"/>
  <c r="T969" i="1"/>
  <c r="S1027" i="1"/>
  <c r="T1027" i="1"/>
  <c r="S957" i="1"/>
  <c r="T957" i="1"/>
  <c r="T1098" i="1"/>
  <c r="S1098" i="1"/>
  <c r="S965" i="1"/>
  <c r="T965" i="1"/>
  <c r="T982" i="1"/>
  <c r="S982" i="1"/>
  <c r="S1005" i="1"/>
  <c r="T1005" i="1"/>
  <c r="T1008" i="1"/>
  <c r="S1008" i="1"/>
  <c r="T1044" i="1"/>
  <c r="S1044" i="1"/>
  <c r="T1050" i="1"/>
  <c r="S1050" i="1"/>
  <c r="T1072" i="1"/>
  <c r="S1072" i="1"/>
  <c r="T1105" i="1"/>
  <c r="S1105" i="1"/>
  <c r="T1076" i="1"/>
  <c r="S1076" i="1"/>
  <c r="S983" i="1"/>
  <c r="T983" i="1"/>
  <c r="T1099" i="1"/>
  <c r="S1099" i="1"/>
  <c r="T1040" i="1"/>
  <c r="S1040" i="1"/>
  <c r="T1086" i="1"/>
  <c r="S1086" i="1"/>
  <c r="T1078" i="1"/>
  <c r="S1078" i="1"/>
  <c r="S961" i="1"/>
  <c r="T961" i="1"/>
  <c r="T995" i="1"/>
  <c r="S995" i="1"/>
  <c r="T954" i="1"/>
  <c r="S954" i="1"/>
  <c r="S1018" i="1"/>
  <c r="T1018" i="1"/>
  <c r="T1023" i="1"/>
  <c r="S1023" i="1"/>
  <c r="T1062" i="1"/>
  <c r="S1062" i="1"/>
  <c r="T1025" i="1"/>
  <c r="S1025" i="1"/>
  <c r="S1061" i="1"/>
  <c r="T1061" i="1"/>
  <c r="S1132" i="1"/>
  <c r="T1132" i="1"/>
  <c r="S1101" i="1"/>
  <c r="T1101" i="1"/>
  <c r="T1070" i="1"/>
  <c r="S1070" i="1"/>
  <c r="S1118" i="1"/>
  <c r="T1118" i="1"/>
  <c r="S1107" i="1"/>
  <c r="T1107" i="1"/>
  <c r="S992" i="1"/>
  <c r="T992" i="1"/>
  <c r="T1021" i="1"/>
  <c r="S1021" i="1"/>
  <c r="S1055" i="1"/>
  <c r="T1055" i="1"/>
  <c r="T1013" i="1"/>
  <c r="S1013" i="1"/>
  <c r="S1053" i="1"/>
  <c r="T1053" i="1"/>
  <c r="S1009" i="1"/>
  <c r="T1009" i="1"/>
  <c r="S980" i="1"/>
  <c r="T980" i="1"/>
  <c r="S1122" i="1"/>
  <c r="T1122" i="1"/>
  <c r="S968" i="1"/>
  <c r="T968" i="1"/>
  <c r="S974" i="1"/>
  <c r="T974" i="1"/>
  <c r="T1017" i="1"/>
  <c r="S1017" i="1"/>
  <c r="T1097" i="1"/>
  <c r="S1097" i="1"/>
  <c r="T1131" i="1"/>
  <c r="S1131" i="1"/>
  <c r="S1125" i="1"/>
  <c r="T1125" i="1"/>
  <c r="S993" i="1"/>
  <c r="T993" i="1"/>
  <c r="S1090" i="1"/>
  <c r="T1090" i="1"/>
  <c r="S1019" i="1"/>
  <c r="T1019" i="1"/>
  <c r="T1104" i="1"/>
  <c r="S1104" i="1"/>
  <c r="S1058" i="1"/>
  <c r="T1058" i="1"/>
  <c r="T991" i="1"/>
  <c r="S991" i="1"/>
  <c r="S981" i="1"/>
  <c r="T981" i="1"/>
  <c r="T1030" i="1"/>
  <c r="S1030" i="1"/>
  <c r="T1020" i="1"/>
  <c r="S1020" i="1"/>
  <c r="S1063" i="1"/>
  <c r="T1063" i="1"/>
  <c r="S1057" i="1"/>
  <c r="T1057" i="1"/>
  <c r="S1085" i="1"/>
  <c r="T1085" i="1"/>
  <c r="T1114" i="1"/>
  <c r="S1114" i="1"/>
  <c r="T1110" i="1"/>
  <c r="S1110" i="1"/>
  <c r="S1093" i="1"/>
  <c r="T1093" i="1"/>
  <c r="S1002" i="1"/>
  <c r="T1002" i="1"/>
  <c r="S1128" i="1"/>
  <c r="T1128" i="1"/>
  <c r="S989" i="1"/>
  <c r="T989" i="1"/>
  <c r="S986" i="1"/>
  <c r="T986" i="1"/>
  <c r="T960" i="1"/>
  <c r="S960" i="1"/>
  <c r="S1022" i="1"/>
  <c r="T1022" i="1"/>
  <c r="S1034" i="1"/>
  <c r="T1034" i="1"/>
  <c r="S1092" i="1"/>
  <c r="T1092" i="1"/>
  <c r="S1116" i="1"/>
  <c r="T1116" i="1"/>
  <c r="S1109" i="1"/>
  <c r="T1109" i="1"/>
  <c r="S1126" i="1"/>
  <c r="T1126" i="1"/>
  <c r="S953" i="1"/>
  <c r="T953" i="1"/>
  <c r="T1115" i="1"/>
  <c r="S1115" i="1"/>
  <c r="S1031" i="1"/>
  <c r="T1031" i="1"/>
  <c r="S1065" i="1"/>
  <c r="T1065" i="1"/>
  <c r="S1054" i="1"/>
  <c r="T1054" i="1"/>
  <c r="T985" i="1"/>
  <c r="S985" i="1"/>
  <c r="T1068" i="1"/>
  <c r="S1068" i="1"/>
  <c r="S1064" i="1"/>
  <c r="T1064" i="1"/>
  <c r="T1028" i="1"/>
  <c r="S1028" i="1"/>
  <c r="S1083" i="1"/>
  <c r="T1083" i="1"/>
  <c r="T956" i="1"/>
  <c r="S956" i="1"/>
  <c r="T994" i="1"/>
  <c r="S994" i="1"/>
  <c r="S1026" i="1"/>
  <c r="T1026" i="1"/>
  <c r="T1033" i="1"/>
  <c r="S1033" i="1"/>
  <c r="T1060" i="1"/>
  <c r="S1060" i="1"/>
  <c r="S1051" i="1"/>
  <c r="T1051" i="1"/>
  <c r="S1106" i="1"/>
  <c r="T1106" i="1"/>
  <c r="T1102" i="1"/>
  <c r="S1102" i="1"/>
  <c r="T1094" i="1"/>
  <c r="S1094" i="1"/>
  <c r="S975" i="1"/>
  <c r="T975" i="1"/>
  <c r="T1103" i="1"/>
  <c r="S1103" i="1"/>
  <c r="S1081" i="1"/>
  <c r="T1081" i="1"/>
  <c r="T1113" i="1"/>
  <c r="S1113" i="1"/>
  <c r="T1014" i="1"/>
  <c r="S1014" i="1"/>
  <c r="T998" i="1"/>
  <c r="S998" i="1"/>
  <c r="S971" i="1"/>
  <c r="T971" i="1"/>
  <c r="T1007" i="1"/>
  <c r="S1007" i="1"/>
  <c r="S1029" i="1"/>
  <c r="T1029" i="1"/>
  <c r="S1069" i="1"/>
  <c r="T1069" i="1"/>
  <c r="T1067" i="1"/>
  <c r="S1067" i="1"/>
  <c r="T1127" i="1"/>
  <c r="S1127" i="1"/>
  <c r="T1100" i="1"/>
  <c r="S1100" i="1"/>
  <c r="S1091" i="1"/>
  <c r="T1091" i="1"/>
  <c r="S1006" i="1"/>
  <c r="T1006" i="1"/>
  <c r="S1001" i="1"/>
  <c r="T1001" i="1"/>
  <c r="T1108" i="1"/>
  <c r="S1108" i="1"/>
  <c r="S963" i="1"/>
  <c r="T963" i="1"/>
  <c r="T970" i="1"/>
  <c r="S970" i="1"/>
  <c r="S977" i="1"/>
  <c r="T977" i="1"/>
  <c r="T1003" i="1"/>
  <c r="S1003" i="1"/>
  <c r="T1038" i="1"/>
  <c r="S1038" i="1"/>
  <c r="T1041" i="1"/>
  <c r="S1041" i="1"/>
  <c r="S1073" i="1"/>
  <c r="T1073" i="1"/>
  <c r="T1133" i="1"/>
  <c r="S1133" i="1"/>
  <c r="S1120" i="1"/>
  <c r="T1120" i="1"/>
  <c r="S1129" i="1"/>
  <c r="T1129" i="1"/>
  <c r="S1035" i="1"/>
  <c r="T1035" i="1"/>
  <c r="S997" i="1"/>
  <c r="T997" i="1"/>
  <c r="S1024" i="1"/>
  <c r="T1024" i="1"/>
  <c r="S973" i="1"/>
  <c r="T973" i="1"/>
  <c r="S1015" i="1"/>
  <c r="T1015" i="1"/>
  <c r="T1043" i="1"/>
  <c r="S1043" i="1"/>
  <c r="T990" i="1"/>
  <c r="S990" i="1"/>
  <c r="T1077" i="1"/>
  <c r="S1077" i="1"/>
  <c r="S958" i="1"/>
  <c r="T958" i="1"/>
  <c r="T964" i="1"/>
  <c r="S964" i="1"/>
  <c r="S1071" i="1"/>
  <c r="T1071" i="1"/>
  <c r="T952" i="1"/>
  <c r="S952" i="1"/>
  <c r="T967" i="1"/>
  <c r="S967" i="1"/>
  <c r="S996" i="1"/>
  <c r="T996" i="1"/>
  <c r="T1011" i="1"/>
  <c r="S1011" i="1"/>
  <c r="T1037" i="1"/>
  <c r="S1037" i="1"/>
  <c r="S988" i="1"/>
  <c r="T988" i="1"/>
  <c r="T1056" i="1"/>
  <c r="S1056" i="1"/>
  <c r="S1112" i="1"/>
  <c r="T1112" i="1"/>
  <c r="T1088" i="1"/>
  <c r="S1088" i="1"/>
  <c r="S1117" i="1"/>
  <c r="T1117" i="1"/>
  <c r="S1066" i="1"/>
  <c r="T1066" i="1"/>
  <c r="T1111" i="1"/>
  <c r="S1111" i="1"/>
  <c r="T1080" i="1"/>
  <c r="S1080" i="1"/>
  <c r="S1052" i="1"/>
  <c r="T1052" i="1"/>
  <c r="S959" i="1"/>
  <c r="T959" i="1"/>
  <c r="S1000" i="1"/>
  <c r="T1000" i="1"/>
  <c r="T1016" i="1"/>
  <c r="S1016" i="1"/>
  <c r="S1036" i="1"/>
  <c r="T1036" i="1"/>
  <c r="S1089" i="1"/>
  <c r="T1089" i="1"/>
  <c r="S1046" i="1"/>
  <c r="T1046" i="1"/>
  <c r="S1130" i="1"/>
  <c r="T1130" i="1"/>
  <c r="S1123" i="1"/>
  <c r="T1123" i="1"/>
  <c r="S1087" i="1"/>
  <c r="T1087" i="1"/>
  <c r="S1095" i="1"/>
  <c r="T1095" i="1"/>
  <c r="S987" i="1"/>
  <c r="T987" i="1"/>
  <c r="S1082" i="1"/>
  <c r="T1082" i="1"/>
  <c r="S1124" i="1"/>
  <c r="T1124" i="1"/>
  <c r="S966" i="1"/>
  <c r="T966" i="1"/>
  <c r="S979" i="1"/>
  <c r="T979" i="1"/>
  <c r="S984" i="1"/>
  <c r="T984" i="1"/>
  <c r="S1012" i="1"/>
  <c r="T1012" i="1"/>
  <c r="T1059" i="1"/>
  <c r="S1059" i="1"/>
  <c r="S1075" i="1"/>
  <c r="T1075" i="1"/>
  <c r="S1096" i="1"/>
  <c r="T1096" i="1"/>
  <c r="S1084" i="1"/>
  <c r="T1084" i="1"/>
  <c r="S1032" i="1"/>
  <c r="T1032" i="1"/>
  <c r="S1039" i="1"/>
  <c r="T1039" i="1"/>
  <c r="S1074" i="1"/>
  <c r="T1074" i="1"/>
  <c r="S544" i="1"/>
  <c r="T544" i="1"/>
  <c r="S557" i="1"/>
  <c r="T557" i="1"/>
  <c r="T561" i="1"/>
  <c r="S561" i="1"/>
  <c r="T555" i="1"/>
  <c r="S555" i="1"/>
  <c r="T549" i="1"/>
  <c r="S549" i="1"/>
  <c r="S546" i="1"/>
  <c r="T546" i="1"/>
  <c r="S551" i="1"/>
  <c r="T551" i="1"/>
  <c r="S547" i="1"/>
  <c r="T547" i="1"/>
  <c r="S545" i="1"/>
  <c r="T545" i="1"/>
  <c r="T560" i="1"/>
  <c r="S560" i="1"/>
  <c r="S558" i="1"/>
  <c r="T558" i="1"/>
  <c r="T554" i="1"/>
  <c r="S554" i="1"/>
  <c r="S552" i="1"/>
  <c r="T552" i="1"/>
  <c r="T548" i="1"/>
  <c r="S548" i="1"/>
  <c r="S556" i="1"/>
  <c r="T556" i="1"/>
  <c r="S559" i="1"/>
  <c r="T559" i="1"/>
  <c r="S550" i="1"/>
  <c r="T550" i="1"/>
  <c r="S553" i="1"/>
  <c r="T553" i="1"/>
  <c r="T772" i="1"/>
  <c r="S772" i="1"/>
  <c r="T920" i="1"/>
  <c r="S920" i="1"/>
  <c r="S882" i="1"/>
  <c r="T882" i="1"/>
  <c r="T947" i="1"/>
  <c r="S947" i="1"/>
  <c r="T948" i="1"/>
  <c r="S948" i="1"/>
  <c r="T951" i="1"/>
  <c r="S951" i="1"/>
  <c r="S919" i="1"/>
  <c r="T919" i="1"/>
  <c r="T809" i="1"/>
  <c r="S809" i="1"/>
  <c r="T851" i="1"/>
  <c r="S851" i="1"/>
  <c r="T935" i="1"/>
  <c r="S935" i="1"/>
  <c r="T861" i="1"/>
  <c r="S861" i="1"/>
  <c r="T941" i="1"/>
  <c r="S941" i="1"/>
  <c r="T942" i="1"/>
  <c r="S942" i="1"/>
  <c r="T826" i="1"/>
  <c r="S826" i="1"/>
  <c r="S827" i="1"/>
  <c r="T827" i="1"/>
  <c r="S775" i="1"/>
  <c r="T775" i="1"/>
  <c r="T937" i="1"/>
  <c r="S937" i="1"/>
  <c r="T881" i="1"/>
  <c r="S881" i="1"/>
  <c r="T871" i="1"/>
  <c r="S871" i="1"/>
  <c r="T922" i="1"/>
  <c r="S922" i="1"/>
  <c r="T945" i="1"/>
  <c r="S945" i="1"/>
  <c r="T949" i="1"/>
  <c r="S949" i="1"/>
  <c r="S785" i="1"/>
  <c r="T785" i="1"/>
  <c r="T924" i="1"/>
  <c r="S924" i="1"/>
  <c r="T905" i="1"/>
  <c r="S905" i="1"/>
  <c r="S901" i="1"/>
  <c r="T901" i="1"/>
  <c r="T902" i="1"/>
  <c r="S902" i="1"/>
  <c r="T916" i="1"/>
  <c r="S916" i="1"/>
  <c r="T925" i="1"/>
  <c r="S925" i="1"/>
  <c r="T876" i="1"/>
  <c r="S876" i="1"/>
  <c r="T773" i="1"/>
  <c r="S773" i="1"/>
  <c r="T852" i="1"/>
  <c r="S852" i="1"/>
  <c r="T893" i="1"/>
  <c r="S893" i="1"/>
  <c r="S863" i="1"/>
  <c r="T863" i="1"/>
  <c r="T926" i="1"/>
  <c r="S926" i="1"/>
  <c r="T929" i="1"/>
  <c r="S929" i="1"/>
  <c r="T911" i="1"/>
  <c r="S911" i="1"/>
  <c r="T793" i="1"/>
  <c r="S793" i="1"/>
  <c r="S856" i="1"/>
  <c r="T856" i="1"/>
  <c r="S815" i="1"/>
  <c r="T815" i="1"/>
  <c r="T906" i="1"/>
  <c r="S906" i="1"/>
  <c r="S878" i="1"/>
  <c r="T878" i="1"/>
  <c r="T933" i="1"/>
  <c r="S933" i="1"/>
  <c r="T917" i="1"/>
  <c r="S917" i="1"/>
  <c r="T841" i="1"/>
  <c r="S841" i="1"/>
  <c r="T776" i="1"/>
  <c r="S776" i="1"/>
  <c r="T821" i="1"/>
  <c r="S821" i="1"/>
  <c r="T880" i="1"/>
  <c r="S880" i="1"/>
  <c r="S858" i="1"/>
  <c r="T858" i="1"/>
  <c r="S874" i="1"/>
  <c r="T874" i="1"/>
  <c r="T873" i="1"/>
  <c r="S873" i="1"/>
  <c r="S938" i="1"/>
  <c r="T938" i="1"/>
  <c r="T805" i="1"/>
  <c r="S805" i="1"/>
  <c r="T789" i="1"/>
  <c r="S789" i="1"/>
  <c r="T837" i="1"/>
  <c r="S837" i="1"/>
  <c r="T833" i="1"/>
  <c r="S833" i="1"/>
  <c r="T884" i="1"/>
  <c r="S884" i="1"/>
  <c r="S907" i="1"/>
  <c r="T907" i="1"/>
  <c r="T910" i="1"/>
  <c r="S910" i="1"/>
  <c r="T800" i="1"/>
  <c r="S800" i="1"/>
  <c r="S777" i="1"/>
  <c r="T777" i="1"/>
  <c r="T892" i="1"/>
  <c r="S892" i="1"/>
  <c r="T877" i="1"/>
  <c r="S877" i="1"/>
  <c r="S899" i="1"/>
  <c r="T899" i="1"/>
  <c r="T879" i="1"/>
  <c r="S879" i="1"/>
  <c r="S836" i="1"/>
  <c r="T836" i="1"/>
  <c r="T895" i="1"/>
  <c r="S895" i="1"/>
  <c r="T834" i="1"/>
  <c r="S834" i="1"/>
  <c r="S796" i="1"/>
  <c r="T796" i="1"/>
  <c r="S816" i="1"/>
  <c r="T816" i="1"/>
  <c r="T913" i="1"/>
  <c r="S913" i="1"/>
  <c r="T828" i="1"/>
  <c r="S828" i="1"/>
  <c r="T849" i="1"/>
  <c r="S849" i="1"/>
  <c r="T936" i="1"/>
  <c r="S936" i="1"/>
  <c r="T824" i="1"/>
  <c r="S824" i="1"/>
  <c r="T779" i="1"/>
  <c r="S779" i="1"/>
  <c r="T832" i="1"/>
  <c r="S832" i="1"/>
  <c r="T855" i="1"/>
  <c r="S855" i="1"/>
  <c r="S869" i="1"/>
  <c r="T869" i="1"/>
  <c r="S903" i="1"/>
  <c r="T903" i="1"/>
  <c r="T872" i="1"/>
  <c r="S872" i="1"/>
  <c r="S864" i="1"/>
  <c r="T864" i="1"/>
  <c r="T946" i="1"/>
  <c r="S946" i="1"/>
  <c r="T846" i="1"/>
  <c r="S846" i="1"/>
  <c r="S782" i="1"/>
  <c r="T782" i="1"/>
  <c r="S889" i="1"/>
  <c r="T889" i="1"/>
  <c r="S831" i="1"/>
  <c r="T831" i="1"/>
  <c r="T868" i="1"/>
  <c r="S868" i="1"/>
  <c r="S894" i="1"/>
  <c r="T894" i="1"/>
  <c r="S790" i="1"/>
  <c r="T790" i="1"/>
  <c r="T774" i="1"/>
  <c r="S774" i="1"/>
  <c r="T814" i="1"/>
  <c r="S814" i="1"/>
  <c r="T848" i="1"/>
  <c r="S848" i="1"/>
  <c r="T839" i="1"/>
  <c r="S839" i="1"/>
  <c r="S835" i="1"/>
  <c r="T835" i="1"/>
  <c r="T840" i="1"/>
  <c r="S840" i="1"/>
  <c r="S867" i="1"/>
  <c r="T867" i="1"/>
  <c r="S806" i="1"/>
  <c r="T806" i="1"/>
  <c r="T842" i="1"/>
  <c r="S842" i="1"/>
  <c r="T822" i="1"/>
  <c r="S822" i="1"/>
  <c r="T804" i="1"/>
  <c r="S804" i="1"/>
  <c r="T784" i="1"/>
  <c r="S784" i="1"/>
  <c r="S819" i="1"/>
  <c r="T819" i="1"/>
  <c r="S865" i="1"/>
  <c r="T865" i="1"/>
  <c r="S904" i="1"/>
  <c r="T904" i="1"/>
  <c r="S780" i="1"/>
  <c r="T780" i="1"/>
  <c r="T820" i="1"/>
  <c r="S820" i="1"/>
  <c r="T792" i="1"/>
  <c r="S792" i="1"/>
  <c r="T812" i="1"/>
  <c r="S812" i="1"/>
  <c r="S886" i="1"/>
  <c r="T886" i="1"/>
  <c r="T818" i="1"/>
  <c r="S818" i="1"/>
  <c r="S862" i="1"/>
  <c r="T862" i="1"/>
  <c r="S860" i="1"/>
  <c r="T860" i="1"/>
  <c r="S943" i="1"/>
  <c r="T943" i="1"/>
  <c r="T928" i="1"/>
  <c r="S928" i="1"/>
  <c r="T787" i="1"/>
  <c r="S787" i="1"/>
  <c r="T797" i="1"/>
  <c r="S797" i="1"/>
  <c r="S870" i="1"/>
  <c r="T870" i="1"/>
  <c r="S859" i="1"/>
  <c r="T859" i="1"/>
  <c r="T829" i="1"/>
  <c r="S829" i="1"/>
  <c r="T778" i="1"/>
  <c r="S778" i="1"/>
  <c r="T795" i="1"/>
  <c r="S795" i="1"/>
  <c r="T811" i="1"/>
  <c r="S811" i="1"/>
  <c r="T808" i="1"/>
  <c r="S808" i="1"/>
  <c r="T788" i="1"/>
  <c r="S788" i="1"/>
  <c r="T799" i="1"/>
  <c r="S799" i="1"/>
  <c r="S857" i="1"/>
  <c r="T857" i="1"/>
  <c r="T885" i="1"/>
  <c r="S885" i="1"/>
  <c r="T891" i="1"/>
  <c r="S891" i="1"/>
  <c r="T921" i="1"/>
  <c r="S921" i="1"/>
  <c r="T807" i="1"/>
  <c r="S807" i="1"/>
  <c r="T838" i="1"/>
  <c r="S838" i="1"/>
  <c r="T817" i="1"/>
  <c r="S817" i="1"/>
  <c r="T854" i="1"/>
  <c r="S854" i="1"/>
  <c r="T897" i="1"/>
  <c r="S897" i="1"/>
  <c r="T781" i="1"/>
  <c r="S781" i="1"/>
  <c r="S798" i="1"/>
  <c r="T798" i="1"/>
  <c r="T791" i="1"/>
  <c r="S791" i="1"/>
  <c r="T813" i="1"/>
  <c r="S813" i="1"/>
  <c r="T801" i="1"/>
  <c r="S801" i="1"/>
  <c r="T803" i="1"/>
  <c r="S803" i="1"/>
  <c r="T883" i="1"/>
  <c r="S883" i="1"/>
  <c r="T939" i="1"/>
  <c r="S939" i="1"/>
  <c r="S896" i="1"/>
  <c r="T896" i="1"/>
  <c r="S918" i="1"/>
  <c r="T918" i="1"/>
  <c r="S823" i="1"/>
  <c r="T823" i="1"/>
  <c r="T932" i="1"/>
  <c r="S932" i="1"/>
  <c r="T783" i="1"/>
  <c r="S783" i="1"/>
  <c r="S890" i="1"/>
  <c r="T890" i="1"/>
  <c r="S900" i="1"/>
  <c r="T900" i="1"/>
  <c r="T930" i="1"/>
  <c r="S930" i="1"/>
  <c r="T940" i="1"/>
  <c r="S940" i="1"/>
  <c r="S802" i="1"/>
  <c r="T802" i="1"/>
  <c r="S786" i="1"/>
  <c r="T786" i="1"/>
  <c r="S810" i="1"/>
  <c r="T810" i="1"/>
  <c r="S853" i="1"/>
  <c r="T853" i="1"/>
  <c r="T843" i="1"/>
  <c r="S843" i="1"/>
  <c r="T875" i="1"/>
  <c r="S875" i="1"/>
  <c r="S927" i="1"/>
  <c r="T927" i="1"/>
  <c r="T944" i="1"/>
  <c r="S944" i="1"/>
  <c r="T794" i="1"/>
  <c r="S794" i="1"/>
  <c r="T915" i="1"/>
  <c r="S915" i="1"/>
  <c r="T825" i="1"/>
  <c r="S825" i="1"/>
  <c r="T898" i="1"/>
  <c r="S898" i="1"/>
  <c r="T845" i="1"/>
  <c r="S845" i="1"/>
  <c r="T923" i="1"/>
  <c r="S923" i="1"/>
  <c r="T931" i="1"/>
  <c r="S931" i="1"/>
  <c r="T950" i="1"/>
  <c r="S950" i="1"/>
  <c r="T914" i="1"/>
  <c r="S914" i="1"/>
  <c r="T912" i="1"/>
  <c r="S912" i="1"/>
  <c r="S908" i="1"/>
  <c r="T908" i="1"/>
  <c r="T888" i="1"/>
  <c r="S888" i="1"/>
  <c r="S847" i="1"/>
  <c r="T847" i="1"/>
  <c r="S887" i="1"/>
  <c r="T887" i="1"/>
  <c r="S866" i="1"/>
  <c r="T866" i="1"/>
  <c r="T850" i="1"/>
  <c r="S850" i="1"/>
  <c r="T934" i="1"/>
  <c r="S934" i="1"/>
  <c r="T830" i="1"/>
  <c r="S830" i="1"/>
  <c r="T844" i="1"/>
  <c r="S844" i="1"/>
  <c r="T909" i="1"/>
  <c r="S909" i="1"/>
  <c r="W49" i="1"/>
  <c r="Z49" i="1" s="1"/>
  <c r="W275" i="1"/>
  <c r="Z275" i="1" s="1"/>
  <c r="AE275" i="1" s="1"/>
  <c r="AG275" i="1" s="1"/>
  <c r="W236" i="1"/>
  <c r="Z236" i="1" s="1"/>
  <c r="W229" i="1"/>
  <c r="Z229" i="1" s="1"/>
  <c r="W38" i="1"/>
  <c r="Z38" i="1" s="1"/>
  <c r="AC38" i="1"/>
  <c r="W281" i="1"/>
  <c r="Z281" i="1" s="1"/>
  <c r="AC281" i="1"/>
  <c r="W67" i="1"/>
  <c r="Z67" i="1" s="1"/>
  <c r="AC67" i="1"/>
  <c r="W192" i="1"/>
  <c r="Z192" i="1" s="1"/>
  <c r="AC192" i="1"/>
  <c r="W231" i="1"/>
  <c r="Z231" i="1" s="1"/>
  <c r="AC231" i="1"/>
  <c r="W204" i="1"/>
  <c r="Z204" i="1" s="1"/>
  <c r="AC204" i="1"/>
  <c r="W268" i="1"/>
  <c r="Z268" i="1" s="1"/>
  <c r="AC268" i="1"/>
  <c r="W21" i="1"/>
  <c r="Z21" i="1" s="1"/>
  <c r="AC21" i="1"/>
  <c r="T712" i="1"/>
  <c r="S712" i="1"/>
  <c r="S711" i="1"/>
  <c r="T711" i="1"/>
  <c r="T745" i="1"/>
  <c r="S745" i="1"/>
  <c r="T733" i="1"/>
  <c r="S733" i="1"/>
  <c r="W70" i="1"/>
  <c r="Z70" i="1" s="1"/>
  <c r="AC70" i="1"/>
  <c r="W212" i="1"/>
  <c r="Z212" i="1" s="1"/>
  <c r="AC212" i="1"/>
  <c r="W246" i="1"/>
  <c r="AC246" i="1"/>
  <c r="T720" i="1"/>
  <c r="S720" i="1"/>
  <c r="T749" i="1"/>
  <c r="S749" i="1"/>
  <c r="T737" i="1"/>
  <c r="S737" i="1"/>
  <c r="T731" i="1"/>
  <c r="S731" i="1"/>
  <c r="S693" i="1"/>
  <c r="T693" i="1"/>
  <c r="T743" i="1"/>
  <c r="S743" i="1"/>
  <c r="W201" i="1"/>
  <c r="Z201" i="1" s="1"/>
  <c r="AC201" i="1"/>
  <c r="W63" i="1"/>
  <c r="Z63" i="1" s="1"/>
  <c r="AC63" i="1"/>
  <c r="W41" i="1"/>
  <c r="Z41" i="1" s="1"/>
  <c r="AC41" i="1"/>
  <c r="W219" i="1"/>
  <c r="Z219" i="1" s="1"/>
  <c r="AC219" i="1"/>
  <c r="W252" i="1"/>
  <c r="Z252" i="1" s="1"/>
  <c r="AC252" i="1"/>
  <c r="W278" i="1"/>
  <c r="Z278" i="1" s="1"/>
  <c r="W202" i="1"/>
  <c r="Z202" i="1" s="1"/>
  <c r="AC202" i="1"/>
  <c r="W235" i="1"/>
  <c r="Z235" i="1" s="1"/>
  <c r="AC235" i="1"/>
  <c r="W50" i="1"/>
  <c r="Z50" i="1" s="1"/>
  <c r="AC50" i="1"/>
  <c r="W276" i="1"/>
  <c r="Z276" i="1" s="1"/>
  <c r="T686" i="1"/>
  <c r="S686" i="1"/>
  <c r="T709" i="1"/>
  <c r="S709" i="1"/>
  <c r="S768" i="1"/>
  <c r="T768" i="1"/>
  <c r="T703" i="1"/>
  <c r="S703" i="1"/>
  <c r="T707" i="1"/>
  <c r="S707" i="1"/>
  <c r="T704" i="1"/>
  <c r="S704" i="1"/>
  <c r="T771" i="1"/>
  <c r="S771" i="1"/>
  <c r="T727" i="1"/>
  <c r="S727" i="1"/>
  <c r="W22" i="1"/>
  <c r="Z22" i="1" s="1"/>
  <c r="AC22" i="1"/>
  <c r="W46" i="1"/>
  <c r="Z46" i="1" s="1"/>
  <c r="AC46" i="1"/>
  <c r="W283" i="1"/>
  <c r="Z283" i="1" s="1"/>
  <c r="AC283" i="1"/>
  <c r="W76" i="1"/>
  <c r="Z76" i="1" s="1"/>
  <c r="S716" i="1"/>
  <c r="T716" i="1"/>
  <c r="T728" i="1"/>
  <c r="S728" i="1"/>
  <c r="T685" i="1"/>
  <c r="S685" i="1"/>
  <c r="S700" i="1"/>
  <c r="T700" i="1"/>
  <c r="T757" i="1"/>
  <c r="S757" i="1"/>
  <c r="T722" i="1"/>
  <c r="S722" i="1"/>
  <c r="T765" i="1"/>
  <c r="S765" i="1"/>
  <c r="T717" i="1"/>
  <c r="S717" i="1"/>
  <c r="W42" i="1"/>
  <c r="Z42" i="1" s="1"/>
  <c r="AC42" i="1"/>
  <c r="W239" i="1"/>
  <c r="Z239" i="1" s="1"/>
  <c r="AC239" i="1"/>
  <c r="W24" i="1"/>
  <c r="Z24" i="1" s="1"/>
  <c r="AC24" i="1"/>
  <c r="W25" i="1"/>
  <c r="Z25" i="1" s="1"/>
  <c r="AC25" i="1"/>
  <c r="W297" i="1"/>
  <c r="Z297" i="1" s="1"/>
  <c r="AC297" i="1"/>
  <c r="W221" i="1"/>
  <c r="Z221" i="1" s="1"/>
  <c r="AC221" i="1"/>
  <c r="W83" i="1"/>
  <c r="Z83" i="1" s="1"/>
  <c r="AC83" i="1"/>
  <c r="W51" i="1"/>
  <c r="Z51" i="1" s="1"/>
  <c r="AC51" i="1"/>
  <c r="W35" i="1"/>
  <c r="Z35" i="1" s="1"/>
  <c r="W189" i="1"/>
  <c r="Z189" i="1" s="1"/>
  <c r="AC189" i="1"/>
  <c r="W224" i="1"/>
  <c r="Z224" i="1" s="1"/>
  <c r="AC224" i="1"/>
  <c r="W256" i="1"/>
  <c r="Z256" i="1" s="1"/>
  <c r="AC256" i="1"/>
  <c r="W274" i="1"/>
  <c r="Z274" i="1" s="1"/>
  <c r="AC274" i="1"/>
  <c r="W208" i="1"/>
  <c r="Z208" i="1" s="1"/>
  <c r="AC208" i="1"/>
  <c r="W279" i="1"/>
  <c r="Z279" i="1" s="1"/>
  <c r="AC279" i="1"/>
  <c r="W222" i="1"/>
  <c r="Z222" i="1" s="1"/>
  <c r="W292" i="1"/>
  <c r="Z292" i="1" s="1"/>
  <c r="AC292" i="1"/>
  <c r="T754" i="1"/>
  <c r="S754" i="1"/>
  <c r="T763" i="1"/>
  <c r="S763" i="1"/>
  <c r="T747" i="1"/>
  <c r="S747" i="1"/>
  <c r="T732" i="1"/>
  <c r="S732" i="1"/>
  <c r="S699" i="1"/>
  <c r="T699" i="1"/>
  <c r="W19" i="1"/>
  <c r="Z19" i="1" s="1"/>
  <c r="AC19" i="1"/>
  <c r="W251" i="1"/>
  <c r="Z251" i="1" s="1"/>
  <c r="AC251" i="1"/>
  <c r="W20" i="1"/>
  <c r="Z20" i="1" s="1"/>
  <c r="AC20" i="1"/>
  <c r="W44" i="1"/>
  <c r="Z44" i="1" s="1"/>
  <c r="AC44" i="1"/>
  <c r="W29" i="1"/>
  <c r="Z29" i="1" s="1"/>
  <c r="AC29" i="1"/>
  <c r="W53" i="1"/>
  <c r="Z53" i="1" s="1"/>
  <c r="AC53" i="1"/>
  <c r="W227" i="1"/>
  <c r="Z227" i="1" s="1"/>
  <c r="AC227" i="1"/>
  <c r="W80" i="1"/>
  <c r="Z80" i="1" s="1"/>
  <c r="AC80" i="1"/>
  <c r="W28" i="1"/>
  <c r="Z28" i="1" s="1"/>
  <c r="AC28" i="1"/>
  <c r="W82" i="1"/>
  <c r="Z82" i="1" s="1"/>
  <c r="AC82" i="1"/>
  <c r="W55" i="1"/>
  <c r="Z55" i="1" s="1"/>
  <c r="T756" i="1"/>
  <c r="S756" i="1"/>
  <c r="T761" i="1"/>
  <c r="S761" i="1"/>
  <c r="T683" i="1"/>
  <c r="S683" i="1"/>
  <c r="T688" i="1"/>
  <c r="S688" i="1"/>
  <c r="T702" i="1"/>
  <c r="S702" i="1"/>
  <c r="T706" i="1"/>
  <c r="S706" i="1"/>
  <c r="T726" i="1"/>
  <c r="S726" i="1"/>
  <c r="T691" i="1"/>
  <c r="S691" i="1"/>
  <c r="W72" i="1"/>
  <c r="Z72" i="1" s="1"/>
  <c r="AC72" i="1"/>
  <c r="W16" i="1"/>
  <c r="Z16" i="1" s="1"/>
  <c r="AC16" i="1"/>
  <c r="W78" i="1"/>
  <c r="Z78" i="1" s="1"/>
  <c r="AC78" i="1"/>
  <c r="W287" i="1"/>
  <c r="Z287" i="1" s="1"/>
  <c r="AC287" i="1"/>
  <c r="W30" i="1"/>
  <c r="Z30" i="1" s="1"/>
  <c r="AC30" i="1"/>
  <c r="W217" i="1"/>
  <c r="Z217" i="1" s="1"/>
  <c r="AC217" i="1"/>
  <c r="W193" i="1"/>
  <c r="Z193" i="1" s="1"/>
  <c r="AC193" i="1"/>
  <c r="W52" i="1"/>
  <c r="Z52" i="1" s="1"/>
  <c r="AC52" i="1"/>
  <c r="W195" i="1"/>
  <c r="Z195" i="1" s="1"/>
  <c r="AC195" i="1"/>
  <c r="W230" i="1"/>
  <c r="Z230" i="1" s="1"/>
  <c r="AC230" i="1"/>
  <c r="W260" i="1"/>
  <c r="Z260" i="1" s="1"/>
  <c r="AC260" i="1"/>
  <c r="W290" i="1"/>
  <c r="Z290" i="1" s="1"/>
  <c r="AC290" i="1"/>
  <c r="W291" i="1"/>
  <c r="Z291" i="1" s="1"/>
  <c r="AC291" i="1"/>
  <c r="W282" i="1"/>
  <c r="Z282" i="1" s="1"/>
  <c r="AC282" i="1"/>
  <c r="W259" i="1"/>
  <c r="Z259" i="1" s="1"/>
  <c r="AC259" i="1"/>
  <c r="S724" i="1"/>
  <c r="T724" i="1"/>
  <c r="T767" i="1"/>
  <c r="S767" i="1"/>
  <c r="T766" i="1"/>
  <c r="S766" i="1"/>
  <c r="T752" i="1"/>
  <c r="S752" i="1"/>
  <c r="T746" i="1"/>
  <c r="S746" i="1"/>
  <c r="T692" i="1"/>
  <c r="S692" i="1"/>
  <c r="S690" i="1"/>
  <c r="T690" i="1"/>
  <c r="T715" i="1"/>
  <c r="S715" i="1"/>
  <c r="T760" i="1"/>
  <c r="S760" i="1"/>
  <c r="W54" i="1"/>
  <c r="Z54" i="1" s="1"/>
  <c r="AC54" i="1"/>
  <c r="W85" i="1"/>
  <c r="Z85" i="1" s="1"/>
  <c r="AC85" i="1"/>
  <c r="W31" i="1"/>
  <c r="Z31" i="1" s="1"/>
  <c r="AC31" i="1"/>
  <c r="W33" i="1"/>
  <c r="Z33" i="1" s="1"/>
  <c r="AC33" i="1"/>
  <c r="W88" i="1"/>
  <c r="Z88" i="1" s="1"/>
  <c r="AC88" i="1"/>
  <c r="W232" i="1"/>
  <c r="Z232" i="1" s="1"/>
  <c r="AC232" i="1"/>
  <c r="W286" i="1"/>
  <c r="Z286" i="1" s="1"/>
  <c r="AC286" i="1"/>
  <c r="W59" i="1"/>
  <c r="Z59" i="1" s="1"/>
  <c r="AC59" i="1"/>
  <c r="T682" i="1"/>
  <c r="S682" i="1"/>
  <c r="T695" i="1"/>
  <c r="S695" i="1"/>
  <c r="T714" i="1"/>
  <c r="S714" i="1"/>
  <c r="T762" i="1"/>
  <c r="S762" i="1"/>
  <c r="T748" i="1"/>
  <c r="S748" i="1"/>
  <c r="T764" i="1"/>
  <c r="S764" i="1"/>
  <c r="T758" i="1"/>
  <c r="S758" i="1"/>
  <c r="T719" i="1"/>
  <c r="S719" i="1"/>
  <c r="S753" i="1"/>
  <c r="T753" i="1"/>
  <c r="W265" i="1"/>
  <c r="Z265" i="1" s="1"/>
  <c r="AC265" i="1"/>
  <c r="W213" i="1"/>
  <c r="Z213" i="1" s="1"/>
  <c r="AC213" i="1"/>
  <c r="W75" i="1"/>
  <c r="Z75" i="1" s="1"/>
  <c r="AC75" i="1"/>
  <c r="W56" i="1"/>
  <c r="Z56" i="1" s="1"/>
  <c r="AC56" i="1"/>
  <c r="W234" i="1"/>
  <c r="Z234" i="1" s="1"/>
  <c r="AC234" i="1"/>
  <c r="W190" i="1"/>
  <c r="Z190" i="1" s="1"/>
  <c r="W220" i="1"/>
  <c r="Z220" i="1" s="1"/>
  <c r="AC220" i="1"/>
  <c r="W253" i="1"/>
  <c r="Z253" i="1" s="1"/>
  <c r="AC253" i="1"/>
  <c r="W296" i="1"/>
  <c r="Z296" i="1" s="1"/>
  <c r="AC296" i="1"/>
  <c r="T696" i="1"/>
  <c r="S696" i="1"/>
  <c r="T710" i="1"/>
  <c r="S710" i="1"/>
  <c r="T751" i="1"/>
  <c r="S751" i="1"/>
  <c r="T750" i="1"/>
  <c r="S750" i="1"/>
  <c r="T739" i="1"/>
  <c r="S739" i="1"/>
  <c r="T759" i="1"/>
  <c r="S759" i="1"/>
  <c r="T697" i="1"/>
  <c r="S697" i="1"/>
  <c r="S701" i="1"/>
  <c r="T701" i="1"/>
  <c r="T769" i="1"/>
  <c r="S769" i="1"/>
  <c r="W200" i="1"/>
  <c r="Z200" i="1" s="1"/>
  <c r="AC200" i="1"/>
  <c r="W266" i="1"/>
  <c r="Z266" i="1" s="1"/>
  <c r="AC266" i="1"/>
  <c r="W272" i="1"/>
  <c r="Z272" i="1" s="1"/>
  <c r="AC272" i="1"/>
  <c r="W64" i="1"/>
  <c r="Z64" i="1" s="1"/>
  <c r="AC64" i="1"/>
  <c r="T689" i="1"/>
  <c r="S689" i="1"/>
  <c r="T740" i="1"/>
  <c r="S740" i="1"/>
  <c r="T729" i="1"/>
  <c r="S729" i="1"/>
  <c r="T681" i="1"/>
  <c r="S681" i="1"/>
  <c r="T705" i="1"/>
  <c r="S705" i="1"/>
  <c r="S770" i="1"/>
  <c r="T770" i="1"/>
  <c r="T744" i="1"/>
  <c r="S744" i="1"/>
  <c r="T755" i="1"/>
  <c r="S755" i="1"/>
  <c r="S687" i="1"/>
  <c r="T687" i="1"/>
  <c r="W215" i="1"/>
  <c r="Z215" i="1" s="1"/>
  <c r="AC215" i="1"/>
  <c r="W93" i="1"/>
  <c r="Z93" i="1" s="1"/>
  <c r="AC93" i="1"/>
  <c r="W58" i="1"/>
  <c r="Z58" i="1" s="1"/>
  <c r="AC58" i="1"/>
  <c r="W27" i="1"/>
  <c r="Z27" i="1" s="1"/>
  <c r="AC27" i="1"/>
  <c r="W209" i="1"/>
  <c r="Z209" i="1" s="1"/>
  <c r="AC209" i="1"/>
  <c r="W39" i="1"/>
  <c r="Z39" i="1" s="1"/>
  <c r="AC39" i="1"/>
  <c r="W60" i="1"/>
  <c r="Z60" i="1" s="1"/>
  <c r="AC60" i="1"/>
  <c r="W92" i="1"/>
  <c r="Z92" i="1" s="1"/>
  <c r="AC92" i="1"/>
  <c r="W207" i="1"/>
  <c r="Z207" i="1" s="1"/>
  <c r="AC207" i="1"/>
  <c r="W271" i="1"/>
  <c r="Z271" i="1" s="1"/>
  <c r="AC271" i="1"/>
  <c r="W248" i="1"/>
  <c r="Z248" i="1" s="1"/>
  <c r="AC248" i="1"/>
  <c r="W40" i="1"/>
  <c r="Z40" i="1" s="1"/>
  <c r="AC40" i="1"/>
  <c r="W206" i="1"/>
  <c r="Z206" i="1" s="1"/>
  <c r="T698" i="1"/>
  <c r="S698" i="1"/>
  <c r="T730" i="1"/>
  <c r="S730" i="1"/>
  <c r="S741" i="1"/>
  <c r="T741" i="1"/>
  <c r="T723" i="1"/>
  <c r="S723" i="1"/>
  <c r="T708" i="1"/>
  <c r="S708" i="1"/>
  <c r="S713" i="1"/>
  <c r="T713" i="1"/>
  <c r="T725" i="1"/>
  <c r="S725" i="1"/>
  <c r="T742" i="1"/>
  <c r="S742" i="1"/>
  <c r="T718" i="1"/>
  <c r="S718" i="1"/>
  <c r="W57" i="1"/>
  <c r="Z57" i="1" s="1"/>
  <c r="AC57" i="1"/>
  <c r="W289" i="1"/>
  <c r="Z289" i="1" s="1"/>
  <c r="AC289" i="1"/>
  <c r="W61" i="1"/>
  <c r="Z61" i="1" s="1"/>
  <c r="AC61" i="1"/>
  <c r="W15" i="1"/>
  <c r="Z15" i="1" s="1"/>
  <c r="AC15" i="1"/>
  <c r="W37" i="1"/>
  <c r="Z37" i="1" s="1"/>
  <c r="AC37" i="1"/>
  <c r="W66" i="1"/>
  <c r="Z66" i="1" s="1"/>
  <c r="AC66" i="1"/>
  <c r="W191" i="1"/>
  <c r="Z191" i="1" s="1"/>
  <c r="AC191" i="1"/>
  <c r="W12" i="1"/>
  <c r="Z12" i="1" s="1"/>
  <c r="W62" i="1"/>
  <c r="Z62" i="1" s="1"/>
  <c r="AC62" i="1"/>
  <c r="W14" i="1"/>
  <c r="Z14" i="1" s="1"/>
  <c r="AC14" i="1"/>
  <c r="W36" i="1"/>
  <c r="Z36" i="1" s="1"/>
  <c r="AC36" i="1"/>
  <c r="W65" i="1"/>
  <c r="Z65" i="1" s="1"/>
  <c r="AC65" i="1"/>
  <c r="W238" i="1"/>
  <c r="Z238" i="1" s="1"/>
  <c r="AC238" i="1"/>
  <c r="W284" i="1"/>
  <c r="Z284" i="1" s="1"/>
  <c r="AC284" i="1"/>
  <c r="W196" i="1"/>
  <c r="Z196" i="1" s="1"/>
  <c r="S684" i="1"/>
  <c r="T684" i="1"/>
  <c r="S721" i="1"/>
  <c r="T721" i="1"/>
  <c r="T694" i="1"/>
  <c r="S694" i="1"/>
  <c r="T736" i="1"/>
  <c r="S736" i="1"/>
  <c r="T734" i="1"/>
  <c r="S734" i="1"/>
  <c r="T735" i="1"/>
  <c r="S735" i="1"/>
  <c r="S738" i="1"/>
  <c r="T738" i="1"/>
  <c r="V594" i="1"/>
  <c r="X594" i="1" s="1"/>
  <c r="AD594" i="1" s="1"/>
  <c r="AA594" i="1" s="1"/>
  <c r="AF594" i="1" s="1"/>
  <c r="AH594" i="1" s="1"/>
  <c r="Z537" i="1"/>
  <c r="Z565" i="1"/>
  <c r="Z567" i="1"/>
  <c r="Z585" i="1"/>
  <c r="AE585" i="1" s="1"/>
  <c r="Z611" i="1"/>
  <c r="Z577" i="1"/>
  <c r="AE577" i="1" s="1"/>
  <c r="AD57" i="1"/>
  <c r="Z581" i="1"/>
  <c r="Z535" i="1"/>
  <c r="Z571" i="1"/>
  <c r="AE571" i="1" s="1"/>
  <c r="Z529" i="1"/>
  <c r="Z516" i="1"/>
  <c r="Z627" i="1"/>
  <c r="Z599" i="1"/>
  <c r="Z570" i="1"/>
  <c r="Z623" i="1"/>
  <c r="Z588" i="1"/>
  <c r="AE588" i="1" s="1"/>
  <c r="Z531" i="1"/>
  <c r="AE531" i="1" s="1"/>
  <c r="AB73" i="1"/>
  <c r="U73" i="1"/>
  <c r="AC73" i="1" s="1"/>
  <c r="V623" i="1"/>
  <c r="X623" i="1" s="1"/>
  <c r="AD623" i="1" s="1"/>
  <c r="Z616" i="1"/>
  <c r="AE616" i="1" s="1"/>
  <c r="Z593" i="1"/>
  <c r="W543" i="1"/>
  <c r="AC543" i="1" s="1"/>
  <c r="V531" i="1"/>
  <c r="X531" i="1" s="1"/>
  <c r="AD531" i="1" s="1"/>
  <c r="AD93" i="1"/>
  <c r="AD239" i="1"/>
  <c r="AD191" i="1"/>
  <c r="V621" i="1"/>
  <c r="V608" i="1"/>
  <c r="X608" i="1" s="1"/>
  <c r="AD608" i="1" s="1"/>
  <c r="V604" i="1"/>
  <c r="X604" i="1" s="1"/>
  <c r="AD604" i="1" s="1"/>
  <c r="V587" i="1"/>
  <c r="V526" i="1"/>
  <c r="V521" i="1"/>
  <c r="AD16" i="1"/>
  <c r="AD44" i="1"/>
  <c r="Z624" i="1"/>
  <c r="Z606" i="1"/>
  <c r="Z595" i="1"/>
  <c r="Z579" i="1"/>
  <c r="AD56" i="1"/>
  <c r="V611" i="1"/>
  <c r="AB242" i="1"/>
  <c r="U242" i="1"/>
  <c r="AC242" i="1" s="1"/>
  <c r="V585" i="1"/>
  <c r="V628" i="1"/>
  <c r="W600" i="1"/>
  <c r="V593" i="1"/>
  <c r="W517" i="1"/>
  <c r="Z608" i="1"/>
  <c r="V592" i="1"/>
  <c r="V581" i="1"/>
  <c r="X581" i="1" s="1"/>
  <c r="AD581" i="1" s="1"/>
  <c r="V541" i="1"/>
  <c r="Z590" i="1"/>
  <c r="Z523" i="1"/>
  <c r="Z532" i="1"/>
  <c r="Z518" i="1"/>
  <c r="Z246" i="1"/>
  <c r="V567" i="1"/>
  <c r="X567" i="1" s="1"/>
  <c r="AD567" i="1" s="1"/>
  <c r="AD29" i="1"/>
  <c r="Z573" i="1"/>
  <c r="Z620" i="1"/>
  <c r="AE620" i="1" s="1"/>
  <c r="V599" i="1"/>
  <c r="X599" i="1" s="1"/>
  <c r="AD599" i="1" s="1"/>
  <c r="Z592" i="1"/>
  <c r="Z587" i="1"/>
  <c r="AE587" i="1" s="1"/>
  <c r="V570" i="1"/>
  <c r="X570" i="1" s="1"/>
  <c r="AD570" i="1" s="1"/>
  <c r="V565" i="1"/>
  <c r="X565" i="1" s="1"/>
  <c r="AD565" i="1" s="1"/>
  <c r="Z541" i="1"/>
  <c r="Z526" i="1"/>
  <c r="AE526" i="1" s="1"/>
  <c r="AD20" i="1"/>
  <c r="Z569" i="1"/>
  <c r="Z610" i="1"/>
  <c r="AB241" i="1"/>
  <c r="U241" i="1"/>
  <c r="AC241" i="1" s="1"/>
  <c r="Z522" i="1"/>
  <c r="Z628" i="1"/>
  <c r="Z605" i="1"/>
  <c r="V577" i="1"/>
  <c r="V537" i="1"/>
  <c r="X537" i="1" s="1"/>
  <c r="AD537" i="1" s="1"/>
  <c r="V522" i="1"/>
  <c r="V616" i="1"/>
  <c r="X616" i="1" s="1"/>
  <c r="AD616" i="1" s="1"/>
  <c r="V605" i="1"/>
  <c r="X605" i="1" s="1"/>
  <c r="AD605" i="1" s="1"/>
  <c r="V588" i="1"/>
  <c r="X588" i="1" s="1"/>
  <c r="AD588" i="1" s="1"/>
  <c r="W583" i="1"/>
  <c r="AC583" i="1" s="1"/>
  <c r="V571" i="1"/>
  <c r="W536" i="1"/>
  <c r="AC536" i="1" s="1"/>
  <c r="W524" i="1"/>
  <c r="W34" i="1"/>
  <c r="W48" i="1"/>
  <c r="AD48" i="1" s="1"/>
  <c r="W84" i="1"/>
  <c r="W89" i="1"/>
  <c r="W263" i="1"/>
  <c r="AD227" i="1"/>
  <c r="W203" i="1"/>
  <c r="Z621" i="1"/>
  <c r="V573" i="1"/>
  <c r="X573" i="1" s="1"/>
  <c r="AD573" i="1" s="1"/>
  <c r="V627" i="1"/>
  <c r="V620" i="1"/>
  <c r="W615" i="1"/>
  <c r="AC615" i="1" s="1"/>
  <c r="Z604" i="1"/>
  <c r="W576" i="1"/>
  <c r="V535" i="1"/>
  <c r="V529" i="1"/>
  <c r="X529" i="1" s="1"/>
  <c r="AD529" i="1" s="1"/>
  <c r="Z521" i="1"/>
  <c r="V516" i="1"/>
  <c r="AD62" i="1"/>
  <c r="W74" i="1"/>
  <c r="Z613" i="1"/>
  <c r="Z582" i="1"/>
  <c r="Z566" i="1"/>
  <c r="Z629" i="1"/>
  <c r="Z601" i="1"/>
  <c r="Z527" i="1"/>
  <c r="Z603" i="1"/>
  <c r="Z564" i="1"/>
  <c r="Z618" i="1"/>
  <c r="Z598" i="1"/>
  <c r="Z578" i="1"/>
  <c r="V574" i="1"/>
  <c r="V534" i="1"/>
  <c r="V519" i="1"/>
  <c r="X519" i="1" s="1"/>
  <c r="AD519" i="1" s="1"/>
  <c r="V617" i="1"/>
  <c r="X617" i="1" s="1"/>
  <c r="AD617" i="1" s="1"/>
  <c r="V584" i="1"/>
  <c r="V563" i="1"/>
  <c r="V539" i="1"/>
  <c r="X539" i="1" s="1"/>
  <c r="AD539" i="1" s="1"/>
  <c r="V525" i="1"/>
  <c r="AD82" i="1"/>
  <c r="AD238" i="1"/>
  <c r="AD256" i="1"/>
  <c r="W210" i="1"/>
  <c r="AD210" i="1" s="1"/>
  <c r="W258" i="1"/>
  <c r="AD258" i="1" s="1"/>
  <c r="W528" i="1"/>
  <c r="Z607" i="1"/>
  <c r="V596" i="1"/>
  <c r="X596" i="1" s="1"/>
  <c r="AD596" i="1" s="1"/>
  <c r="W285" i="1"/>
  <c r="W269" i="1"/>
  <c r="Z622" i="1"/>
  <c r="V618" i="1"/>
  <c r="Z602" i="1"/>
  <c r="V598" i="1"/>
  <c r="V578" i="1"/>
  <c r="X578" i="1" s="1"/>
  <c r="AD578" i="1" s="1"/>
  <c r="Z562" i="1"/>
  <c r="Z542" i="1"/>
  <c r="V538" i="1"/>
  <c r="X538" i="1" s="1"/>
  <c r="AD538" i="1" s="1"/>
  <c r="Z530" i="1"/>
  <c r="V523" i="1"/>
  <c r="X523" i="1" s="1"/>
  <c r="AD523" i="1" s="1"/>
  <c r="V612" i="1"/>
  <c r="V606" i="1"/>
  <c r="X606" i="1" s="1"/>
  <c r="AD606" i="1" s="1"/>
  <c r="V601" i="1"/>
  <c r="Z584" i="1"/>
  <c r="V568" i="1"/>
  <c r="V518" i="1"/>
  <c r="AD36" i="1"/>
  <c r="AD271" i="1"/>
  <c r="AD278" i="1"/>
  <c r="W295" i="1"/>
  <c r="W247" i="1"/>
  <c r="AD247" i="1" s="1"/>
  <c r="W198" i="1"/>
  <c r="AD198" i="1" s="1"/>
  <c r="Z540" i="1"/>
  <c r="Z609" i="1"/>
  <c r="V613" i="1"/>
  <c r="V603" i="1"/>
  <c r="Z596" i="1"/>
  <c r="W591" i="1"/>
  <c r="AC591" i="1" s="1"/>
  <c r="V569" i="1"/>
  <c r="W293" i="1"/>
  <c r="W273" i="1"/>
  <c r="AD273" i="1" s="1"/>
  <c r="W245" i="1"/>
  <c r="W225" i="1"/>
  <c r="W197" i="1"/>
  <c r="W43" i="1"/>
  <c r="W23" i="1"/>
  <c r="Z626" i="1"/>
  <c r="V622" i="1"/>
  <c r="X622" i="1" s="1"/>
  <c r="AD622" i="1" s="1"/>
  <c r="V602" i="1"/>
  <c r="X602" i="1" s="1"/>
  <c r="AD602" i="1" s="1"/>
  <c r="V582" i="1"/>
  <c r="V562" i="1"/>
  <c r="X562" i="1" s="1"/>
  <c r="AD562" i="1" s="1"/>
  <c r="V542" i="1"/>
  <c r="Z597" i="1"/>
  <c r="V629" i="1"/>
  <c r="X629" i="1" s="1"/>
  <c r="AD629" i="1" s="1"/>
  <c r="Z612" i="1"/>
  <c r="V595" i="1"/>
  <c r="X595" i="1" s="1"/>
  <c r="AD595" i="1" s="1"/>
  <c r="Z589" i="1"/>
  <c r="Z572" i="1"/>
  <c r="Z568" i="1"/>
  <c r="Z563" i="1"/>
  <c r="Z539" i="1"/>
  <c r="V527" i="1"/>
  <c r="Z525" i="1"/>
  <c r="W267" i="1"/>
  <c r="W68" i="1"/>
  <c r="AD68" i="1" s="1"/>
  <c r="W90" i="1"/>
  <c r="V609" i="1"/>
  <c r="W625" i="1"/>
  <c r="W619" i="1"/>
  <c r="AC619" i="1" s="1"/>
  <c r="V607" i="1"/>
  <c r="X607" i="1" s="1"/>
  <c r="AD607" i="1" s="1"/>
  <c r="W586" i="1"/>
  <c r="AC586" i="1" s="1"/>
  <c r="W580" i="1"/>
  <c r="AC580" i="1" s="1"/>
  <c r="W575" i="1"/>
  <c r="AC575" i="1" s="1"/>
  <c r="V564" i="1"/>
  <c r="X564" i="1" s="1"/>
  <c r="AD564" i="1" s="1"/>
  <c r="W277" i="1"/>
  <c r="W249" i="1"/>
  <c r="W205" i="1"/>
  <c r="W87" i="1"/>
  <c r="W79" i="1"/>
  <c r="W71" i="1"/>
  <c r="W47" i="1"/>
  <c r="AD39" i="1"/>
  <c r="AD31" i="1"/>
  <c r="V626" i="1"/>
  <c r="W614" i="1"/>
  <c r="AC614" i="1" s="1"/>
  <c r="V610" i="1"/>
  <c r="Z594" i="1"/>
  <c r="V590" i="1"/>
  <c r="Z574" i="1"/>
  <c r="V566" i="1"/>
  <c r="Z538" i="1"/>
  <c r="Z534" i="1"/>
  <c r="V530" i="1"/>
  <c r="X530" i="1" s="1"/>
  <c r="AD530" i="1" s="1"/>
  <c r="Z519" i="1"/>
  <c r="V597" i="1"/>
  <c r="V624" i="1"/>
  <c r="X624" i="1" s="1"/>
  <c r="AD624" i="1" s="1"/>
  <c r="Z617" i="1"/>
  <c r="V589" i="1"/>
  <c r="X589" i="1" s="1"/>
  <c r="AD589" i="1" s="1"/>
  <c r="V579" i="1"/>
  <c r="V572" i="1"/>
  <c r="X572" i="1" s="1"/>
  <c r="AD572" i="1" s="1"/>
  <c r="V532" i="1"/>
  <c r="W18" i="1"/>
  <c r="AD18" i="1" s="1"/>
  <c r="AD33" i="1"/>
  <c r="AD46" i="1"/>
  <c r="AD52" i="1"/>
  <c r="W77" i="1"/>
  <c r="AD200" i="1"/>
  <c r="AD260" i="1"/>
  <c r="AD283" i="1"/>
  <c r="AD272" i="1"/>
  <c r="W228" i="1"/>
  <c r="W243" i="1"/>
  <c r="W226" i="1"/>
  <c r="W254" i="1"/>
  <c r="AD202" i="1"/>
  <c r="AD240" i="1"/>
  <c r="W199" i="1"/>
  <c r="W223" i="1"/>
  <c r="W250" i="1"/>
  <c r="AD250" i="1" s="1"/>
  <c r="W270" i="1"/>
  <c r="AD270" i="1" s="1"/>
  <c r="AD248" i="1"/>
  <c r="W262" i="1"/>
  <c r="AD196" i="1"/>
  <c r="W261" i="1"/>
  <c r="AD268" i="1"/>
  <c r="AD13" i="1"/>
  <c r="W17" i="1"/>
  <c r="W32" i="1"/>
  <c r="AD32" i="1" s="1"/>
  <c r="W69" i="1"/>
  <c r="W91" i="1"/>
  <c r="W194" i="1"/>
  <c r="W237" i="1"/>
  <c r="W244" i="1"/>
  <c r="W264" i="1"/>
  <c r="W288" i="1"/>
  <c r="AD288" i="1" s="1"/>
  <c r="W214" i="1"/>
  <c r="AD231" i="1"/>
  <c r="W240" i="1"/>
  <c r="AD253" i="1"/>
  <c r="W257" i="1"/>
  <c r="AD204" i="1"/>
  <c r="W216" i="1"/>
  <c r="W280" i="1"/>
  <c r="V540" i="1"/>
  <c r="W533" i="1"/>
  <c r="AC533" i="1" s="1"/>
  <c r="W520" i="1"/>
  <c r="W13" i="1"/>
  <c r="AD21" i="1"/>
  <c r="W26" i="1"/>
  <c r="AD26" i="1" s="1"/>
  <c r="W45" i="1"/>
  <c r="W81" i="1"/>
  <c r="W86" i="1"/>
  <c r="AD206" i="1"/>
  <c r="W211" i="1"/>
  <c r="W218" i="1"/>
  <c r="W233" i="1"/>
  <c r="W255" i="1"/>
  <c r="W294" i="1"/>
  <c r="AD294" i="1" s="1"/>
  <c r="J684" i="1"/>
  <c r="J709" i="1"/>
  <c r="J706" i="1"/>
  <c r="J705" i="1"/>
  <c r="J702" i="1"/>
  <c r="J697" i="1"/>
  <c r="J696" i="1"/>
  <c r="J695" i="1"/>
  <c r="J693" i="1"/>
  <c r="J692" i="1"/>
  <c r="J691" i="1"/>
  <c r="J686" i="1"/>
  <c r="J685" i="1"/>
  <c r="J682" i="1"/>
  <c r="J681" i="1"/>
  <c r="AE219" i="1" l="1"/>
  <c r="AG219" i="1" s="1"/>
  <c r="AE200" i="1"/>
  <c r="AE274" i="1"/>
  <c r="AG274" i="1" s="1"/>
  <c r="AE51" i="1"/>
  <c r="AG51" i="1" s="1"/>
  <c r="AE213" i="1"/>
  <c r="AG213" i="1" s="1"/>
  <c r="AE193" i="1"/>
  <c r="AG193" i="1" s="1"/>
  <c r="AE234" i="1"/>
  <c r="AG234" i="1" s="1"/>
  <c r="AE191" i="1"/>
  <c r="AG191" i="1" s="1"/>
  <c r="AE53" i="1"/>
  <c r="AG53" i="1" s="1"/>
  <c r="W242" i="1"/>
  <c r="W73" i="1"/>
  <c r="Z73" i="1" s="1"/>
  <c r="AE61" i="1"/>
  <c r="AG61" i="1" s="1"/>
  <c r="AE88" i="1"/>
  <c r="AG88" i="1" s="1"/>
  <c r="AE41" i="1"/>
  <c r="AG526" i="1"/>
  <c r="AG620" i="1"/>
  <c r="V520" i="1"/>
  <c r="X520" i="1" s="1"/>
  <c r="AD520" i="1" s="1"/>
  <c r="AC520" i="1"/>
  <c r="V524" i="1"/>
  <c r="X524" i="1" s="1"/>
  <c r="AD524" i="1" s="1"/>
  <c r="AC524" i="1"/>
  <c r="V600" i="1"/>
  <c r="X600" i="1" s="1"/>
  <c r="AD600" i="1" s="1"/>
  <c r="AC600" i="1"/>
  <c r="AG531" i="1"/>
  <c r="V528" i="1"/>
  <c r="X528" i="1" s="1"/>
  <c r="AD528" i="1" s="1"/>
  <c r="AA528" i="1" s="1"/>
  <c r="AF528" i="1" s="1"/>
  <c r="AH528" i="1" s="1"/>
  <c r="AC528" i="1"/>
  <c r="V517" i="1"/>
  <c r="X517" i="1" s="1"/>
  <c r="AD517" i="1" s="1"/>
  <c r="AC517" i="1"/>
  <c r="V625" i="1"/>
  <c r="X625" i="1" s="1"/>
  <c r="AD625" i="1" s="1"/>
  <c r="AC625" i="1"/>
  <c r="V576" i="1"/>
  <c r="X576" i="1" s="1"/>
  <c r="AD576" i="1" s="1"/>
  <c r="AC576" i="1"/>
  <c r="AE618" i="1"/>
  <c r="AG618" i="1" s="1"/>
  <c r="AE92" i="1"/>
  <c r="AG92" i="1" s="1"/>
  <c r="AE46" i="1"/>
  <c r="AG46" i="1" s="1"/>
  <c r="AE527" i="1"/>
  <c r="AG527" i="1" s="1"/>
  <c r="AE613" i="1"/>
  <c r="AG613" i="1" s="1"/>
  <c r="AE222" i="1"/>
  <c r="AG222" i="1" s="1"/>
  <c r="AE594" i="1"/>
  <c r="AG594" i="1" s="1"/>
  <c r="AE235" i="1"/>
  <c r="AG235" i="1" s="1"/>
  <c r="AE212" i="1"/>
  <c r="AG212" i="1" s="1"/>
  <c r="AE189" i="1"/>
  <c r="AG189" i="1" s="1"/>
  <c r="AE292" i="1"/>
  <c r="AG292" i="1" s="1"/>
  <c r="AE291" i="1"/>
  <c r="AG291" i="1" s="1"/>
  <c r="AE204" i="1"/>
  <c r="AG204" i="1" s="1"/>
  <c r="AE598" i="1"/>
  <c r="AG598" i="1" s="1"/>
  <c r="AE604" i="1"/>
  <c r="AG604" i="1" s="1"/>
  <c r="AE52" i="1"/>
  <c r="AG52" i="1" s="1"/>
  <c r="AE80" i="1"/>
  <c r="AG80" i="1" s="1"/>
  <c r="AE541" i="1"/>
  <c r="AG541" i="1" s="1"/>
  <c r="AE67" i="1"/>
  <c r="AG67" i="1" s="1"/>
  <c r="AE42" i="1"/>
  <c r="AG42" i="1" s="1"/>
  <c r="AE529" i="1"/>
  <c r="AG529" i="1" s="1"/>
  <c r="AE227" i="1"/>
  <c r="AG227" i="1" s="1"/>
  <c r="AE215" i="1"/>
  <c r="AG215" i="1" s="1"/>
  <c r="AE537" i="1"/>
  <c r="AG537" i="1" s="1"/>
  <c r="AE192" i="1"/>
  <c r="AG192" i="1" s="1"/>
  <c r="AE232" i="1"/>
  <c r="AG232" i="1" s="1"/>
  <c r="AE271" i="1"/>
  <c r="AG271" i="1" s="1"/>
  <c r="AE207" i="1"/>
  <c r="AG207" i="1" s="1"/>
  <c r="AE597" i="1"/>
  <c r="AG597" i="1" s="1"/>
  <c r="AE253" i="1"/>
  <c r="AG253" i="1" s="1"/>
  <c r="AE284" i="1"/>
  <c r="AG284" i="1" s="1"/>
  <c r="AE201" i="1"/>
  <c r="AG201" i="1" s="1"/>
  <c r="AE49" i="1"/>
  <c r="AG49" i="1" s="1"/>
  <c r="AE283" i="1"/>
  <c r="AG283" i="1" s="1"/>
  <c r="AE60" i="1"/>
  <c r="AG60" i="1" s="1"/>
  <c r="AE518" i="1"/>
  <c r="AG518" i="1" s="1"/>
  <c r="AE590" i="1"/>
  <c r="AG590" i="1" s="1"/>
  <c r="AE570" i="1"/>
  <c r="AG570" i="1" s="1"/>
  <c r="AE627" i="1"/>
  <c r="AG627" i="1" s="1"/>
  <c r="AE29" i="1"/>
  <c r="AG29" i="1" s="1"/>
  <c r="AE37" i="1"/>
  <c r="AG37" i="1" s="1"/>
  <c r="AE567" i="1"/>
  <c r="AG567" i="1" s="1"/>
  <c r="AD45" i="1"/>
  <c r="AA48" i="1"/>
  <c r="AF48" i="1" s="1"/>
  <c r="AH48" i="1" s="1"/>
  <c r="AA26" i="1"/>
  <c r="AF26" i="1" s="1"/>
  <c r="AH26" i="1" s="1"/>
  <c r="AA250" i="1"/>
  <c r="AF250" i="1" s="1"/>
  <c r="AH250" i="1" s="1"/>
  <c r="AD79" i="1"/>
  <c r="AD255" i="1"/>
  <c r="AD211" i="1"/>
  <c r="AA18" i="1"/>
  <c r="AF18" i="1" s="1"/>
  <c r="AH18" i="1" s="1"/>
  <c r="AD87" i="1"/>
  <c r="AA273" i="1"/>
  <c r="AF273" i="1" s="1"/>
  <c r="AH273" i="1" s="1"/>
  <c r="AD203" i="1"/>
  <c r="AA68" i="1"/>
  <c r="AF68" i="1" s="1"/>
  <c r="AH68" i="1" s="1"/>
  <c r="AD76" i="1"/>
  <c r="Z533" i="1"/>
  <c r="AE533" i="1" s="1"/>
  <c r="AD274" i="1"/>
  <c r="Z91" i="1"/>
  <c r="AD235" i="1"/>
  <c r="AD86" i="1"/>
  <c r="AD292" i="1"/>
  <c r="AA283" i="1"/>
  <c r="AF283" i="1" s="1"/>
  <c r="AH283" i="1" s="1"/>
  <c r="AD92" i="1"/>
  <c r="AE617" i="1"/>
  <c r="AG617" i="1" s="1"/>
  <c r="AD267" i="1"/>
  <c r="AD229" i="1"/>
  <c r="Z86" i="1"/>
  <c r="Z13" i="1"/>
  <c r="AD282" i="1"/>
  <c r="AD279" i="1"/>
  <c r="AA231" i="1"/>
  <c r="AF231" i="1" s="1"/>
  <c r="AH231" i="1" s="1"/>
  <c r="Z288" i="1"/>
  <c r="AD284" i="1"/>
  <c r="Z69" i="1"/>
  <c r="AA268" i="1"/>
  <c r="AF268" i="1" s="1"/>
  <c r="AH268" i="1" s="1"/>
  <c r="Z261" i="1"/>
  <c r="AD214" i="1"/>
  <c r="Z262" i="1"/>
  <c r="Z223" i="1"/>
  <c r="Z199" i="1"/>
  <c r="AA32" i="1"/>
  <c r="AF32" i="1" s="1"/>
  <c r="AD236" i="1"/>
  <c r="AA240" i="1"/>
  <c r="AF240" i="1" s="1"/>
  <c r="AH240" i="1" s="1"/>
  <c r="AA270" i="1"/>
  <c r="AF270" i="1" s="1"/>
  <c r="AH270" i="1" s="1"/>
  <c r="AD59" i="1"/>
  <c r="AE40" i="1"/>
  <c r="AG40" i="1" s="1"/>
  <c r="Z228" i="1"/>
  <c r="AA272" i="1"/>
  <c r="AF272" i="1" s="1"/>
  <c r="AH272" i="1" s="1"/>
  <c r="AA260" i="1"/>
  <c r="AF260" i="1" s="1"/>
  <c r="AH260" i="1" s="1"/>
  <c r="AA200" i="1"/>
  <c r="AF200" i="1" s="1"/>
  <c r="AH200" i="1" s="1"/>
  <c r="Z77" i="1"/>
  <c r="AE77" i="1" s="1"/>
  <c r="AE14" i="1"/>
  <c r="AG14" i="1" s="1"/>
  <c r="X579" i="1"/>
  <c r="AD579" i="1" s="1"/>
  <c r="AA624" i="1"/>
  <c r="AF624" i="1" s="1"/>
  <c r="AH624" i="1" s="1"/>
  <c r="AE519" i="1"/>
  <c r="AG519" i="1" s="1"/>
  <c r="AE534" i="1"/>
  <c r="AG534" i="1" s="1"/>
  <c r="Z47" i="1"/>
  <c r="Z205" i="1"/>
  <c r="Z277" i="1"/>
  <c r="Z575" i="1"/>
  <c r="Z619" i="1"/>
  <c r="AE619" i="1" s="1"/>
  <c r="AD80" i="1"/>
  <c r="AD296" i="1"/>
  <c r="AE278" i="1"/>
  <c r="AG278" i="1" s="1"/>
  <c r="AE256" i="1"/>
  <c r="AG256" i="1" s="1"/>
  <c r="AE612" i="1"/>
  <c r="AG612" i="1" s="1"/>
  <c r="AA562" i="1"/>
  <c r="AE626" i="1"/>
  <c r="AG626" i="1" s="1"/>
  <c r="AD27" i="1"/>
  <c r="Z197" i="1"/>
  <c r="Z225" i="1"/>
  <c r="AD277" i="1"/>
  <c r="Z591" i="1"/>
  <c r="X613" i="1"/>
  <c r="AD613" i="1" s="1"/>
  <c r="AD85" i="1"/>
  <c r="AA198" i="1"/>
  <c r="AF198" i="1" s="1"/>
  <c r="AH198" i="1" s="1"/>
  <c r="AA278" i="1"/>
  <c r="AF278" i="1" s="1"/>
  <c r="AH278" i="1" s="1"/>
  <c r="AD212" i="1"/>
  <c r="AD77" i="1"/>
  <c r="X612" i="1"/>
  <c r="AD612" i="1" s="1"/>
  <c r="AE530" i="1"/>
  <c r="AG530" i="1" s="1"/>
  <c r="V575" i="1"/>
  <c r="X575" i="1" s="1"/>
  <c r="AD575" i="1" s="1"/>
  <c r="V619" i="1"/>
  <c r="AA258" i="1"/>
  <c r="AF258" i="1" s="1"/>
  <c r="AH258" i="1" s="1"/>
  <c r="AD189" i="1"/>
  <c r="AA539" i="1"/>
  <c r="AF539" i="1" s="1"/>
  <c r="AH539" i="1" s="1"/>
  <c r="AA617" i="1"/>
  <c r="AF617" i="1" s="1"/>
  <c r="AH617" i="1" s="1"/>
  <c r="AE521" i="1"/>
  <c r="AG521" i="1" s="1"/>
  <c r="Z615" i="1"/>
  <c r="AE615" i="1" s="1"/>
  <c r="Z263" i="1"/>
  <c r="Z84" i="1"/>
  <c r="AE84" i="1" s="1"/>
  <c r="Z34" i="1"/>
  <c r="AE34" i="1" s="1"/>
  <c r="Z536" i="1"/>
  <c r="AA588" i="1"/>
  <c r="AF588" i="1" s="1"/>
  <c r="AA537" i="1"/>
  <c r="AF537" i="1" s="1"/>
  <c r="AH537" i="1" s="1"/>
  <c r="AE12" i="1"/>
  <c r="AG12" i="1" s="1"/>
  <c r="AE592" i="1"/>
  <c r="AG592" i="1" s="1"/>
  <c r="AE251" i="1"/>
  <c r="AG251" i="1" s="1"/>
  <c r="AE290" i="1"/>
  <c r="AG290" i="1" s="1"/>
  <c r="AD51" i="1"/>
  <c r="AE30" i="1"/>
  <c r="AG30" i="1" s="1"/>
  <c r="AE608" i="1"/>
  <c r="AG608" i="1" s="1"/>
  <c r="AD251" i="1"/>
  <c r="AE19" i="1"/>
  <c r="AG19" i="1" s="1"/>
  <c r="X593" i="1"/>
  <c r="AD593" i="1" s="1"/>
  <c r="AE260" i="1"/>
  <c r="AG260" i="1" s="1"/>
  <c r="AD67" i="1"/>
  <c r="AD30" i="1"/>
  <c r="X526" i="1"/>
  <c r="AD526" i="1" s="1"/>
  <c r="AA608" i="1"/>
  <c r="AF608" i="1" s="1"/>
  <c r="AH608" i="1" s="1"/>
  <c r="AA239" i="1"/>
  <c r="AF239" i="1" s="1"/>
  <c r="AH239" i="1" s="1"/>
  <c r="AD72" i="1"/>
  <c r="Z543" i="1"/>
  <c r="V543" i="1"/>
  <c r="AE623" i="1"/>
  <c r="AG623" i="1" s="1"/>
  <c r="AE78" i="1"/>
  <c r="AG78" i="1" s="1"/>
  <c r="Z216" i="1"/>
  <c r="Z264" i="1"/>
  <c r="AE264" i="1" s="1"/>
  <c r="AA294" i="1"/>
  <c r="AF294" i="1" s="1"/>
  <c r="AH294" i="1" s="1"/>
  <c r="AA288" i="1"/>
  <c r="AF288" i="1" s="1"/>
  <c r="AH288" i="1" s="1"/>
  <c r="AD64" i="1"/>
  <c r="Z254" i="1"/>
  <c r="Z243" i="1"/>
  <c r="AA33" i="1"/>
  <c r="X609" i="1"/>
  <c r="AD609" i="1" s="1"/>
  <c r="Z294" i="1"/>
  <c r="AE294" i="1" s="1"/>
  <c r="AG294" i="1" s="1"/>
  <c r="Z218" i="1"/>
  <c r="AE218" i="1" s="1"/>
  <c r="AG218" i="1" s="1"/>
  <c r="Z81" i="1"/>
  <c r="AE81" i="1" s="1"/>
  <c r="Z520" i="1"/>
  <c r="Z280" i="1"/>
  <c r="Z257" i="1"/>
  <c r="Z214" i="1"/>
  <c r="AE214" i="1" s="1"/>
  <c r="AD286" i="1"/>
  <c r="AD276" i="1"/>
  <c r="Z244" i="1"/>
  <c r="AE244" i="1" s="1"/>
  <c r="Z194" i="1"/>
  <c r="AE194" i="1" s="1"/>
  <c r="AD40" i="1"/>
  <c r="Z17" i="1"/>
  <c r="AD222" i="1"/>
  <c r="AA196" i="1"/>
  <c r="AA248" i="1"/>
  <c r="AF248" i="1" s="1"/>
  <c r="AH248" i="1" s="1"/>
  <c r="AE259" i="1"/>
  <c r="AG259" i="1" s="1"/>
  <c r="AD194" i="1"/>
  <c r="AE21" i="1"/>
  <c r="AG21" i="1" s="1"/>
  <c r="AE282" i="1"/>
  <c r="AG282" i="1" s="1"/>
  <c r="AE231" i="1"/>
  <c r="AG231" i="1" s="1"/>
  <c r="AE208" i="1"/>
  <c r="AG208" i="1" s="1"/>
  <c r="AE196" i="1"/>
  <c r="AG196" i="1" s="1"/>
  <c r="AD262" i="1"/>
  <c r="AD264" i="1"/>
  <c r="AE229" i="1"/>
  <c r="AG229" i="1" s="1"/>
  <c r="AD69" i="1"/>
  <c r="AE55" i="1"/>
  <c r="AG55" i="1" s="1"/>
  <c r="AE64" i="1"/>
  <c r="AG64" i="1" s="1"/>
  <c r="AD50" i="1"/>
  <c r="AE236" i="1"/>
  <c r="AG236" i="1" s="1"/>
  <c r="AE248" i="1"/>
  <c r="AG248" i="1" s="1"/>
  <c r="AD290" i="1"/>
  <c r="AE252" i="1"/>
  <c r="AG252" i="1" s="1"/>
  <c r="AE230" i="1"/>
  <c r="AG230" i="1" s="1"/>
  <c r="AD195" i="1"/>
  <c r="AD65" i="1"/>
  <c r="AE36" i="1"/>
  <c r="AG36" i="1" s="1"/>
  <c r="AA589" i="1"/>
  <c r="AE574" i="1"/>
  <c r="AG574" i="1" s="1"/>
  <c r="X610" i="1"/>
  <c r="AD610" i="1" s="1"/>
  <c r="AA31" i="1"/>
  <c r="AF31" i="1" s="1"/>
  <c r="AH31" i="1" s="1"/>
  <c r="Z71" i="1"/>
  <c r="AD221" i="1"/>
  <c r="AD281" i="1"/>
  <c r="Z580" i="1"/>
  <c r="Z625" i="1"/>
  <c r="Z68" i="1"/>
  <c r="AE268" i="1"/>
  <c r="AG268" i="1" s="1"/>
  <c r="Z267" i="1"/>
  <c r="AE224" i="1"/>
  <c r="AG224" i="1" s="1"/>
  <c r="AD70" i="1"/>
  <c r="AE28" i="1"/>
  <c r="AG28" i="1" s="1"/>
  <c r="AE568" i="1"/>
  <c r="AG568" i="1" s="1"/>
  <c r="AE589" i="1"/>
  <c r="AG589" i="1" s="1"/>
  <c r="AA629" i="1"/>
  <c r="AF629" i="1" s="1"/>
  <c r="AH629" i="1" s="1"/>
  <c r="X582" i="1"/>
  <c r="AD582" i="1" s="1"/>
  <c r="AD201" i="1"/>
  <c r="Z245" i="1"/>
  <c r="AE245" i="1" s="1"/>
  <c r="AG245" i="1" s="1"/>
  <c r="AE289" i="1"/>
  <c r="AG289" i="1" s="1"/>
  <c r="AE596" i="1"/>
  <c r="AG596" i="1" s="1"/>
  <c r="Z247" i="1"/>
  <c r="AD232" i="1"/>
  <c r="AA271" i="1"/>
  <c r="AF271" i="1" s="1"/>
  <c r="AH271" i="1" s="1"/>
  <c r="AD207" i="1"/>
  <c r="AA36" i="1"/>
  <c r="AF36" i="1" s="1"/>
  <c r="AH36" i="1" s="1"/>
  <c r="X518" i="1"/>
  <c r="AD518" i="1" s="1"/>
  <c r="AE584" i="1"/>
  <c r="AG584" i="1" s="1"/>
  <c r="AA523" i="1"/>
  <c r="AF523" i="1" s="1"/>
  <c r="AH523" i="1" s="1"/>
  <c r="AE562" i="1"/>
  <c r="AG562" i="1" s="1"/>
  <c r="AE602" i="1"/>
  <c r="AG602" i="1" s="1"/>
  <c r="AD193" i="1"/>
  <c r="Z285" i="1"/>
  <c r="AE285" i="1" s="1"/>
  <c r="AG285" i="1" s="1"/>
  <c r="AA596" i="1"/>
  <c r="AF596" i="1" s="1"/>
  <c r="AH596" i="1" s="1"/>
  <c r="AE202" i="1"/>
  <c r="AG202" i="1" s="1"/>
  <c r="Z210" i="1"/>
  <c r="AA256" i="1"/>
  <c r="AF256" i="1" s="1"/>
  <c r="AH256" i="1" s="1"/>
  <c r="AA82" i="1"/>
  <c r="X534" i="1"/>
  <c r="AD534" i="1" s="1"/>
  <c r="AE578" i="1"/>
  <c r="AG578" i="1" s="1"/>
  <c r="AE31" i="1"/>
  <c r="AG31" i="1" s="1"/>
  <c r="AD63" i="1"/>
  <c r="AE83" i="1"/>
  <c r="AG83" i="1" s="1"/>
  <c r="AE209" i="1"/>
  <c r="AG209" i="1" s="1"/>
  <c r="AE281" i="1"/>
  <c r="AG281" i="1" s="1"/>
  <c r="AE297" i="1"/>
  <c r="AG297" i="1" s="1"/>
  <c r="AE564" i="1"/>
  <c r="AG564" i="1" s="1"/>
  <c r="AE603" i="1"/>
  <c r="AG603" i="1" s="1"/>
  <c r="AE266" i="1"/>
  <c r="AG266" i="1" s="1"/>
  <c r="AE629" i="1"/>
  <c r="AG629" i="1" s="1"/>
  <c r="AE582" i="1"/>
  <c r="AG582" i="1" s="1"/>
  <c r="AE62" i="1"/>
  <c r="AG62" i="1" s="1"/>
  <c r="AD49" i="1"/>
  <c r="AE25" i="1"/>
  <c r="AG25" i="1" s="1"/>
  <c r="Z576" i="1"/>
  <c r="X620" i="1"/>
  <c r="AD620" i="1" s="1"/>
  <c r="AE621" i="1"/>
  <c r="AG621" i="1" s="1"/>
  <c r="AD78" i="1"/>
  <c r="AA605" i="1"/>
  <c r="AF605" i="1" s="1"/>
  <c r="AH605" i="1" s="1"/>
  <c r="AE605" i="1"/>
  <c r="AG605" i="1" s="1"/>
  <c r="AE522" i="1"/>
  <c r="AG522" i="1" s="1"/>
  <c r="AE33" i="1"/>
  <c r="AG33" i="1" s="1"/>
  <c r="AE569" i="1"/>
  <c r="AG569" i="1" s="1"/>
  <c r="AG587" i="1"/>
  <c r="AA599" i="1"/>
  <c r="AF599" i="1" s="1"/>
  <c r="AH599" i="1" s="1"/>
  <c r="AE573" i="1"/>
  <c r="AG573" i="1" s="1"/>
  <c r="AE72" i="1"/>
  <c r="AG72" i="1" s="1"/>
  <c r="AA29" i="1"/>
  <c r="AF29" i="1" s="1"/>
  <c r="AH29" i="1" s="1"/>
  <c r="AE532" i="1"/>
  <c r="AG532" i="1" s="1"/>
  <c r="AD58" i="1"/>
  <c r="AD25" i="1"/>
  <c r="AA581" i="1"/>
  <c r="AF581" i="1" s="1"/>
  <c r="V615" i="1"/>
  <c r="AE287" i="1"/>
  <c r="AG287" i="1" s="1"/>
  <c r="V536" i="1"/>
  <c r="X536" i="1" s="1"/>
  <c r="AD536" i="1" s="1"/>
  <c r="Z600" i="1"/>
  <c r="AD242" i="1"/>
  <c r="AE272" i="1"/>
  <c r="AG272" i="1" s="1"/>
  <c r="AE195" i="1"/>
  <c r="AG195" i="1" s="1"/>
  <c r="AE56" i="1"/>
  <c r="AG56" i="1" s="1"/>
  <c r="AE595" i="1"/>
  <c r="AG595" i="1" s="1"/>
  <c r="AE624" i="1"/>
  <c r="AG624" i="1" s="1"/>
  <c r="AA16" i="1"/>
  <c r="AF16" i="1" s="1"/>
  <c r="AH16" i="1" s="1"/>
  <c r="AD275" i="1"/>
  <c r="AD66" i="1"/>
  <c r="AG588" i="1"/>
  <c r="AE54" i="1"/>
  <c r="AG54" i="1" s="1"/>
  <c r="AE599" i="1"/>
  <c r="AG599" i="1" s="1"/>
  <c r="AE516" i="1"/>
  <c r="AG516" i="1" s="1"/>
  <c r="AG571" i="1"/>
  <c r="AE581" i="1"/>
  <c r="AG581" i="1" s="1"/>
  <c r="AE57" i="1"/>
  <c r="AG57" i="1" s="1"/>
  <c r="AG577" i="1"/>
  <c r="AG585" i="1"/>
  <c r="AE565" i="1"/>
  <c r="AG565" i="1" s="1"/>
  <c r="AA253" i="1"/>
  <c r="AF253" i="1" s="1"/>
  <c r="AH253" i="1" s="1"/>
  <c r="Z237" i="1"/>
  <c r="AE237" i="1" s="1"/>
  <c r="Z250" i="1"/>
  <c r="AE250" i="1" s="1"/>
  <c r="AG250" i="1" s="1"/>
  <c r="AE276" i="1"/>
  <c r="AG276" i="1" s="1"/>
  <c r="Z226" i="1"/>
  <c r="AD224" i="1"/>
  <c r="X590" i="1"/>
  <c r="AD590" i="1" s="1"/>
  <c r="Z614" i="1"/>
  <c r="Z79" i="1"/>
  <c r="Z249" i="1"/>
  <c r="Z586" i="1"/>
  <c r="AD41" i="1"/>
  <c r="AE22" i="1"/>
  <c r="AG22" i="1" s="1"/>
  <c r="X527" i="1"/>
  <c r="AD527" i="1" s="1"/>
  <c r="AA595" i="1"/>
  <c r="AF595" i="1" s="1"/>
  <c r="AH595" i="1" s="1"/>
  <c r="X542" i="1"/>
  <c r="AD542" i="1" s="1"/>
  <c r="AA602" i="1"/>
  <c r="AF602" i="1" s="1"/>
  <c r="AH602" i="1" s="1"/>
  <c r="Z43" i="1"/>
  <c r="AD213" i="1"/>
  <c r="AD249" i="1"/>
  <c r="X569" i="1"/>
  <c r="AD569" i="1" s="1"/>
  <c r="AE609" i="1"/>
  <c r="AG609" i="1" s="1"/>
  <c r="AA247" i="1"/>
  <c r="AF247" i="1" s="1"/>
  <c r="AH247" i="1" s="1"/>
  <c r="Z295" i="1"/>
  <c r="AD252" i="1"/>
  <c r="AE82" i="1"/>
  <c r="AG82" i="1" s="1"/>
  <c r="AD22" i="1"/>
  <c r="X601" i="1"/>
  <c r="AD601" i="1" s="1"/>
  <c r="AA538" i="1"/>
  <c r="AF538" i="1" s="1"/>
  <c r="AH538" i="1" s="1"/>
  <c r="AA578" i="1"/>
  <c r="AF578" i="1" s="1"/>
  <c r="X618" i="1"/>
  <c r="AD618" i="1" s="1"/>
  <c r="AD23" i="1"/>
  <c r="AD71" i="1"/>
  <c r="AD197" i="1"/>
  <c r="AD245" i="1"/>
  <c r="AD289" i="1"/>
  <c r="AE607" i="1"/>
  <c r="AG607" i="1" s="1"/>
  <c r="AA210" i="1"/>
  <c r="AF210" i="1" s="1"/>
  <c r="AA238" i="1"/>
  <c r="AF238" i="1" s="1"/>
  <c r="AH238" i="1" s="1"/>
  <c r="AD28" i="1"/>
  <c r="X563" i="1"/>
  <c r="AD563" i="1" s="1"/>
  <c r="AA519" i="1"/>
  <c r="V614" i="1"/>
  <c r="AE75" i="1"/>
  <c r="AG75" i="1" s="1"/>
  <c r="AE265" i="1"/>
  <c r="AG265" i="1" s="1"/>
  <c r="AD285" i="1"/>
  <c r="AD297" i="1"/>
  <c r="V586" i="1"/>
  <c r="X586" i="1" s="1"/>
  <c r="AD586" i="1" s="1"/>
  <c r="AE39" i="1"/>
  <c r="AG39" i="1" s="1"/>
  <c r="Z74" i="1"/>
  <c r="AA62" i="1"/>
  <c r="AF62" i="1" s="1"/>
  <c r="AH62" i="1" s="1"/>
  <c r="AA529" i="1"/>
  <c r="AF529" i="1" s="1"/>
  <c r="AH529" i="1" s="1"/>
  <c r="X627" i="1"/>
  <c r="AD627" i="1" s="1"/>
  <c r="Z203" i="1"/>
  <c r="Z48" i="1"/>
  <c r="Z524" i="1"/>
  <c r="X571" i="1"/>
  <c r="AD571" i="1" s="1"/>
  <c r="AA616" i="1"/>
  <c r="AF616" i="1" s="1"/>
  <c r="AH616" i="1" s="1"/>
  <c r="AD42" i="1"/>
  <c r="AE628" i="1"/>
  <c r="AG628" i="1" s="1"/>
  <c r="AG41" i="1"/>
  <c r="AD54" i="1"/>
  <c r="AA565" i="1"/>
  <c r="AD215" i="1"/>
  <c r="AE15" i="1"/>
  <c r="AG15" i="1" s="1"/>
  <c r="AA567" i="1"/>
  <c r="AF567" i="1" s="1"/>
  <c r="AE246" i="1"/>
  <c r="AG246" i="1" s="1"/>
  <c r="AE221" i="1"/>
  <c r="AG221" i="1" s="1"/>
  <c r="AD38" i="1"/>
  <c r="AE16" i="1"/>
  <c r="AG16" i="1" s="1"/>
  <c r="X592" i="1"/>
  <c r="AD592" i="1" s="1"/>
  <c r="AE24" i="1"/>
  <c r="AG24" i="1" s="1"/>
  <c r="AD15" i="1"/>
  <c r="X628" i="1"/>
  <c r="AD628" i="1" s="1"/>
  <c r="AA44" i="1"/>
  <c r="AF44" i="1" s="1"/>
  <c r="AH44" i="1" s="1"/>
  <c r="AD12" i="1"/>
  <c r="X587" i="1"/>
  <c r="AD587" i="1" s="1"/>
  <c r="X621" i="1"/>
  <c r="AD621" i="1" s="1"/>
  <c r="AD287" i="1"/>
  <c r="AD24" i="1"/>
  <c r="AG616" i="1"/>
  <c r="AE20" i="1"/>
  <c r="AG20" i="1" s="1"/>
  <c r="AA57" i="1"/>
  <c r="Z255" i="1"/>
  <c r="Z211" i="1"/>
  <c r="Z26" i="1"/>
  <c r="AD208" i="1"/>
  <c r="AA13" i="1"/>
  <c r="AF13" i="1" s="1"/>
  <c r="AH13" i="1" s="1"/>
  <c r="AD223" i="1"/>
  <c r="AA52" i="1"/>
  <c r="AF52" i="1" s="1"/>
  <c r="AH52" i="1" s="1"/>
  <c r="AE538" i="1"/>
  <c r="AG538" i="1" s="1"/>
  <c r="Z233" i="1"/>
  <c r="AA206" i="1"/>
  <c r="AF206" i="1" s="1"/>
  <c r="Z45" i="1"/>
  <c r="AA21" i="1"/>
  <c r="AF21" i="1" s="1"/>
  <c r="AH21" i="1" s="1"/>
  <c r="X540" i="1"/>
  <c r="AD540" i="1" s="1"/>
  <c r="AA204" i="1"/>
  <c r="Z240" i="1"/>
  <c r="AD190" i="1"/>
  <c r="AD192" i="1"/>
  <c r="AD259" i="1"/>
  <c r="AD81" i="1"/>
  <c r="Z32" i="1"/>
  <c r="V533" i="1"/>
  <c r="AD291" i="1"/>
  <c r="AD220" i="1"/>
  <c r="AE190" i="1"/>
  <c r="AG190" i="1" s="1"/>
  <c r="Z270" i="1"/>
  <c r="AE206" i="1"/>
  <c r="AG206" i="1" s="1"/>
  <c r="AE76" i="1"/>
  <c r="AG76" i="1" s="1"/>
  <c r="AD280" i="1"/>
  <c r="AE220" i="1"/>
  <c r="AG220" i="1" s="1"/>
  <c r="AA202" i="1"/>
  <c r="AF202" i="1" s="1"/>
  <c r="AH202" i="1" s="1"/>
  <c r="AE59" i="1"/>
  <c r="AG59" i="1" s="1"/>
  <c r="AD55" i="1"/>
  <c r="AE50" i="1"/>
  <c r="AG50" i="1" s="1"/>
  <c r="AD243" i="1"/>
  <c r="AD266" i="1"/>
  <c r="AD246" i="1"/>
  <c r="AD219" i="1"/>
  <c r="AD88" i="1"/>
  <c r="AA46" i="1"/>
  <c r="AF46" i="1" s="1"/>
  <c r="AH46" i="1" s="1"/>
  <c r="Z18" i="1"/>
  <c r="X532" i="1"/>
  <c r="AD532" i="1" s="1"/>
  <c r="AA572" i="1"/>
  <c r="AF572" i="1" s="1"/>
  <c r="X597" i="1"/>
  <c r="AD597" i="1" s="1"/>
  <c r="AA530" i="1"/>
  <c r="AF530" i="1" s="1"/>
  <c r="AH530" i="1" s="1"/>
  <c r="X566" i="1"/>
  <c r="AD566" i="1" s="1"/>
  <c r="X626" i="1"/>
  <c r="AD626" i="1" s="1"/>
  <c r="AA39" i="1"/>
  <c r="AF39" i="1" s="1"/>
  <c r="AH39" i="1" s="1"/>
  <c r="Z87" i="1"/>
  <c r="AD265" i="1"/>
  <c r="AA564" i="1"/>
  <c r="AF564" i="1" s="1"/>
  <c r="AA607" i="1"/>
  <c r="AF607" i="1" s="1"/>
  <c r="AH607" i="1" s="1"/>
  <c r="Z90" i="1"/>
  <c r="AE296" i="1"/>
  <c r="AG296" i="1" s="1"/>
  <c r="AE525" i="1"/>
  <c r="AG525" i="1" s="1"/>
  <c r="AE539" i="1"/>
  <c r="AG539" i="1" s="1"/>
  <c r="AE563" i="1"/>
  <c r="AG563" i="1" s="1"/>
  <c r="AE572" i="1"/>
  <c r="AG572" i="1" s="1"/>
  <c r="AA622" i="1"/>
  <c r="AF622" i="1" s="1"/>
  <c r="AH622" i="1" s="1"/>
  <c r="Z23" i="1"/>
  <c r="AD75" i="1"/>
  <c r="AD217" i="1"/>
  <c r="Z273" i="1"/>
  <c r="AE273" i="1" s="1"/>
  <c r="AG273" i="1" s="1"/>
  <c r="Z293" i="1"/>
  <c r="AE293" i="1" s="1"/>
  <c r="V580" i="1"/>
  <c r="X580" i="1" s="1"/>
  <c r="AD580" i="1" s="1"/>
  <c r="X603" i="1"/>
  <c r="AD603" i="1" s="1"/>
  <c r="AE540" i="1"/>
  <c r="AG540" i="1" s="1"/>
  <c r="Z198" i="1"/>
  <c r="AE279" i="1"/>
  <c r="AG279" i="1" s="1"/>
  <c r="AE286" i="1"/>
  <c r="AG286" i="1" s="1"/>
  <c r="AD295" i="1"/>
  <c r="AE238" i="1"/>
  <c r="AG238" i="1" s="1"/>
  <c r="AD230" i="1"/>
  <c r="X568" i="1"/>
  <c r="AD568" i="1" s="1"/>
  <c r="AA606" i="1"/>
  <c r="AF606" i="1" s="1"/>
  <c r="AH606" i="1" s="1"/>
  <c r="AE542" i="1"/>
  <c r="AG542" i="1" s="1"/>
  <c r="X598" i="1"/>
  <c r="AD598" i="1" s="1"/>
  <c r="AE622" i="1"/>
  <c r="AG622" i="1" s="1"/>
  <c r="AD35" i="1"/>
  <c r="AD83" i="1"/>
  <c r="AD209" i="1"/>
  <c r="Z269" i="1"/>
  <c r="AD90" i="1"/>
  <c r="Z528" i="1"/>
  <c r="Z258" i="1"/>
  <c r="AD234" i="1"/>
  <c r="AD14" i="1"/>
  <c r="X525" i="1"/>
  <c r="AD525" i="1" s="1"/>
  <c r="X584" i="1"/>
  <c r="AD584" i="1" s="1"/>
  <c r="X574" i="1"/>
  <c r="AD574" i="1" s="1"/>
  <c r="AE27" i="1"/>
  <c r="AG27" i="1" s="1"/>
  <c r="AE35" i="1"/>
  <c r="AG35" i="1" s="1"/>
  <c r="AE63" i="1"/>
  <c r="AG63" i="1" s="1"/>
  <c r="AE217" i="1"/>
  <c r="AG217" i="1" s="1"/>
  <c r="AD269" i="1"/>
  <c r="AD293" i="1"/>
  <c r="V591" i="1"/>
  <c r="X591" i="1" s="1"/>
  <c r="AD591" i="1" s="1"/>
  <c r="AG200" i="1"/>
  <c r="AE65" i="1"/>
  <c r="AG65" i="1" s="1"/>
  <c r="AE601" i="1"/>
  <c r="AG601" i="1" s="1"/>
  <c r="AE566" i="1"/>
  <c r="AG566" i="1" s="1"/>
  <c r="AD74" i="1"/>
  <c r="AE38" i="1"/>
  <c r="AG38" i="1" s="1"/>
  <c r="X516" i="1"/>
  <c r="AD516" i="1" s="1"/>
  <c r="X535" i="1"/>
  <c r="AD535" i="1" s="1"/>
  <c r="AA573" i="1"/>
  <c r="AF573" i="1" s="1"/>
  <c r="AA227" i="1"/>
  <c r="Z89" i="1"/>
  <c r="AE89" i="1" s="1"/>
  <c r="AD37" i="1"/>
  <c r="Z583" i="1"/>
  <c r="X522" i="1"/>
  <c r="AD522" i="1" s="1"/>
  <c r="X577" i="1"/>
  <c r="AD577" i="1" s="1"/>
  <c r="W241" i="1"/>
  <c r="AD60" i="1"/>
  <c r="AE610" i="1"/>
  <c r="AG610" i="1" s="1"/>
  <c r="AE85" i="1"/>
  <c r="AG85" i="1" s="1"/>
  <c r="AE44" i="1"/>
  <c r="AG44" i="1" s="1"/>
  <c r="AA20" i="1"/>
  <c r="AF20" i="1" s="1"/>
  <c r="AH20" i="1" s="1"/>
  <c r="AA570" i="1"/>
  <c r="AE93" i="1"/>
  <c r="AG93" i="1" s="1"/>
  <c r="AE70" i="1"/>
  <c r="AG70" i="1" s="1"/>
  <c r="AE523" i="1"/>
  <c r="AG523" i="1" s="1"/>
  <c r="AE58" i="1"/>
  <c r="AG58" i="1" s="1"/>
  <c r="X541" i="1"/>
  <c r="AD541" i="1" s="1"/>
  <c r="AE239" i="1"/>
  <c r="AG239" i="1" s="1"/>
  <c r="Z517" i="1"/>
  <c r="V583" i="1"/>
  <c r="X583" i="1" s="1"/>
  <c r="AD583" i="1" s="1"/>
  <c r="X585" i="1"/>
  <c r="AD585" i="1" s="1"/>
  <c r="Z242" i="1"/>
  <c r="X611" i="1"/>
  <c r="AD611" i="1" s="1"/>
  <c r="AA56" i="1"/>
  <c r="AF56" i="1" s="1"/>
  <c r="AE579" i="1"/>
  <c r="AG579" i="1" s="1"/>
  <c r="AE606" i="1"/>
  <c r="AG606" i="1" s="1"/>
  <c r="X521" i="1"/>
  <c r="AD521" i="1" s="1"/>
  <c r="AA604" i="1"/>
  <c r="AF604" i="1" s="1"/>
  <c r="AH604" i="1" s="1"/>
  <c r="AA191" i="1"/>
  <c r="AF191" i="1" s="1"/>
  <c r="AA93" i="1"/>
  <c r="AF93" i="1" s="1"/>
  <c r="AH93" i="1" s="1"/>
  <c r="AD19" i="1"/>
  <c r="AA531" i="1"/>
  <c r="AF531" i="1" s="1"/>
  <c r="AH531" i="1" s="1"/>
  <c r="AE593" i="1"/>
  <c r="AG593" i="1" s="1"/>
  <c r="AA623" i="1"/>
  <c r="AF623" i="1" s="1"/>
  <c r="AH623" i="1" s="1"/>
  <c r="AE66" i="1"/>
  <c r="AG66" i="1" s="1"/>
  <c r="AD53" i="1"/>
  <c r="AE535" i="1"/>
  <c r="AG535" i="1" s="1"/>
  <c r="AD61" i="1"/>
  <c r="AE611" i="1"/>
  <c r="AG611" i="1" s="1"/>
  <c r="R680" i="1"/>
  <c r="Q680" i="1"/>
  <c r="J680" i="1"/>
  <c r="R679" i="1"/>
  <c r="Q679" i="1"/>
  <c r="J679" i="1"/>
  <c r="AE233" i="1" l="1"/>
  <c r="AG233" i="1" s="1"/>
  <c r="AE524" i="1"/>
  <c r="AG524" i="1" s="1"/>
  <c r="AE575" i="1"/>
  <c r="AG575" i="1" s="1"/>
  <c r="AE223" i="1"/>
  <c r="AG223" i="1" s="1"/>
  <c r="AE576" i="1"/>
  <c r="AG576" i="1" s="1"/>
  <c r="AE243" i="1"/>
  <c r="AG243" i="1" s="1"/>
  <c r="AE254" i="1"/>
  <c r="AG254" i="1" s="1"/>
  <c r="AG264" i="1"/>
  <c r="AA522" i="1"/>
  <c r="AF522" i="1" s="1"/>
  <c r="AH522" i="1" s="1"/>
  <c r="AA14" i="1"/>
  <c r="AF14" i="1" s="1"/>
  <c r="AH14" i="1" s="1"/>
  <c r="AA259" i="1"/>
  <c r="AF259" i="1" s="1"/>
  <c r="AH259" i="1" s="1"/>
  <c r="AA41" i="1"/>
  <c r="AF41" i="1" s="1"/>
  <c r="AH41" i="1" s="1"/>
  <c r="AA207" i="1"/>
  <c r="AA19" i="1"/>
  <c r="AF19" i="1" s="1"/>
  <c r="AH19" i="1" s="1"/>
  <c r="AA611" i="1"/>
  <c r="AF611" i="1" s="1"/>
  <c r="AH611" i="1" s="1"/>
  <c r="AA37" i="1"/>
  <c r="AF37" i="1" s="1"/>
  <c r="AH37" i="1" s="1"/>
  <c r="AA234" i="1"/>
  <c r="AF234" i="1" s="1"/>
  <c r="AH234" i="1" s="1"/>
  <c r="AA35" i="1"/>
  <c r="AF35" i="1" s="1"/>
  <c r="AH35" i="1" s="1"/>
  <c r="AA568" i="1"/>
  <c r="AA217" i="1"/>
  <c r="AF217" i="1" s="1"/>
  <c r="AH217" i="1" s="1"/>
  <c r="AA265" i="1"/>
  <c r="AF265" i="1" s="1"/>
  <c r="AH265" i="1" s="1"/>
  <c r="AA209" i="1"/>
  <c r="AF209" i="1" s="1"/>
  <c r="AH209" i="1" s="1"/>
  <c r="AA208" i="1"/>
  <c r="AF208" i="1" s="1"/>
  <c r="AH208" i="1" s="1"/>
  <c r="AA12" i="1"/>
  <c r="AF12" i="1" s="1"/>
  <c r="AH12" i="1" s="1"/>
  <c r="AA542" i="1"/>
  <c r="AF542" i="1" s="1"/>
  <c r="AH542" i="1" s="1"/>
  <c r="AA518" i="1"/>
  <c r="AF518" i="1" s="1"/>
  <c r="AH518" i="1" s="1"/>
  <c r="AA232" i="1"/>
  <c r="AA65" i="1"/>
  <c r="AF65" i="1" s="1"/>
  <c r="AH65" i="1" s="1"/>
  <c r="AA251" i="1"/>
  <c r="AF251" i="1" s="1"/>
  <c r="AH251" i="1" s="1"/>
  <c r="AA59" i="1"/>
  <c r="AF59" i="1" s="1"/>
  <c r="AA282" i="1"/>
  <c r="AF282" i="1" s="1"/>
  <c r="AH282" i="1" s="1"/>
  <c r="AA92" i="1"/>
  <c r="AA76" i="1"/>
  <c r="AF76" i="1" s="1"/>
  <c r="AH76" i="1" s="1"/>
  <c r="AA266" i="1"/>
  <c r="AF266" i="1" s="1"/>
  <c r="AH266" i="1" s="1"/>
  <c r="AA213" i="1"/>
  <c r="AF213" i="1" s="1"/>
  <c r="AH213" i="1" s="1"/>
  <c r="AA70" i="1"/>
  <c r="AA64" i="1"/>
  <c r="AF64" i="1" s="1"/>
  <c r="AA61" i="1"/>
  <c r="AA574" i="1"/>
  <c r="AF574" i="1" s="1"/>
  <c r="AA603" i="1"/>
  <c r="AF603" i="1" s="1"/>
  <c r="AH603" i="1" s="1"/>
  <c r="AA566" i="1"/>
  <c r="AA88" i="1"/>
  <c r="AF88" i="1" s="1"/>
  <c r="AH88" i="1" s="1"/>
  <c r="AA55" i="1"/>
  <c r="AA220" i="1"/>
  <c r="AF220" i="1" s="1"/>
  <c r="AA540" i="1"/>
  <c r="AF540" i="1" s="1"/>
  <c r="AH540" i="1" s="1"/>
  <c r="AA621" i="1"/>
  <c r="AF621" i="1" s="1"/>
  <c r="AH621" i="1" s="1"/>
  <c r="AA197" i="1"/>
  <c r="AF197" i="1" s="1"/>
  <c r="AH197" i="1" s="1"/>
  <c r="AA601" i="1"/>
  <c r="AF601" i="1" s="1"/>
  <c r="AH601" i="1" s="1"/>
  <c r="AA22" i="1"/>
  <c r="AF22" i="1" s="1"/>
  <c r="AH22" i="1" s="1"/>
  <c r="AA25" i="1"/>
  <c r="AF25" i="1" s="1"/>
  <c r="AH25" i="1" s="1"/>
  <c r="AA78" i="1"/>
  <c r="AF78" i="1" s="1"/>
  <c r="AH78" i="1" s="1"/>
  <c r="AA49" i="1"/>
  <c r="AF49" i="1" s="1"/>
  <c r="AH49" i="1" s="1"/>
  <c r="AA582" i="1"/>
  <c r="AA281" i="1"/>
  <c r="AF281" i="1" s="1"/>
  <c r="AH281" i="1" s="1"/>
  <c r="AA195" i="1"/>
  <c r="AF195" i="1" s="1"/>
  <c r="AH195" i="1" s="1"/>
  <c r="AA50" i="1"/>
  <c r="AF50" i="1" s="1"/>
  <c r="AH50" i="1" s="1"/>
  <c r="AA296" i="1"/>
  <c r="AF296" i="1" s="1"/>
  <c r="AH296" i="1" s="1"/>
  <c r="AA214" i="1"/>
  <c r="AF214" i="1" s="1"/>
  <c r="AH214" i="1" s="1"/>
  <c r="AA274" i="1"/>
  <c r="AF274" i="1" s="1"/>
  <c r="AH274" i="1" s="1"/>
  <c r="AA585" i="1"/>
  <c r="AA212" i="1"/>
  <c r="AA85" i="1"/>
  <c r="AF85" i="1" s="1"/>
  <c r="AH85" i="1" s="1"/>
  <c r="AA80" i="1"/>
  <c r="AF80" i="1" s="1"/>
  <c r="AH80" i="1" s="1"/>
  <c r="AA291" i="1"/>
  <c r="AF291" i="1" s="1"/>
  <c r="AH291" i="1" s="1"/>
  <c r="AA15" i="1"/>
  <c r="AF15" i="1" s="1"/>
  <c r="AH15" i="1" s="1"/>
  <c r="AA58" i="1"/>
  <c r="AA584" i="1"/>
  <c r="AF584" i="1" s="1"/>
  <c r="AA626" i="1"/>
  <c r="AF626" i="1" s="1"/>
  <c r="AH626" i="1" s="1"/>
  <c r="AA192" i="1"/>
  <c r="AF192" i="1" s="1"/>
  <c r="AH192" i="1" s="1"/>
  <c r="AA215" i="1"/>
  <c r="AF215" i="1" s="1"/>
  <c r="AH215" i="1" s="1"/>
  <c r="AA28" i="1"/>
  <c r="AF28" i="1" s="1"/>
  <c r="AH28" i="1" s="1"/>
  <c r="AA252" i="1"/>
  <c r="AF252" i="1" s="1"/>
  <c r="AH252" i="1" s="1"/>
  <c r="AA590" i="1"/>
  <c r="AA275" i="1"/>
  <c r="AF275" i="1" s="1"/>
  <c r="AH275" i="1" s="1"/>
  <c r="AA610" i="1"/>
  <c r="AF610" i="1" s="1"/>
  <c r="AH610" i="1" s="1"/>
  <c r="AA613" i="1"/>
  <c r="AF613" i="1" s="1"/>
  <c r="AH613" i="1" s="1"/>
  <c r="AA579" i="1"/>
  <c r="AF579" i="1" s="1"/>
  <c r="AA203" i="1"/>
  <c r="AA255" i="1"/>
  <c r="AF255" i="1" s="1"/>
  <c r="AH255" i="1" s="1"/>
  <c r="AA45" i="1"/>
  <c r="AF45" i="1" s="1"/>
  <c r="AH45" i="1" s="1"/>
  <c r="AE517" i="1"/>
  <c r="AG517" i="1" s="1"/>
  <c r="AA541" i="1"/>
  <c r="AF541" i="1" s="1"/>
  <c r="AH541" i="1" s="1"/>
  <c r="Z241" i="1"/>
  <c r="AA293" i="1"/>
  <c r="AF293" i="1" s="1"/>
  <c r="AH293" i="1" s="1"/>
  <c r="AE528" i="1"/>
  <c r="AG528" i="1" s="1"/>
  <c r="AG293" i="1"/>
  <c r="AE23" i="1"/>
  <c r="AG23" i="1" s="1"/>
  <c r="AE90" i="1"/>
  <c r="AG90" i="1" s="1"/>
  <c r="AH564" i="1"/>
  <c r="AE87" i="1"/>
  <c r="AG87" i="1" s="1"/>
  <c r="AA246" i="1"/>
  <c r="AF246" i="1" s="1"/>
  <c r="AH246" i="1" s="1"/>
  <c r="AA243" i="1"/>
  <c r="AF243" i="1" s="1"/>
  <c r="AH243" i="1" s="1"/>
  <c r="AD17" i="1"/>
  <c r="AD199" i="1"/>
  <c r="AE270" i="1"/>
  <c r="AG270" i="1" s="1"/>
  <c r="AA81" i="1"/>
  <c r="AF81" i="1" s="1"/>
  <c r="AH81" i="1" s="1"/>
  <c r="AE240" i="1"/>
  <c r="AG240" i="1" s="1"/>
  <c r="AH206" i="1"/>
  <c r="AD216" i="1"/>
  <c r="AA586" i="1"/>
  <c r="AF586" i="1" s="1"/>
  <c r="AA285" i="1"/>
  <c r="AF285" i="1" s="1"/>
  <c r="AH285" i="1" s="1"/>
  <c r="AA563" i="1"/>
  <c r="AF563" i="1" s="1"/>
  <c r="AH578" i="1"/>
  <c r="AG237" i="1"/>
  <c r="AE600" i="1"/>
  <c r="AG600" i="1" s="1"/>
  <c r="AH581" i="1"/>
  <c r="AA262" i="1"/>
  <c r="AF262" i="1" s="1"/>
  <c r="AH262" i="1" s="1"/>
  <c r="AD257" i="1"/>
  <c r="AA40" i="1"/>
  <c r="AF40" i="1" s="1"/>
  <c r="AH40" i="1" s="1"/>
  <c r="AG244" i="1"/>
  <c r="AA286" i="1"/>
  <c r="AF286" i="1" s="1"/>
  <c r="AH286" i="1" s="1"/>
  <c r="AE543" i="1"/>
  <c r="AG543" i="1" s="1"/>
  <c r="AA593" i="1"/>
  <c r="AF593" i="1" s="1"/>
  <c r="AD84" i="1"/>
  <c r="AH588" i="1"/>
  <c r="AG34" i="1"/>
  <c r="AE263" i="1"/>
  <c r="AG263" i="1" s="1"/>
  <c r="AD225" i="1"/>
  <c r="AA277" i="1"/>
  <c r="AF277" i="1" s="1"/>
  <c r="AH277" i="1" s="1"/>
  <c r="AE205" i="1"/>
  <c r="AG205" i="1" s="1"/>
  <c r="AH32" i="1"/>
  <c r="AE13" i="1"/>
  <c r="AG13" i="1" s="1"/>
  <c r="AE86" i="1"/>
  <c r="AG86" i="1" s="1"/>
  <c r="AF570" i="1"/>
  <c r="AH570" i="1" s="1"/>
  <c r="AA269" i="1"/>
  <c r="AF269" i="1" s="1"/>
  <c r="AH269" i="1" s="1"/>
  <c r="AA525" i="1"/>
  <c r="AF525" i="1" s="1"/>
  <c r="AH525" i="1" s="1"/>
  <c r="AA83" i="1"/>
  <c r="AF83" i="1" s="1"/>
  <c r="AA295" i="1"/>
  <c r="AF295" i="1" s="1"/>
  <c r="AH295" i="1" s="1"/>
  <c r="AA597" i="1"/>
  <c r="AF597" i="1" s="1"/>
  <c r="AH597" i="1" s="1"/>
  <c r="AA532" i="1"/>
  <c r="AF532" i="1" s="1"/>
  <c r="AH532" i="1" s="1"/>
  <c r="AA219" i="1"/>
  <c r="AF219" i="1" s="1"/>
  <c r="AH219" i="1" s="1"/>
  <c r="AD226" i="1"/>
  <c r="AD244" i="1"/>
  <c r="AD261" i="1"/>
  <c r="AD233" i="1"/>
  <c r="AE26" i="1"/>
  <c r="AG26" i="1" s="1"/>
  <c r="AA24" i="1"/>
  <c r="AF24" i="1" s="1"/>
  <c r="AH24" i="1" s="1"/>
  <c r="AA38" i="1"/>
  <c r="AF38" i="1" s="1"/>
  <c r="AH38" i="1" s="1"/>
  <c r="AA54" i="1"/>
  <c r="AF54" i="1" s="1"/>
  <c r="AH54" i="1" s="1"/>
  <c r="AA42" i="1"/>
  <c r="AF42" i="1" s="1"/>
  <c r="AH42" i="1" s="1"/>
  <c r="AA571" i="1"/>
  <c r="AF571" i="1" s="1"/>
  <c r="AA627" i="1"/>
  <c r="AF627" i="1" s="1"/>
  <c r="AH627" i="1" s="1"/>
  <c r="AA297" i="1"/>
  <c r="AD43" i="1"/>
  <c r="AA289" i="1"/>
  <c r="AF289" i="1" s="1"/>
  <c r="AH289" i="1" s="1"/>
  <c r="AA23" i="1"/>
  <c r="AF23" i="1" s="1"/>
  <c r="AH23" i="1" s="1"/>
  <c r="AA569" i="1"/>
  <c r="AF569" i="1" s="1"/>
  <c r="AA527" i="1"/>
  <c r="AF527" i="1" s="1"/>
  <c r="AH527" i="1" s="1"/>
  <c r="AA224" i="1"/>
  <c r="AF224" i="1" s="1"/>
  <c r="AH224" i="1" s="1"/>
  <c r="AA520" i="1"/>
  <c r="AA66" i="1"/>
  <c r="AF66" i="1" s="1"/>
  <c r="AH66" i="1" s="1"/>
  <c r="AD34" i="1"/>
  <c r="AD263" i="1"/>
  <c r="AA620" i="1"/>
  <c r="AF620" i="1" s="1"/>
  <c r="AH620" i="1" s="1"/>
  <c r="AA534" i="1"/>
  <c r="AF534" i="1" s="1"/>
  <c r="AH534" i="1" s="1"/>
  <c r="AA193" i="1"/>
  <c r="AF193" i="1" s="1"/>
  <c r="AH193" i="1" s="1"/>
  <c r="AA221" i="1"/>
  <c r="AF221" i="1" s="1"/>
  <c r="AH221" i="1" s="1"/>
  <c r="AA290" i="1"/>
  <c r="AF290" i="1" s="1"/>
  <c r="AH290" i="1" s="1"/>
  <c r="AA69" i="1"/>
  <c r="AF69" i="1" s="1"/>
  <c r="AH69" i="1" s="1"/>
  <c r="AA194" i="1"/>
  <c r="AF194" i="1" s="1"/>
  <c r="AA222" i="1"/>
  <c r="AF222" i="1" s="1"/>
  <c r="AH222" i="1" s="1"/>
  <c r="AE17" i="1"/>
  <c r="AG17" i="1" s="1"/>
  <c r="AA276" i="1"/>
  <c r="AF276" i="1" s="1"/>
  <c r="AH276" i="1" s="1"/>
  <c r="AA609" i="1"/>
  <c r="AF609" i="1" s="1"/>
  <c r="AH609" i="1" s="1"/>
  <c r="AA526" i="1"/>
  <c r="AF526" i="1" s="1"/>
  <c r="AH526" i="1" s="1"/>
  <c r="AA67" i="1"/>
  <c r="AF67" i="1" s="1"/>
  <c r="AH67" i="1" s="1"/>
  <c r="AA189" i="1"/>
  <c r="AF189" i="1" s="1"/>
  <c r="AH189" i="1" s="1"/>
  <c r="X619" i="1"/>
  <c r="AD619" i="1" s="1"/>
  <c r="AA612" i="1"/>
  <c r="AF612" i="1" s="1"/>
  <c r="AH612" i="1" s="1"/>
  <c r="AA27" i="1"/>
  <c r="AF27" i="1" s="1"/>
  <c r="AH27" i="1" s="1"/>
  <c r="AD91" i="1"/>
  <c r="AA284" i="1"/>
  <c r="AF284" i="1" s="1"/>
  <c r="AH284" i="1" s="1"/>
  <c r="AA267" i="1"/>
  <c r="AF267" i="1" s="1"/>
  <c r="AH267" i="1" s="1"/>
  <c r="AA86" i="1"/>
  <c r="AF86" i="1" s="1"/>
  <c r="AA600" i="1"/>
  <c r="AF600" i="1" s="1"/>
  <c r="AH600" i="1" s="1"/>
  <c r="AA576" i="1"/>
  <c r="AF576" i="1" s="1"/>
  <c r="AA521" i="1"/>
  <c r="AF521" i="1" s="1"/>
  <c r="AD89" i="1"/>
  <c r="AA60" i="1"/>
  <c r="AF60" i="1" s="1"/>
  <c r="AF227" i="1"/>
  <c r="AH227" i="1" s="1"/>
  <c r="AA535" i="1"/>
  <c r="AF535" i="1" s="1"/>
  <c r="AH535" i="1" s="1"/>
  <c r="AA516" i="1"/>
  <c r="AA591" i="1"/>
  <c r="AF591" i="1" s="1"/>
  <c r="AA90" i="1"/>
  <c r="AF90" i="1" s="1"/>
  <c r="AH90" i="1" s="1"/>
  <c r="AE269" i="1"/>
  <c r="AG269" i="1" s="1"/>
  <c r="AA598" i="1"/>
  <c r="AF598" i="1" s="1"/>
  <c r="AH598" i="1" s="1"/>
  <c r="AA230" i="1"/>
  <c r="AF230" i="1" s="1"/>
  <c r="AH230" i="1" s="1"/>
  <c r="AE198" i="1"/>
  <c r="AG198" i="1" s="1"/>
  <c r="AA75" i="1"/>
  <c r="AD254" i="1"/>
  <c r="AA280" i="1"/>
  <c r="AF280" i="1" s="1"/>
  <c r="AH280" i="1" s="1"/>
  <c r="AA190" i="1"/>
  <c r="AF190" i="1" s="1"/>
  <c r="AH190" i="1" s="1"/>
  <c r="AA223" i="1"/>
  <c r="AF223" i="1" s="1"/>
  <c r="AE255" i="1"/>
  <c r="AG255" i="1" s="1"/>
  <c r="AF57" i="1"/>
  <c r="AH57" i="1" s="1"/>
  <c r="AA287" i="1"/>
  <c r="AF287" i="1" s="1"/>
  <c r="AH287" i="1" s="1"/>
  <c r="AA587" i="1"/>
  <c r="AF587" i="1" s="1"/>
  <c r="AA628" i="1"/>
  <c r="AF628" i="1" s="1"/>
  <c r="AH628" i="1" s="1"/>
  <c r="AA592" i="1"/>
  <c r="AF592" i="1" s="1"/>
  <c r="AD241" i="1"/>
  <c r="AE48" i="1"/>
  <c r="AG48" i="1" s="1"/>
  <c r="AE74" i="1"/>
  <c r="AG74" i="1" s="1"/>
  <c r="AA625" i="1"/>
  <c r="AF625" i="1" s="1"/>
  <c r="AH625" i="1" s="1"/>
  <c r="X614" i="1"/>
  <c r="AD614" i="1" s="1"/>
  <c r="AF519" i="1"/>
  <c r="AH519" i="1" s="1"/>
  <c r="AA245" i="1"/>
  <c r="AF245" i="1" s="1"/>
  <c r="AH245" i="1" s="1"/>
  <c r="AA71" i="1"/>
  <c r="AF71" i="1" s="1"/>
  <c r="AA618" i="1"/>
  <c r="AF618" i="1" s="1"/>
  <c r="AH618" i="1" s="1"/>
  <c r="AE43" i="1"/>
  <c r="AG43" i="1" s="1"/>
  <c r="AE586" i="1"/>
  <c r="AG586" i="1" s="1"/>
  <c r="AE249" i="1"/>
  <c r="AG249" i="1" s="1"/>
  <c r="AA536" i="1"/>
  <c r="AF536" i="1" s="1"/>
  <c r="AH536" i="1" s="1"/>
  <c r="AA63" i="1"/>
  <c r="AF63" i="1" s="1"/>
  <c r="AH63" i="1" s="1"/>
  <c r="AF82" i="1"/>
  <c r="AH82" i="1" s="1"/>
  <c r="AE210" i="1"/>
  <c r="AG210" i="1" s="1"/>
  <c r="AE247" i="1"/>
  <c r="AG247" i="1" s="1"/>
  <c r="AA201" i="1"/>
  <c r="AF201" i="1" s="1"/>
  <c r="AH201" i="1" s="1"/>
  <c r="AE68" i="1"/>
  <c r="AG68" i="1" s="1"/>
  <c r="AE580" i="1"/>
  <c r="AG580" i="1" s="1"/>
  <c r="AD228" i="1"/>
  <c r="AD218" i="1"/>
  <c r="AG194" i="1"/>
  <c r="AG214" i="1"/>
  <c r="AE280" i="1"/>
  <c r="AG280" i="1" s="1"/>
  <c r="AE520" i="1"/>
  <c r="AG520" i="1" s="1"/>
  <c r="X543" i="1"/>
  <c r="AD543" i="1" s="1"/>
  <c r="AA72" i="1"/>
  <c r="AF72" i="1" s="1"/>
  <c r="AA30" i="1"/>
  <c r="AF30" i="1" s="1"/>
  <c r="AA51" i="1"/>
  <c r="AF51" i="1" s="1"/>
  <c r="AH51" i="1" s="1"/>
  <c r="AE536" i="1"/>
  <c r="AG536" i="1" s="1"/>
  <c r="AG84" i="1"/>
  <c r="AG615" i="1"/>
  <c r="AA575" i="1"/>
  <c r="AA77" i="1"/>
  <c r="AF77" i="1" s="1"/>
  <c r="AH77" i="1" s="1"/>
  <c r="AE591" i="1"/>
  <c r="AG591" i="1" s="1"/>
  <c r="AE225" i="1"/>
  <c r="AG225" i="1" s="1"/>
  <c r="AF562" i="1"/>
  <c r="AH562" i="1" s="1"/>
  <c r="AA236" i="1"/>
  <c r="AF236" i="1" s="1"/>
  <c r="AE262" i="1"/>
  <c r="AG262" i="1" s="1"/>
  <c r="AA279" i="1"/>
  <c r="AF279" i="1" s="1"/>
  <c r="AH279" i="1" s="1"/>
  <c r="AA229" i="1"/>
  <c r="AF229" i="1" s="1"/>
  <c r="AA292" i="1"/>
  <c r="AF292" i="1" s="1"/>
  <c r="AH292" i="1" s="1"/>
  <c r="AA235" i="1"/>
  <c r="AF235" i="1" s="1"/>
  <c r="AE91" i="1"/>
  <c r="AG91" i="1" s="1"/>
  <c r="AG533" i="1"/>
  <c r="AA517" i="1"/>
  <c r="AF517" i="1" s="1"/>
  <c r="AH517" i="1" s="1"/>
  <c r="AA524" i="1"/>
  <c r="AF524" i="1" s="1"/>
  <c r="AA87" i="1"/>
  <c r="AF87" i="1" s="1"/>
  <c r="AH87" i="1" s="1"/>
  <c r="AA211" i="1"/>
  <c r="AF211" i="1" s="1"/>
  <c r="AH211" i="1" s="1"/>
  <c r="AA79" i="1"/>
  <c r="AF79" i="1" s="1"/>
  <c r="AH79" i="1" s="1"/>
  <c r="AH191" i="1"/>
  <c r="AH56" i="1"/>
  <c r="AA577" i="1"/>
  <c r="AF577" i="1" s="1"/>
  <c r="AA74" i="1"/>
  <c r="AF74" i="1" s="1"/>
  <c r="AA53" i="1"/>
  <c r="AA583" i="1"/>
  <c r="AF583" i="1" s="1"/>
  <c r="AE583" i="1"/>
  <c r="AG583" i="1" s="1"/>
  <c r="AE242" i="1"/>
  <c r="AG242" i="1" s="1"/>
  <c r="AG89" i="1"/>
  <c r="AH573" i="1"/>
  <c r="AD205" i="1"/>
  <c r="AE258" i="1"/>
  <c r="AG258" i="1" s="1"/>
  <c r="AA580" i="1"/>
  <c r="AH572" i="1"/>
  <c r="AE18" i="1"/>
  <c r="AG18" i="1" s="1"/>
  <c r="AD237" i="1"/>
  <c r="X533" i="1"/>
  <c r="AD533" i="1" s="1"/>
  <c r="AE32" i="1"/>
  <c r="AG32" i="1" s="1"/>
  <c r="AF204" i="1"/>
  <c r="AH204" i="1" s="1"/>
  <c r="AE45" i="1"/>
  <c r="AG45" i="1" s="1"/>
  <c r="AE211" i="1"/>
  <c r="AG211" i="1" s="1"/>
  <c r="AE73" i="1"/>
  <c r="AG73" i="1" s="1"/>
  <c r="AH567" i="1"/>
  <c r="AF565" i="1"/>
  <c r="AH565" i="1" s="1"/>
  <c r="AE203" i="1"/>
  <c r="AG203" i="1" s="1"/>
  <c r="AH210" i="1"/>
  <c r="AE295" i="1"/>
  <c r="AG295" i="1" s="1"/>
  <c r="AA249" i="1"/>
  <c r="AF249" i="1" s="1"/>
  <c r="AH249" i="1" s="1"/>
  <c r="AE79" i="1"/>
  <c r="AG79" i="1" s="1"/>
  <c r="AE614" i="1"/>
  <c r="AG614" i="1" s="1"/>
  <c r="AE226" i="1"/>
  <c r="AG226" i="1" s="1"/>
  <c r="AA242" i="1"/>
  <c r="AF242" i="1" s="1"/>
  <c r="AH242" i="1" s="1"/>
  <c r="X615" i="1"/>
  <c r="AD615" i="1" s="1"/>
  <c r="AD47" i="1"/>
  <c r="AE267" i="1"/>
  <c r="AG267" i="1" s="1"/>
  <c r="AE625" i="1"/>
  <c r="AG625" i="1" s="1"/>
  <c r="AE71" i="1"/>
  <c r="AG71" i="1" s="1"/>
  <c r="AF589" i="1"/>
  <c r="AH589" i="1" s="1"/>
  <c r="AA264" i="1"/>
  <c r="AF264" i="1" s="1"/>
  <c r="AH264" i="1" s="1"/>
  <c r="AF196" i="1"/>
  <c r="AH196" i="1" s="1"/>
  <c r="AE257" i="1"/>
  <c r="AG257" i="1" s="1"/>
  <c r="AG81" i="1"/>
  <c r="AF33" i="1"/>
  <c r="AH33" i="1" s="1"/>
  <c r="AE216" i="1"/>
  <c r="AG216" i="1" s="1"/>
  <c r="AD73" i="1"/>
  <c r="AE197" i="1"/>
  <c r="AG197" i="1" s="1"/>
  <c r="AG619" i="1"/>
  <c r="AE277" i="1"/>
  <c r="AG277" i="1" s="1"/>
  <c r="AE47" i="1"/>
  <c r="AG47" i="1" s="1"/>
  <c r="AG77" i="1"/>
  <c r="AE228" i="1"/>
  <c r="AG228" i="1" s="1"/>
  <c r="AE199" i="1"/>
  <c r="AG199" i="1" s="1"/>
  <c r="AE261" i="1"/>
  <c r="AG261" i="1" s="1"/>
  <c r="AE69" i="1"/>
  <c r="AG69" i="1" s="1"/>
  <c r="AE288" i="1"/>
  <c r="AG288" i="1" s="1"/>
  <c r="Q417" i="1"/>
  <c r="U417" i="1" s="1"/>
  <c r="AC417" i="1" s="1"/>
  <c r="Q418" i="1"/>
  <c r="U418" i="1" s="1"/>
  <c r="AC418" i="1" s="1"/>
  <c r="Q419" i="1"/>
  <c r="U419" i="1" s="1"/>
  <c r="AC419" i="1" s="1"/>
  <c r="Q420" i="1"/>
  <c r="U420" i="1" s="1"/>
  <c r="AC420" i="1" s="1"/>
  <c r="Q421" i="1"/>
  <c r="U421" i="1" s="1"/>
  <c r="AC421" i="1" s="1"/>
  <c r="Q422" i="1"/>
  <c r="U422" i="1" s="1"/>
  <c r="AC422" i="1" s="1"/>
  <c r="Q423" i="1"/>
  <c r="U423" i="1" s="1"/>
  <c r="AC423" i="1" s="1"/>
  <c r="Q424" i="1"/>
  <c r="U424" i="1" s="1"/>
  <c r="AC424" i="1" s="1"/>
  <c r="Q425" i="1"/>
  <c r="U425" i="1" s="1"/>
  <c r="AC425" i="1" s="1"/>
  <c r="Q426" i="1"/>
  <c r="U426" i="1" s="1"/>
  <c r="AC426" i="1" s="1"/>
  <c r="Q427" i="1"/>
  <c r="U427" i="1" s="1"/>
  <c r="AC427" i="1" s="1"/>
  <c r="Q428" i="1"/>
  <c r="U428" i="1" s="1"/>
  <c r="AC428" i="1" s="1"/>
  <c r="Q429" i="1"/>
  <c r="U429" i="1" s="1"/>
  <c r="AC429" i="1" s="1"/>
  <c r="Q430" i="1"/>
  <c r="U430" i="1" s="1"/>
  <c r="AC430" i="1" s="1"/>
  <c r="Q431" i="1"/>
  <c r="U431" i="1" s="1"/>
  <c r="AC431" i="1" s="1"/>
  <c r="Q432" i="1"/>
  <c r="U432" i="1" s="1"/>
  <c r="AC432" i="1" s="1"/>
  <c r="Q433" i="1"/>
  <c r="U433" i="1" s="1"/>
  <c r="AC433" i="1" s="1"/>
  <c r="Q434" i="1"/>
  <c r="U434" i="1" s="1"/>
  <c r="AC434" i="1" s="1"/>
  <c r="Q435" i="1"/>
  <c r="U435" i="1" s="1"/>
  <c r="AC435" i="1" s="1"/>
  <c r="Q436" i="1"/>
  <c r="U436" i="1" s="1"/>
  <c r="AC436" i="1" s="1"/>
  <c r="Q437" i="1"/>
  <c r="U437" i="1" s="1"/>
  <c r="AC437" i="1" s="1"/>
  <c r="Q438" i="1"/>
  <c r="U438" i="1" s="1"/>
  <c r="AC438" i="1" s="1"/>
  <c r="Q439" i="1"/>
  <c r="U439" i="1" s="1"/>
  <c r="AC439" i="1" s="1"/>
  <c r="Q440" i="1"/>
  <c r="U440" i="1" s="1"/>
  <c r="AC440" i="1" s="1"/>
  <c r="Q441" i="1"/>
  <c r="U441" i="1" s="1"/>
  <c r="AC441" i="1" s="1"/>
  <c r="Q442" i="1"/>
  <c r="U442" i="1" s="1"/>
  <c r="AC442" i="1" s="1"/>
  <c r="Q443" i="1"/>
  <c r="U443" i="1" s="1"/>
  <c r="AC443" i="1" s="1"/>
  <c r="Q444" i="1"/>
  <c r="U444" i="1" s="1"/>
  <c r="AC444" i="1" s="1"/>
  <c r="Q445" i="1"/>
  <c r="U445" i="1" s="1"/>
  <c r="AC445" i="1" s="1"/>
  <c r="Q446" i="1"/>
  <c r="U446" i="1" s="1"/>
  <c r="AC446" i="1" s="1"/>
  <c r="Q447" i="1"/>
  <c r="U447" i="1" s="1"/>
  <c r="AC447" i="1" s="1"/>
  <c r="Q448" i="1"/>
  <c r="U448" i="1" s="1"/>
  <c r="AC448" i="1" s="1"/>
  <c r="Q449" i="1"/>
  <c r="U449" i="1" s="1"/>
  <c r="AC449" i="1" s="1"/>
  <c r="Q450" i="1"/>
  <c r="U450" i="1" s="1"/>
  <c r="AC450" i="1" s="1"/>
  <c r="Q451" i="1"/>
  <c r="U451" i="1" s="1"/>
  <c r="AC451" i="1" s="1"/>
  <c r="Q452" i="1"/>
  <c r="U452" i="1" s="1"/>
  <c r="AC452" i="1" s="1"/>
  <c r="Q453" i="1"/>
  <c r="U453" i="1" s="1"/>
  <c r="AC453" i="1" s="1"/>
  <c r="Q454" i="1"/>
  <c r="U454" i="1" s="1"/>
  <c r="AC454" i="1" s="1"/>
  <c r="Q455" i="1"/>
  <c r="U455" i="1" s="1"/>
  <c r="AC455" i="1" s="1"/>
  <c r="Q456" i="1"/>
  <c r="U456" i="1" s="1"/>
  <c r="AC456" i="1" s="1"/>
  <c r="Q457" i="1"/>
  <c r="U457" i="1" s="1"/>
  <c r="AC457" i="1" s="1"/>
  <c r="Q458" i="1"/>
  <c r="U458" i="1" s="1"/>
  <c r="AC458" i="1" s="1"/>
  <c r="Q459" i="1"/>
  <c r="U459" i="1" s="1"/>
  <c r="AC459" i="1" s="1"/>
  <c r="Q460" i="1"/>
  <c r="U460" i="1" s="1"/>
  <c r="AC460" i="1" s="1"/>
  <c r="Q461" i="1"/>
  <c r="U461" i="1" s="1"/>
  <c r="AC461" i="1" s="1"/>
  <c r="Q462" i="1"/>
  <c r="U462" i="1" s="1"/>
  <c r="AC462" i="1" s="1"/>
  <c r="Q463" i="1"/>
  <c r="U463" i="1" s="1"/>
  <c r="AC463" i="1" s="1"/>
  <c r="Q464" i="1"/>
  <c r="U464" i="1" s="1"/>
  <c r="AC464" i="1" s="1"/>
  <c r="Q465" i="1"/>
  <c r="U465" i="1" s="1"/>
  <c r="AC465" i="1" s="1"/>
  <c r="Q466" i="1"/>
  <c r="U466" i="1" s="1"/>
  <c r="AC466" i="1" s="1"/>
  <c r="Q467" i="1"/>
  <c r="U467" i="1" s="1"/>
  <c r="AC467" i="1" s="1"/>
  <c r="Q468" i="1"/>
  <c r="U468" i="1" s="1"/>
  <c r="AC468" i="1" s="1"/>
  <c r="Q469" i="1"/>
  <c r="U469" i="1" s="1"/>
  <c r="AC469" i="1" s="1"/>
  <c r="Q470" i="1"/>
  <c r="U470" i="1" s="1"/>
  <c r="AC470" i="1" s="1"/>
  <c r="Q471" i="1"/>
  <c r="U471" i="1" s="1"/>
  <c r="U472" i="1"/>
  <c r="Q473" i="1"/>
  <c r="U473" i="1" s="1"/>
  <c r="Q474" i="1"/>
  <c r="U474" i="1" s="1"/>
  <c r="Q475" i="1"/>
  <c r="U475" i="1" s="1"/>
  <c r="Q476" i="1"/>
  <c r="U476" i="1" s="1"/>
  <c r="Q477" i="1"/>
  <c r="U477" i="1" s="1"/>
  <c r="Q478" i="1"/>
  <c r="U478" i="1" s="1"/>
  <c r="Q479" i="1"/>
  <c r="U479" i="1" s="1"/>
  <c r="Q480" i="1"/>
  <c r="U480" i="1" s="1"/>
  <c r="Q481" i="1"/>
  <c r="U481" i="1" s="1"/>
  <c r="Q482" i="1"/>
  <c r="U482" i="1" s="1"/>
  <c r="Q483" i="1"/>
  <c r="U483" i="1" s="1"/>
  <c r="Q484" i="1"/>
  <c r="U484" i="1" s="1"/>
  <c r="Q485" i="1"/>
  <c r="U485" i="1" s="1"/>
  <c r="Q486" i="1"/>
  <c r="U486" i="1" s="1"/>
  <c r="Q487" i="1"/>
  <c r="U487" i="1" s="1"/>
  <c r="Q488" i="1"/>
  <c r="U488" i="1" s="1"/>
  <c r="Q489" i="1"/>
  <c r="U489" i="1" s="1"/>
  <c r="Q490" i="1"/>
  <c r="U490" i="1" s="1"/>
  <c r="Q491" i="1"/>
  <c r="U491" i="1" s="1"/>
  <c r="Q492" i="1"/>
  <c r="U492" i="1" s="1"/>
  <c r="Q493" i="1"/>
  <c r="U493" i="1" s="1"/>
  <c r="Q494" i="1"/>
  <c r="U494" i="1" s="1"/>
  <c r="Q495" i="1"/>
  <c r="U495" i="1" s="1"/>
  <c r="Q496" i="1"/>
  <c r="U496" i="1" s="1"/>
  <c r="Q497" i="1"/>
  <c r="U497" i="1" s="1"/>
  <c r="Q498" i="1"/>
  <c r="U498" i="1" s="1"/>
  <c r="Q499" i="1"/>
  <c r="U499" i="1" s="1"/>
  <c r="Q500" i="1"/>
  <c r="U500" i="1" s="1"/>
  <c r="Q501" i="1"/>
  <c r="U501" i="1" s="1"/>
  <c r="Q502" i="1"/>
  <c r="U502" i="1" s="1"/>
  <c r="Q503" i="1"/>
  <c r="U503" i="1" s="1"/>
  <c r="Q504" i="1"/>
  <c r="U504" i="1" s="1"/>
  <c r="Q505" i="1"/>
  <c r="U505" i="1" s="1"/>
  <c r="Q506" i="1"/>
  <c r="U506" i="1" s="1"/>
  <c r="Q507" i="1"/>
  <c r="U507" i="1" s="1"/>
  <c r="Q508" i="1"/>
  <c r="U508" i="1" s="1"/>
  <c r="Q509" i="1"/>
  <c r="U509" i="1" s="1"/>
  <c r="Q510" i="1"/>
  <c r="U510" i="1" s="1"/>
  <c r="Q511" i="1"/>
  <c r="U511" i="1" s="1"/>
  <c r="Q512" i="1"/>
  <c r="U512" i="1" s="1"/>
  <c r="Q513" i="1"/>
  <c r="U513" i="1" s="1"/>
  <c r="Q514" i="1"/>
  <c r="U514" i="1" s="1"/>
  <c r="Q515" i="1"/>
  <c r="U515" i="1" s="1"/>
  <c r="AC471" i="1" l="1"/>
  <c r="AD471" i="1"/>
  <c r="AE241" i="1"/>
  <c r="AG241" i="1" s="1"/>
  <c r="AA615" i="1"/>
  <c r="AF615" i="1" s="1"/>
  <c r="AH615" i="1" s="1"/>
  <c r="AA225" i="1"/>
  <c r="AA199" i="1"/>
  <c r="AF199" i="1" s="1"/>
  <c r="AA17" i="1"/>
  <c r="AF17" i="1" s="1"/>
  <c r="AH17" i="1" s="1"/>
  <c r="AA218" i="1"/>
  <c r="AF218" i="1" s="1"/>
  <c r="AH218" i="1" s="1"/>
  <c r="AA261" i="1"/>
  <c r="AF261" i="1" s="1"/>
  <c r="AH261" i="1" s="1"/>
  <c r="AA43" i="1"/>
  <c r="AF43" i="1" s="1"/>
  <c r="AH43" i="1" s="1"/>
  <c r="AA244" i="1"/>
  <c r="AF244" i="1" s="1"/>
  <c r="AH244" i="1" s="1"/>
  <c r="AA257" i="1"/>
  <c r="AF257" i="1" s="1"/>
  <c r="AH257" i="1" s="1"/>
  <c r="AA237" i="1"/>
  <c r="AF237" i="1" s="1"/>
  <c r="AH237" i="1" s="1"/>
  <c r="AA205" i="1"/>
  <c r="AF205" i="1" s="1"/>
  <c r="AH205" i="1" s="1"/>
  <c r="AA228" i="1"/>
  <c r="AA91" i="1"/>
  <c r="AF91" i="1" s="1"/>
  <c r="AH91" i="1" s="1"/>
  <c r="W509" i="1"/>
  <c r="AC509" i="1" s="1"/>
  <c r="W497" i="1"/>
  <c r="AC497" i="1" s="1"/>
  <c r="W481" i="1"/>
  <c r="AC481" i="1" s="1"/>
  <c r="W473" i="1"/>
  <c r="W457" i="1"/>
  <c r="W445" i="1"/>
  <c r="W433" i="1"/>
  <c r="W421" i="1"/>
  <c r="AA533" i="1"/>
  <c r="AF533" i="1" s="1"/>
  <c r="AH533" i="1" s="1"/>
  <c r="AA233" i="1"/>
  <c r="AF233" i="1" s="1"/>
  <c r="AA84" i="1"/>
  <c r="W508" i="1"/>
  <c r="AC508" i="1" s="1"/>
  <c r="W500" i="1"/>
  <c r="W515" i="1"/>
  <c r="W507" i="1"/>
  <c r="AC507" i="1" s="1"/>
  <c r="W503" i="1"/>
  <c r="W499" i="1"/>
  <c r="W491" i="1"/>
  <c r="W487" i="1"/>
  <c r="AC487" i="1" s="1"/>
  <c r="W479" i="1"/>
  <c r="AC479" i="1" s="1"/>
  <c r="W471" i="1"/>
  <c r="W467" i="1"/>
  <c r="W459" i="1"/>
  <c r="W451" i="1"/>
  <c r="W443" i="1"/>
  <c r="W439" i="1"/>
  <c r="W431" i="1"/>
  <c r="W427" i="1"/>
  <c r="W419" i="1"/>
  <c r="AA73" i="1"/>
  <c r="AF73" i="1" s="1"/>
  <c r="AH73" i="1" s="1"/>
  <c r="W514" i="1"/>
  <c r="W510" i="1"/>
  <c r="W506" i="1"/>
  <c r="W502" i="1"/>
  <c r="W498" i="1"/>
  <c r="AC498" i="1" s="1"/>
  <c r="W494" i="1"/>
  <c r="AC494" i="1" s="1"/>
  <c r="W490" i="1"/>
  <c r="W486" i="1"/>
  <c r="W482" i="1"/>
  <c r="AC482" i="1" s="1"/>
  <c r="W478" i="1"/>
  <c r="AC478" i="1" s="1"/>
  <c r="W474" i="1"/>
  <c r="W470" i="1"/>
  <c r="W466" i="1"/>
  <c r="W462" i="1"/>
  <c r="W458" i="1"/>
  <c r="W454" i="1"/>
  <c r="W450" i="1"/>
  <c r="W446" i="1"/>
  <c r="W442" i="1"/>
  <c r="W438" i="1"/>
  <c r="W434" i="1"/>
  <c r="W430" i="1"/>
  <c r="W426" i="1"/>
  <c r="W422" i="1"/>
  <c r="W418" i="1"/>
  <c r="AH223" i="1"/>
  <c r="AH521" i="1"/>
  <c r="AH576" i="1"/>
  <c r="AH569" i="1"/>
  <c r="AH563" i="1"/>
  <c r="AH586" i="1"/>
  <c r="AH579" i="1"/>
  <c r="AH584" i="1"/>
  <c r="AH220" i="1"/>
  <c r="AH574" i="1"/>
  <c r="AH64" i="1"/>
  <c r="AH59" i="1"/>
  <c r="W465" i="1"/>
  <c r="W429" i="1"/>
  <c r="W505" i="1"/>
  <c r="W489" i="1"/>
  <c r="W469" i="1"/>
  <c r="W453" i="1"/>
  <c r="W441" i="1"/>
  <c r="W425" i="1"/>
  <c r="AA543" i="1"/>
  <c r="AF543" i="1" s="1"/>
  <c r="AH543" i="1" s="1"/>
  <c r="AA89" i="1"/>
  <c r="AF89" i="1" s="1"/>
  <c r="AH89" i="1" s="1"/>
  <c r="W504" i="1"/>
  <c r="W496" i="1"/>
  <c r="W492" i="1"/>
  <c r="AC492" i="1" s="1"/>
  <c r="W488" i="1"/>
  <c r="AC488" i="1" s="1"/>
  <c r="W484" i="1"/>
  <c r="W480" i="1"/>
  <c r="W476" i="1"/>
  <c r="AC476" i="1" s="1"/>
  <c r="W472" i="1"/>
  <c r="AC472" i="1" s="1"/>
  <c r="W468" i="1"/>
  <c r="W464" i="1"/>
  <c r="W460" i="1"/>
  <c r="W456" i="1"/>
  <c r="W452" i="1"/>
  <c r="W448" i="1"/>
  <c r="W444" i="1"/>
  <c r="W440" i="1"/>
  <c r="W436" i="1"/>
  <c r="W432" i="1"/>
  <c r="W428" i="1"/>
  <c r="W424" i="1"/>
  <c r="W420" i="1"/>
  <c r="AF580" i="1"/>
  <c r="AH580" i="1" s="1"/>
  <c r="AF53" i="1"/>
  <c r="AH53" i="1" s="1"/>
  <c r="AH235" i="1"/>
  <c r="AH229" i="1"/>
  <c r="AH236" i="1"/>
  <c r="AF575" i="1"/>
  <c r="AH575" i="1" s="1"/>
  <c r="AF75" i="1"/>
  <c r="AH75" i="1" s="1"/>
  <c r="AF516" i="1"/>
  <c r="AH516" i="1" s="1"/>
  <c r="AH60" i="1"/>
  <c r="AH86" i="1"/>
  <c r="AF520" i="1"/>
  <c r="AH520" i="1" s="1"/>
  <c r="AF297" i="1"/>
  <c r="AH297" i="1" s="1"/>
  <c r="AH571" i="1"/>
  <c r="AH83" i="1"/>
  <c r="W513" i="1"/>
  <c r="W501" i="1"/>
  <c r="AC501" i="1" s="1"/>
  <c r="W493" i="1"/>
  <c r="W485" i="1"/>
  <c r="AC485" i="1" s="1"/>
  <c r="W477" i="1"/>
  <c r="AC477" i="1" s="1"/>
  <c r="W461" i="1"/>
  <c r="W449" i="1"/>
  <c r="W437" i="1"/>
  <c r="W417" i="1"/>
  <c r="AA47" i="1"/>
  <c r="AF47" i="1" s="1"/>
  <c r="AH47" i="1" s="1"/>
  <c r="AH577" i="1"/>
  <c r="AH30" i="1"/>
  <c r="AA241" i="1"/>
  <c r="AF241" i="1" s="1"/>
  <c r="AH241" i="1" s="1"/>
  <c r="AA34" i="1"/>
  <c r="AF34" i="1" s="1"/>
  <c r="W512" i="1"/>
  <c r="AC512" i="1" s="1"/>
  <c r="W511" i="1"/>
  <c r="AC511" i="1" s="1"/>
  <c r="W495" i="1"/>
  <c r="AC495" i="1" s="1"/>
  <c r="W483" i="1"/>
  <c r="W475" i="1"/>
  <c r="AC475" i="1" s="1"/>
  <c r="W463" i="1"/>
  <c r="W455" i="1"/>
  <c r="W447" i="1"/>
  <c r="W435" i="1"/>
  <c r="W423" i="1"/>
  <c r="AH583" i="1"/>
  <c r="AH74" i="1"/>
  <c r="AH524" i="1"/>
  <c r="AH72" i="1"/>
  <c r="AH71" i="1"/>
  <c r="AA614" i="1"/>
  <c r="AF614" i="1" s="1"/>
  <c r="AH614" i="1" s="1"/>
  <c r="AH592" i="1"/>
  <c r="AH587" i="1"/>
  <c r="AA254" i="1"/>
  <c r="AF254" i="1" s="1"/>
  <c r="AH254" i="1" s="1"/>
  <c r="AH591" i="1"/>
  <c r="AA619" i="1"/>
  <c r="AF619" i="1" s="1"/>
  <c r="AH619" i="1" s="1"/>
  <c r="AH194" i="1"/>
  <c r="AA263" i="1"/>
  <c r="AF263" i="1" s="1"/>
  <c r="AH263" i="1" s="1"/>
  <c r="AA226" i="1"/>
  <c r="AF226" i="1" s="1"/>
  <c r="AH226" i="1" s="1"/>
  <c r="AH593" i="1"/>
  <c r="AA216" i="1"/>
  <c r="AF216" i="1" s="1"/>
  <c r="AH216" i="1" s="1"/>
  <c r="AF203" i="1"/>
  <c r="AH203" i="1" s="1"/>
  <c r="AF590" i="1"/>
  <c r="AH590" i="1" s="1"/>
  <c r="AF58" i="1"/>
  <c r="AH58" i="1" s="1"/>
  <c r="AF212" i="1"/>
  <c r="AH212" i="1" s="1"/>
  <c r="AF585" i="1"/>
  <c r="AH585" i="1" s="1"/>
  <c r="AF582" i="1"/>
  <c r="AH582" i="1" s="1"/>
  <c r="AF55" i="1"/>
  <c r="AH55" i="1" s="1"/>
  <c r="AF566" i="1"/>
  <c r="AH566" i="1" s="1"/>
  <c r="AF61" i="1"/>
  <c r="AH61" i="1" s="1"/>
  <c r="AF70" i="1"/>
  <c r="AH70" i="1" s="1"/>
  <c r="AF92" i="1"/>
  <c r="AH92" i="1" s="1"/>
  <c r="AF232" i="1"/>
  <c r="AH232" i="1" s="1"/>
  <c r="AF568" i="1"/>
  <c r="AH568" i="1" s="1"/>
  <c r="AF207" i="1"/>
  <c r="AH207" i="1" s="1"/>
  <c r="R406" i="1"/>
  <c r="Q406" i="1"/>
  <c r="U406" i="1" s="1"/>
  <c r="AC406" i="1" s="1"/>
  <c r="J406" i="1"/>
  <c r="R400" i="1"/>
  <c r="Q400" i="1"/>
  <c r="U400" i="1" s="1"/>
  <c r="AC400" i="1" s="1"/>
  <c r="J400" i="1"/>
  <c r="R398" i="1"/>
  <c r="Q398" i="1"/>
  <c r="U398" i="1" s="1"/>
  <c r="AC398" i="1" s="1"/>
  <c r="J398" i="1"/>
  <c r="R397" i="1"/>
  <c r="Q397" i="1"/>
  <c r="U397" i="1" s="1"/>
  <c r="AC397" i="1" s="1"/>
  <c r="J397" i="1"/>
  <c r="R396" i="1"/>
  <c r="Q396" i="1"/>
  <c r="U396" i="1" s="1"/>
  <c r="AC396" i="1" s="1"/>
  <c r="J396" i="1"/>
  <c r="Q373" i="1"/>
  <c r="U373" i="1" s="1"/>
  <c r="AC373" i="1" s="1"/>
  <c r="Q374" i="1"/>
  <c r="U374" i="1" s="1"/>
  <c r="AC374" i="1" s="1"/>
  <c r="Q375" i="1"/>
  <c r="U375" i="1" s="1"/>
  <c r="AC375" i="1" s="1"/>
  <c r="Q376" i="1"/>
  <c r="U376" i="1" s="1"/>
  <c r="AC376" i="1" s="1"/>
  <c r="Q377" i="1"/>
  <c r="U377" i="1" s="1"/>
  <c r="AC377" i="1" s="1"/>
  <c r="Q378" i="1"/>
  <c r="U378" i="1" s="1"/>
  <c r="AC378" i="1" s="1"/>
  <c r="Q379" i="1"/>
  <c r="U379" i="1" s="1"/>
  <c r="AC379" i="1" s="1"/>
  <c r="Q380" i="1"/>
  <c r="U380" i="1" s="1"/>
  <c r="AC380" i="1" s="1"/>
  <c r="Q381" i="1"/>
  <c r="U381" i="1" s="1"/>
  <c r="AC381" i="1" s="1"/>
  <c r="Q382" i="1"/>
  <c r="U382" i="1" s="1"/>
  <c r="AC382" i="1" s="1"/>
  <c r="Q383" i="1"/>
  <c r="U383" i="1" s="1"/>
  <c r="AC383" i="1" s="1"/>
  <c r="Q384" i="1"/>
  <c r="U384" i="1" s="1"/>
  <c r="AC384" i="1" s="1"/>
  <c r="Q385" i="1"/>
  <c r="U385" i="1" s="1"/>
  <c r="AC385" i="1" s="1"/>
  <c r="Q386" i="1"/>
  <c r="U386" i="1" s="1"/>
  <c r="AC386" i="1" s="1"/>
  <c r="Q387" i="1"/>
  <c r="U387" i="1" s="1"/>
  <c r="AC387" i="1" s="1"/>
  <c r="Q388" i="1"/>
  <c r="U388" i="1" s="1"/>
  <c r="AC388" i="1" s="1"/>
  <c r="Q389" i="1"/>
  <c r="U389" i="1" s="1"/>
  <c r="AC389" i="1" s="1"/>
  <c r="Q390" i="1"/>
  <c r="U390" i="1" s="1"/>
  <c r="AC390" i="1" s="1"/>
  <c r="Q391" i="1"/>
  <c r="U391" i="1" s="1"/>
  <c r="AC391" i="1" s="1"/>
  <c r="Q392" i="1"/>
  <c r="U392" i="1" s="1"/>
  <c r="AC392" i="1" s="1"/>
  <c r="Q393" i="1"/>
  <c r="U393" i="1" s="1"/>
  <c r="AC393" i="1" s="1"/>
  <c r="Q394" i="1"/>
  <c r="U394" i="1" s="1"/>
  <c r="AC394" i="1" s="1"/>
  <c r="Q395" i="1"/>
  <c r="U395" i="1" s="1"/>
  <c r="AC395" i="1" s="1"/>
  <c r="Q399" i="1"/>
  <c r="U399" i="1" s="1"/>
  <c r="AC399" i="1" s="1"/>
  <c r="Q401" i="1"/>
  <c r="U401" i="1" s="1"/>
  <c r="AC401" i="1" s="1"/>
  <c r="Q402" i="1"/>
  <c r="U402" i="1" s="1"/>
  <c r="AC402" i="1" s="1"/>
  <c r="Q403" i="1"/>
  <c r="U403" i="1" s="1"/>
  <c r="AC403" i="1" s="1"/>
  <c r="Q404" i="1"/>
  <c r="U404" i="1" s="1"/>
  <c r="AC404" i="1" s="1"/>
  <c r="Q405" i="1"/>
  <c r="U405" i="1" s="1"/>
  <c r="AC405" i="1" s="1"/>
  <c r="Q407" i="1"/>
  <c r="U407" i="1" s="1"/>
  <c r="Q408" i="1"/>
  <c r="U408" i="1" s="1"/>
  <c r="AC408" i="1" s="1"/>
  <c r="Q409" i="1"/>
  <c r="U409" i="1" s="1"/>
  <c r="AC409" i="1" s="1"/>
  <c r="Q410" i="1"/>
  <c r="U410" i="1" s="1"/>
  <c r="AC410" i="1" s="1"/>
  <c r="Q411" i="1"/>
  <c r="U411" i="1" s="1"/>
  <c r="AC411" i="1" s="1"/>
  <c r="Q412" i="1"/>
  <c r="U412" i="1" s="1"/>
  <c r="AC412" i="1" s="1"/>
  <c r="Q413" i="1"/>
  <c r="U413" i="1" s="1"/>
  <c r="AC413" i="1" s="1"/>
  <c r="Q414" i="1"/>
  <c r="U414" i="1" s="1"/>
  <c r="AC414" i="1" s="1"/>
  <c r="Q415" i="1"/>
  <c r="U415" i="1" s="1"/>
  <c r="AC415" i="1" s="1"/>
  <c r="Q416" i="1"/>
  <c r="U416" i="1" s="1"/>
  <c r="AC416" i="1" s="1"/>
  <c r="V511" i="1" l="1"/>
  <c r="X511" i="1" s="1"/>
  <c r="AD511" i="1" s="1"/>
  <c r="AA511" i="1" s="1"/>
  <c r="AF511" i="1" s="1"/>
  <c r="AH511" i="1" s="1"/>
  <c r="V477" i="1"/>
  <c r="X477" i="1" s="1"/>
  <c r="AD477" i="1" s="1"/>
  <c r="V476" i="1"/>
  <c r="V492" i="1"/>
  <c r="X492" i="1" s="1"/>
  <c r="AD492" i="1" s="1"/>
  <c r="V479" i="1"/>
  <c r="X479" i="1" s="1"/>
  <c r="AD479" i="1" s="1"/>
  <c r="V486" i="1"/>
  <c r="X486" i="1" s="1"/>
  <c r="AD486" i="1" s="1"/>
  <c r="AC486" i="1"/>
  <c r="V503" i="1"/>
  <c r="X503" i="1" s="1"/>
  <c r="AD503" i="1" s="1"/>
  <c r="AA503" i="1" s="1"/>
  <c r="AF503" i="1" s="1"/>
  <c r="AC503" i="1"/>
  <c r="V496" i="1"/>
  <c r="X496" i="1" s="1"/>
  <c r="AD496" i="1" s="1"/>
  <c r="AC496" i="1"/>
  <c r="V490" i="1"/>
  <c r="X490" i="1" s="1"/>
  <c r="AD490" i="1" s="1"/>
  <c r="AC490" i="1"/>
  <c r="V473" i="1"/>
  <c r="X473" i="1" s="1"/>
  <c r="AD473" i="1" s="1"/>
  <c r="AC473" i="1"/>
  <c r="V504" i="1"/>
  <c r="X504" i="1" s="1"/>
  <c r="AD504" i="1" s="1"/>
  <c r="AC504" i="1"/>
  <c r="V515" i="1"/>
  <c r="X515" i="1" s="1"/>
  <c r="AD515" i="1" s="1"/>
  <c r="AA515" i="1" s="1"/>
  <c r="AC515" i="1"/>
  <c r="V494" i="1"/>
  <c r="X494" i="1" s="1"/>
  <c r="AD494" i="1" s="1"/>
  <c r="V500" i="1"/>
  <c r="X500" i="1" s="1"/>
  <c r="AD500" i="1" s="1"/>
  <c r="AC500" i="1"/>
  <c r="V483" i="1"/>
  <c r="X483" i="1" s="1"/>
  <c r="AD483" i="1" s="1"/>
  <c r="AC483" i="1"/>
  <c r="V497" i="1"/>
  <c r="X497" i="1" s="1"/>
  <c r="AD497" i="1" s="1"/>
  <c r="V502" i="1"/>
  <c r="X502" i="1" s="1"/>
  <c r="AD502" i="1" s="1"/>
  <c r="AC502" i="1"/>
  <c r="V508" i="1"/>
  <c r="X508" i="1" s="1"/>
  <c r="AD508" i="1" s="1"/>
  <c r="V506" i="1"/>
  <c r="X506" i="1" s="1"/>
  <c r="AD506" i="1" s="1"/>
  <c r="AC506" i="1"/>
  <c r="V510" i="1"/>
  <c r="X510" i="1" s="1"/>
  <c r="AD510" i="1" s="1"/>
  <c r="AC510" i="1"/>
  <c r="V480" i="1"/>
  <c r="X480" i="1" s="1"/>
  <c r="AD480" i="1" s="1"/>
  <c r="AC480" i="1"/>
  <c r="V474" i="1"/>
  <c r="X474" i="1" s="1"/>
  <c r="AD474" i="1" s="1"/>
  <c r="AC474" i="1"/>
  <c r="V514" i="1"/>
  <c r="X514" i="1" s="1"/>
  <c r="AD514" i="1" s="1"/>
  <c r="AC514" i="1"/>
  <c r="V493" i="1"/>
  <c r="X493" i="1" s="1"/>
  <c r="AD493" i="1" s="1"/>
  <c r="AC493" i="1"/>
  <c r="V484" i="1"/>
  <c r="X484" i="1" s="1"/>
  <c r="AD484" i="1" s="1"/>
  <c r="AC484" i="1"/>
  <c r="V489" i="1"/>
  <c r="X489" i="1" s="1"/>
  <c r="AD489" i="1" s="1"/>
  <c r="AC489" i="1"/>
  <c r="W407" i="1"/>
  <c r="Z407" i="1" s="1"/>
  <c r="AC407" i="1"/>
  <c r="V505" i="1"/>
  <c r="X505" i="1" s="1"/>
  <c r="AD505" i="1" s="1"/>
  <c r="AC505" i="1"/>
  <c r="V478" i="1"/>
  <c r="X478" i="1" s="1"/>
  <c r="AD478" i="1" s="1"/>
  <c r="V491" i="1"/>
  <c r="X491" i="1" s="1"/>
  <c r="AD491" i="1" s="1"/>
  <c r="AC491" i="1"/>
  <c r="V513" i="1"/>
  <c r="X513" i="1" s="1"/>
  <c r="AD513" i="1" s="1"/>
  <c r="AC513" i="1"/>
  <c r="V499" i="1"/>
  <c r="X499" i="1" s="1"/>
  <c r="AD499" i="1" s="1"/>
  <c r="AA499" i="1" s="1"/>
  <c r="AF499" i="1" s="1"/>
  <c r="AH499" i="1" s="1"/>
  <c r="AC499" i="1"/>
  <c r="AD442" i="1"/>
  <c r="AD448" i="1"/>
  <c r="AD443" i="1"/>
  <c r="AD432" i="1"/>
  <c r="AD464" i="1"/>
  <c r="AD453" i="1"/>
  <c r="AD426" i="1"/>
  <c r="AD414" i="1"/>
  <c r="W414" i="1"/>
  <c r="W401" i="1"/>
  <c r="W373" i="1"/>
  <c r="AD373" i="1" s="1"/>
  <c r="W415" i="1"/>
  <c r="W411" i="1"/>
  <c r="AD411" i="1" s="1"/>
  <c r="W402" i="1"/>
  <c r="AD402" i="1" s="1"/>
  <c r="W394" i="1"/>
  <c r="W390" i="1"/>
  <c r="W386" i="1"/>
  <c r="W382" i="1"/>
  <c r="W378" i="1"/>
  <c r="W374" i="1"/>
  <c r="W400" i="1"/>
  <c r="Z423" i="1"/>
  <c r="Z447" i="1"/>
  <c r="Z463" i="1"/>
  <c r="Z483" i="1"/>
  <c r="Z511" i="1"/>
  <c r="AH34" i="1"/>
  <c r="Z417" i="1"/>
  <c r="Z449" i="1"/>
  <c r="Z477" i="1"/>
  <c r="Z493" i="1"/>
  <c r="Z513" i="1"/>
  <c r="AD420" i="1"/>
  <c r="AD428" i="1"/>
  <c r="AD436" i="1"/>
  <c r="AD444" i="1"/>
  <c r="AD452" i="1"/>
  <c r="AD460" i="1"/>
  <c r="AD468" i="1"/>
  <c r="X476" i="1"/>
  <c r="AD476" i="1" s="1"/>
  <c r="AD441" i="1"/>
  <c r="AD469" i="1"/>
  <c r="Z429" i="1"/>
  <c r="AD422" i="1"/>
  <c r="AD430" i="1"/>
  <c r="AD438" i="1"/>
  <c r="AD446" i="1"/>
  <c r="AD454" i="1"/>
  <c r="AD462" i="1"/>
  <c r="AD470" i="1"/>
  <c r="AD427" i="1"/>
  <c r="AD439" i="1"/>
  <c r="AD451" i="1"/>
  <c r="AD467" i="1"/>
  <c r="Z421" i="1"/>
  <c r="Z445" i="1"/>
  <c r="Z473" i="1"/>
  <c r="Z497" i="1"/>
  <c r="AH199" i="1"/>
  <c r="W385" i="1"/>
  <c r="AD447" i="1"/>
  <c r="Z456" i="1"/>
  <c r="Z458" i="1"/>
  <c r="AE458" i="1" s="1"/>
  <c r="Z431" i="1"/>
  <c r="W410" i="1"/>
  <c r="AD410" i="1" s="1"/>
  <c r="W393" i="1"/>
  <c r="W381" i="1"/>
  <c r="AD381" i="1" s="1"/>
  <c r="W398" i="1"/>
  <c r="AD449" i="1"/>
  <c r="Z424" i="1"/>
  <c r="Z440" i="1"/>
  <c r="Z472" i="1"/>
  <c r="Z488" i="1"/>
  <c r="Z425" i="1"/>
  <c r="AE425" i="1" s="1"/>
  <c r="AD429" i="1"/>
  <c r="Z418" i="1"/>
  <c r="Z434" i="1"/>
  <c r="Z450" i="1"/>
  <c r="Z466" i="1"/>
  <c r="Z482" i="1"/>
  <c r="Z498" i="1"/>
  <c r="Z419" i="1"/>
  <c r="Z459" i="1"/>
  <c r="Z487" i="1"/>
  <c r="Z507" i="1"/>
  <c r="AD445" i="1"/>
  <c r="W404" i="1"/>
  <c r="AD392" i="1"/>
  <c r="W392" i="1"/>
  <c r="W388" i="1"/>
  <c r="W384" i="1"/>
  <c r="AD384" i="1" s="1"/>
  <c r="W380" i="1"/>
  <c r="AD376" i="1"/>
  <c r="W376" i="1"/>
  <c r="W397" i="1"/>
  <c r="Z435" i="1"/>
  <c r="Z455" i="1"/>
  <c r="Z475" i="1"/>
  <c r="Z495" i="1"/>
  <c r="Z512" i="1"/>
  <c r="AE512" i="1" s="1"/>
  <c r="Z437" i="1"/>
  <c r="Z461" i="1"/>
  <c r="AE461" i="1" s="1"/>
  <c r="Z485" i="1"/>
  <c r="Z501" i="1"/>
  <c r="V472" i="1"/>
  <c r="V488" i="1"/>
  <c r="Z465" i="1"/>
  <c r="V482" i="1"/>
  <c r="V498" i="1"/>
  <c r="V487" i="1"/>
  <c r="V507" i="1"/>
  <c r="X507" i="1" s="1"/>
  <c r="AD507" i="1" s="1"/>
  <c r="AF84" i="1"/>
  <c r="AH84" i="1" s="1"/>
  <c r="Z433" i="1"/>
  <c r="Z457" i="1"/>
  <c r="Z481" i="1"/>
  <c r="Z509" i="1"/>
  <c r="W405" i="1"/>
  <c r="W389" i="1"/>
  <c r="W377" i="1"/>
  <c r="AD423" i="1"/>
  <c r="AD463" i="1"/>
  <c r="AD417" i="1"/>
  <c r="Z432" i="1"/>
  <c r="Z448" i="1"/>
  <c r="Z464" i="1"/>
  <c r="Z480" i="1"/>
  <c r="Z496" i="1"/>
  <c r="Z453" i="1"/>
  <c r="AE453" i="1" s="1"/>
  <c r="AG453" i="1" s="1"/>
  <c r="Z489" i="1"/>
  <c r="Z426" i="1"/>
  <c r="Z442" i="1"/>
  <c r="Z474" i="1"/>
  <c r="Z490" i="1"/>
  <c r="Z506" i="1"/>
  <c r="Z514" i="1"/>
  <c r="Z443" i="1"/>
  <c r="Z471" i="1"/>
  <c r="Z499" i="1"/>
  <c r="Z500" i="1"/>
  <c r="AD421" i="1"/>
  <c r="W413" i="1"/>
  <c r="AD409" i="1"/>
  <c r="W409" i="1"/>
  <c r="W399" i="1"/>
  <c r="W416" i="1"/>
  <c r="W412" i="1"/>
  <c r="AD408" i="1"/>
  <c r="W408" i="1"/>
  <c r="W403" i="1"/>
  <c r="W395" i="1"/>
  <c r="W391" i="1"/>
  <c r="W387" i="1"/>
  <c r="W383" i="1"/>
  <c r="W379" i="1"/>
  <c r="W375" i="1"/>
  <c r="W396" i="1"/>
  <c r="W406" i="1"/>
  <c r="V475" i="1"/>
  <c r="V495" i="1"/>
  <c r="V512" i="1"/>
  <c r="V485" i="1"/>
  <c r="V501" i="1"/>
  <c r="Z420" i="1"/>
  <c r="Z428" i="1"/>
  <c r="Z436" i="1"/>
  <c r="Z444" i="1"/>
  <c r="Z452" i="1"/>
  <c r="Z460" i="1"/>
  <c r="Z468" i="1"/>
  <c r="Z476" i="1"/>
  <c r="Z484" i="1"/>
  <c r="Z492" i="1"/>
  <c r="Z504" i="1"/>
  <c r="Z441" i="1"/>
  <c r="Z469" i="1"/>
  <c r="AE469" i="1" s="1"/>
  <c r="AG469" i="1" s="1"/>
  <c r="Z505" i="1"/>
  <c r="Z422" i="1"/>
  <c r="Z430" i="1"/>
  <c r="Z438" i="1"/>
  <c r="Z446" i="1"/>
  <c r="Z454" i="1"/>
  <c r="AE454" i="1" s="1"/>
  <c r="AG454" i="1" s="1"/>
  <c r="Z462" i="1"/>
  <c r="Z470" i="1"/>
  <c r="AE470" i="1" s="1"/>
  <c r="AG470" i="1" s="1"/>
  <c r="Z478" i="1"/>
  <c r="Z486" i="1"/>
  <c r="Z494" i="1"/>
  <c r="Z502" i="1"/>
  <c r="Z510" i="1"/>
  <c r="Z427" i="1"/>
  <c r="Z439" i="1"/>
  <c r="Z451" i="1"/>
  <c r="Z467" i="1"/>
  <c r="Z479" i="1"/>
  <c r="Z491" i="1"/>
  <c r="Z503" i="1"/>
  <c r="Z515" i="1"/>
  <c r="Z508" i="1"/>
  <c r="AH233" i="1"/>
  <c r="V481" i="1"/>
  <c r="V509" i="1"/>
  <c r="AF228" i="1"/>
  <c r="AH228" i="1" s="1"/>
  <c r="AF225" i="1"/>
  <c r="AH225" i="1" s="1"/>
  <c r="R377" i="1"/>
  <c r="J377" i="1"/>
  <c r="R374" i="1"/>
  <c r="J374" i="1"/>
  <c r="R369" i="1"/>
  <c r="Q369" i="1"/>
  <c r="U369" i="1" s="1"/>
  <c r="AC369" i="1" s="1"/>
  <c r="J369" i="1"/>
  <c r="R367" i="1"/>
  <c r="Q367" i="1"/>
  <c r="U367" i="1" s="1"/>
  <c r="AC367" i="1" s="1"/>
  <c r="J367" i="1"/>
  <c r="R365" i="1"/>
  <c r="Q365" i="1"/>
  <c r="U365" i="1" s="1"/>
  <c r="AC365" i="1" s="1"/>
  <c r="J365" i="1"/>
  <c r="AE486" i="1" l="1"/>
  <c r="AG486" i="1" s="1"/>
  <c r="AE506" i="1"/>
  <c r="AG506" i="1" s="1"/>
  <c r="AE504" i="1"/>
  <c r="AG504" i="1" s="1"/>
  <c r="AE480" i="1"/>
  <c r="AG480" i="1" s="1"/>
  <c r="AE474" i="1"/>
  <c r="AG474" i="1" s="1"/>
  <c r="AE510" i="1"/>
  <c r="AG510" i="1" s="1"/>
  <c r="AE446" i="1"/>
  <c r="AG446" i="1" s="1"/>
  <c r="AE430" i="1"/>
  <c r="AG430" i="1" s="1"/>
  <c r="AE441" i="1"/>
  <c r="AG441" i="1" s="1"/>
  <c r="AE442" i="1"/>
  <c r="AG442" i="1" s="1"/>
  <c r="AE488" i="1"/>
  <c r="AG488" i="1" s="1"/>
  <c r="AE466" i="1"/>
  <c r="AG466" i="1" s="1"/>
  <c r="AE445" i="1"/>
  <c r="AG445" i="1" s="1"/>
  <c r="AE477" i="1"/>
  <c r="AG477" i="1" s="1"/>
  <c r="AE418" i="1"/>
  <c r="AG418" i="1" s="1"/>
  <c r="AA421" i="1"/>
  <c r="AF421" i="1" s="1"/>
  <c r="AH421" i="1" s="1"/>
  <c r="AA463" i="1"/>
  <c r="AA513" i="1"/>
  <c r="AF513" i="1" s="1"/>
  <c r="AH513" i="1" s="1"/>
  <c r="AA447" i="1"/>
  <c r="AA467" i="1"/>
  <c r="AA502" i="1"/>
  <c r="AA470" i="1"/>
  <c r="AF470" i="1" s="1"/>
  <c r="AH470" i="1" s="1"/>
  <c r="AA422" i="1"/>
  <c r="AA468" i="1"/>
  <c r="AA420" i="1"/>
  <c r="AF420" i="1" s="1"/>
  <c r="AH420" i="1" s="1"/>
  <c r="AA453" i="1"/>
  <c r="AF453" i="1" s="1"/>
  <c r="AH453" i="1" s="1"/>
  <c r="AA432" i="1"/>
  <c r="AF432" i="1" s="1"/>
  <c r="AH432" i="1" s="1"/>
  <c r="AA514" i="1"/>
  <c r="AF514" i="1" s="1"/>
  <c r="AH514" i="1" s="1"/>
  <c r="AA429" i="1"/>
  <c r="AA508" i="1"/>
  <c r="AF508" i="1" s="1"/>
  <c r="AH508" i="1" s="1"/>
  <c r="AA491" i="1"/>
  <c r="AA494" i="1"/>
  <c r="AA462" i="1"/>
  <c r="AA438" i="1"/>
  <c r="AF438" i="1" s="1"/>
  <c r="AH438" i="1" s="1"/>
  <c r="AA492" i="1"/>
  <c r="AA460" i="1"/>
  <c r="AA436" i="1"/>
  <c r="AF436" i="1" s="1"/>
  <c r="AH436" i="1" s="1"/>
  <c r="AA490" i="1"/>
  <c r="AA496" i="1"/>
  <c r="AA448" i="1"/>
  <c r="AA497" i="1"/>
  <c r="AA486" i="1"/>
  <c r="AA454" i="1"/>
  <c r="AA441" i="1"/>
  <c r="AA484" i="1"/>
  <c r="AA452" i="1"/>
  <c r="AA426" i="1"/>
  <c r="AA506" i="1"/>
  <c r="AA493" i="1"/>
  <c r="AA477" i="1"/>
  <c r="AF477" i="1" s="1"/>
  <c r="AH477" i="1" s="1"/>
  <c r="AA439" i="1"/>
  <c r="AA478" i="1"/>
  <c r="AA505" i="1"/>
  <c r="AF505" i="1" s="1"/>
  <c r="AH505" i="1" s="1"/>
  <c r="AA476" i="1"/>
  <c r="AF476" i="1" s="1"/>
  <c r="AH476" i="1" s="1"/>
  <c r="AA474" i="1"/>
  <c r="AA442" i="1"/>
  <c r="AF442" i="1" s="1"/>
  <c r="AH442" i="1" s="1"/>
  <c r="X509" i="1"/>
  <c r="AD509" i="1" s="1"/>
  <c r="AE491" i="1"/>
  <c r="AG491" i="1" s="1"/>
  <c r="AE444" i="1"/>
  <c r="AG444" i="1" s="1"/>
  <c r="X512" i="1"/>
  <c r="AD512" i="1" s="1"/>
  <c r="AD379" i="1"/>
  <c r="AA409" i="1"/>
  <c r="AD389" i="1"/>
  <c r="AD434" i="1"/>
  <c r="AA384" i="1"/>
  <c r="AF384" i="1" s="1"/>
  <c r="AH384" i="1" s="1"/>
  <c r="AD433" i="1"/>
  <c r="AE515" i="1"/>
  <c r="AG515" i="1" s="1"/>
  <c r="AE439" i="1"/>
  <c r="AG439" i="1" s="1"/>
  <c r="AE494" i="1"/>
  <c r="AG494" i="1" s="1"/>
  <c r="AE478" i="1"/>
  <c r="AG478" i="1" s="1"/>
  <c r="AE462" i="1"/>
  <c r="AG462" i="1" s="1"/>
  <c r="AD465" i="1"/>
  <c r="AD437" i="1"/>
  <c r="AD455" i="1"/>
  <c r="Z396" i="1"/>
  <c r="Z379" i="1"/>
  <c r="Z387" i="1"/>
  <c r="Z395" i="1"/>
  <c r="Z408" i="1"/>
  <c r="Z416" i="1"/>
  <c r="Z409" i="1"/>
  <c r="AE499" i="1"/>
  <c r="AG499" i="1" s="1"/>
  <c r="AE426" i="1"/>
  <c r="AG426" i="1" s="1"/>
  <c r="Z389" i="1"/>
  <c r="AE481" i="1"/>
  <c r="AG481" i="1" s="1"/>
  <c r="AE433" i="1"/>
  <c r="AG433" i="1" s="1"/>
  <c r="X487" i="1"/>
  <c r="AD487" i="1" s="1"/>
  <c r="X498" i="1"/>
  <c r="AD498" i="1" s="1"/>
  <c r="AD450" i="1"/>
  <c r="AD456" i="1"/>
  <c r="AG461" i="1"/>
  <c r="AG512" i="1"/>
  <c r="AE475" i="1"/>
  <c r="AG475" i="1" s="1"/>
  <c r="AE435" i="1"/>
  <c r="AG435" i="1" s="1"/>
  <c r="Z376" i="1"/>
  <c r="Z384" i="1"/>
  <c r="AE384" i="1" s="1"/>
  <c r="AG384" i="1" s="1"/>
  <c r="Z392" i="1"/>
  <c r="AE507" i="1"/>
  <c r="AG507" i="1" s="1"/>
  <c r="AE434" i="1"/>
  <c r="AG434" i="1" s="1"/>
  <c r="Z381" i="1"/>
  <c r="AE381" i="1" s="1"/>
  <c r="AG381" i="1" s="1"/>
  <c r="Z410" i="1"/>
  <c r="AE410" i="1" s="1"/>
  <c r="AG410" i="1" s="1"/>
  <c r="AG458" i="1"/>
  <c r="Z385" i="1"/>
  <c r="AE497" i="1"/>
  <c r="AG497" i="1" s="1"/>
  <c r="AH503" i="1"/>
  <c r="AE513" i="1"/>
  <c r="AG513" i="1" s="1"/>
  <c r="AE417" i="1"/>
  <c r="AG417" i="1" s="1"/>
  <c r="AD374" i="1"/>
  <c r="AD382" i="1"/>
  <c r="AD390" i="1"/>
  <c r="AA402" i="1"/>
  <c r="AF402" i="1" s="1"/>
  <c r="AH402" i="1" s="1"/>
  <c r="Z411" i="1"/>
  <c r="Z373" i="1"/>
  <c r="Z414" i="1"/>
  <c r="W369" i="1"/>
  <c r="AE467" i="1"/>
  <c r="AG467" i="1" s="1"/>
  <c r="AE492" i="1"/>
  <c r="AG492" i="1" s="1"/>
  <c r="X501" i="1"/>
  <c r="AD501" i="1" s="1"/>
  <c r="AD395" i="1"/>
  <c r="X482" i="1"/>
  <c r="AD482" i="1" s="1"/>
  <c r="AE495" i="1"/>
  <c r="AG495" i="1" s="1"/>
  <c r="AE440" i="1"/>
  <c r="AG440" i="1" s="1"/>
  <c r="AA381" i="1"/>
  <c r="AF381" i="1" s="1"/>
  <c r="AH381" i="1" s="1"/>
  <c r="AA410" i="1"/>
  <c r="AF410" i="1" s="1"/>
  <c r="AH410" i="1" s="1"/>
  <c r="AE431" i="1"/>
  <c r="AG431" i="1" s="1"/>
  <c r="AD385" i="1"/>
  <c r="AA479" i="1"/>
  <c r="AA451" i="1"/>
  <c r="AA427" i="1"/>
  <c r="AA444" i="1"/>
  <c r="AF444" i="1" s="1"/>
  <c r="AH444" i="1" s="1"/>
  <c r="AA428" i="1"/>
  <c r="AF428" i="1" s="1"/>
  <c r="AH428" i="1" s="1"/>
  <c r="AE447" i="1"/>
  <c r="AG447" i="1" s="1"/>
  <c r="Z400" i="1"/>
  <c r="Z378" i="1"/>
  <c r="Z386" i="1"/>
  <c r="Z394" i="1"/>
  <c r="AA411" i="1"/>
  <c r="AA373" i="1"/>
  <c r="AF373" i="1" s="1"/>
  <c r="AH373" i="1" s="1"/>
  <c r="AA414" i="1"/>
  <c r="AF414" i="1" s="1"/>
  <c r="AH414" i="1" s="1"/>
  <c r="AA471" i="1"/>
  <c r="AA464" i="1"/>
  <c r="AA443" i="1"/>
  <c r="AA480" i="1"/>
  <c r="AE505" i="1"/>
  <c r="AG505" i="1" s="1"/>
  <c r="AE460" i="1"/>
  <c r="AG460" i="1" s="1"/>
  <c r="AD435" i="1"/>
  <c r="AA408" i="1"/>
  <c r="AE443" i="1"/>
  <c r="AG443" i="1" s="1"/>
  <c r="AA483" i="1"/>
  <c r="AD425" i="1"/>
  <c r="AE455" i="1"/>
  <c r="AG455" i="1" s="1"/>
  <c r="AA392" i="1"/>
  <c r="AF392" i="1" s="1"/>
  <c r="AH392" i="1" s="1"/>
  <c r="AE459" i="1"/>
  <c r="AG459" i="1" s="1"/>
  <c r="AE503" i="1"/>
  <c r="AG503" i="1" s="1"/>
  <c r="X485" i="1"/>
  <c r="AD485" i="1" s="1"/>
  <c r="X495" i="1"/>
  <c r="AD495" i="1" s="1"/>
  <c r="Z406" i="1"/>
  <c r="Z375" i="1"/>
  <c r="AE375" i="1" s="1"/>
  <c r="Z383" i="1"/>
  <c r="Z391" i="1"/>
  <c r="Z403" i="1"/>
  <c r="Z412" i="1"/>
  <c r="Z399" i="1"/>
  <c r="Z413" i="1"/>
  <c r="AE471" i="1"/>
  <c r="AG471" i="1" s="1"/>
  <c r="AE489" i="1"/>
  <c r="AG489" i="1" s="1"/>
  <c r="AA417" i="1"/>
  <c r="Z377" i="1"/>
  <c r="Z405" i="1"/>
  <c r="AE509" i="1"/>
  <c r="AG509" i="1" s="1"/>
  <c r="AE457" i="1"/>
  <c r="AG457" i="1" s="1"/>
  <c r="AD431" i="1"/>
  <c r="AD466" i="1"/>
  <c r="AD418" i="1"/>
  <c r="X488" i="1"/>
  <c r="AD488" i="1" s="1"/>
  <c r="AD424" i="1"/>
  <c r="AE485" i="1"/>
  <c r="AG485" i="1" s="1"/>
  <c r="AE437" i="1"/>
  <c r="AG437" i="1" s="1"/>
  <c r="Z397" i="1"/>
  <c r="Z380" i="1"/>
  <c r="Z388" i="1"/>
  <c r="Z404" i="1"/>
  <c r="AA445" i="1"/>
  <c r="AF445" i="1" s="1"/>
  <c r="AH445" i="1" s="1"/>
  <c r="AE487" i="1"/>
  <c r="AG487" i="1" s="1"/>
  <c r="AG425" i="1"/>
  <c r="AA449" i="1"/>
  <c r="Z398" i="1"/>
  <c r="Z393" i="1"/>
  <c r="AE393" i="1" s="1"/>
  <c r="AA473" i="1"/>
  <c r="AE456" i="1"/>
  <c r="AG456" i="1" s="1"/>
  <c r="AE473" i="1"/>
  <c r="AG473" i="1" s="1"/>
  <c r="AA510" i="1"/>
  <c r="AF510" i="1" s="1"/>
  <c r="AH510" i="1" s="1"/>
  <c r="AA446" i="1"/>
  <c r="AA430" i="1"/>
  <c r="AF430" i="1" s="1"/>
  <c r="AH430" i="1" s="1"/>
  <c r="AA469" i="1"/>
  <c r="AA504" i="1"/>
  <c r="AF504" i="1" s="1"/>
  <c r="AH504" i="1" s="1"/>
  <c r="AE449" i="1"/>
  <c r="AG449" i="1" s="1"/>
  <c r="AE483" i="1"/>
  <c r="AG483" i="1" s="1"/>
  <c r="AD400" i="1"/>
  <c r="AD378" i="1"/>
  <c r="AD394" i="1"/>
  <c r="AE407" i="1"/>
  <c r="AG407" i="1" s="1"/>
  <c r="Z415" i="1"/>
  <c r="Z401" i="1"/>
  <c r="AA500" i="1"/>
  <c r="AA489" i="1"/>
  <c r="AF489" i="1" s="1"/>
  <c r="AH489" i="1" s="1"/>
  <c r="AE476" i="1"/>
  <c r="AG476" i="1" s="1"/>
  <c r="AE428" i="1"/>
  <c r="AG428" i="1" s="1"/>
  <c r="AD396" i="1"/>
  <c r="AD387" i="1"/>
  <c r="AD416" i="1"/>
  <c r="AE448" i="1"/>
  <c r="AG448" i="1" s="1"/>
  <c r="AA423" i="1"/>
  <c r="AD459" i="1"/>
  <c r="AD440" i="1"/>
  <c r="AA376" i="1"/>
  <c r="AF376" i="1" s="1"/>
  <c r="AH376" i="1" s="1"/>
  <c r="AE498" i="1"/>
  <c r="AG498" i="1" s="1"/>
  <c r="W367" i="1"/>
  <c r="X481" i="1"/>
  <c r="AD481" i="1" s="1"/>
  <c r="AE479" i="1"/>
  <c r="AG479" i="1" s="1"/>
  <c r="W365" i="1"/>
  <c r="AD457" i="1"/>
  <c r="AE508" i="1"/>
  <c r="AG508" i="1" s="1"/>
  <c r="AE451" i="1"/>
  <c r="AG451" i="1" s="1"/>
  <c r="AE427" i="1"/>
  <c r="AG427" i="1" s="1"/>
  <c r="AE502" i="1"/>
  <c r="AG502" i="1" s="1"/>
  <c r="AE438" i="1"/>
  <c r="AG438" i="1" s="1"/>
  <c r="AE422" i="1"/>
  <c r="AG422" i="1" s="1"/>
  <c r="AE484" i="1"/>
  <c r="AG484" i="1" s="1"/>
  <c r="AE468" i="1"/>
  <c r="AG468" i="1" s="1"/>
  <c r="AE452" i="1"/>
  <c r="AG452" i="1" s="1"/>
  <c r="AE436" i="1"/>
  <c r="AG436" i="1" s="1"/>
  <c r="AE420" i="1"/>
  <c r="AG420" i="1" s="1"/>
  <c r="AD461" i="1"/>
  <c r="X475" i="1"/>
  <c r="AD475" i="1" s="1"/>
  <c r="AD391" i="1"/>
  <c r="AD403" i="1"/>
  <c r="AD412" i="1"/>
  <c r="AD413" i="1"/>
  <c r="AE500" i="1"/>
  <c r="AG500" i="1" s="1"/>
  <c r="AE514" i="1"/>
  <c r="AG514" i="1" s="1"/>
  <c r="AE490" i="1"/>
  <c r="AG490" i="1" s="1"/>
  <c r="AE496" i="1"/>
  <c r="AG496" i="1" s="1"/>
  <c r="AE464" i="1"/>
  <c r="AG464" i="1" s="1"/>
  <c r="AE432" i="1"/>
  <c r="AG432" i="1" s="1"/>
  <c r="AD377" i="1"/>
  <c r="AA507" i="1"/>
  <c r="AD419" i="1"/>
  <c r="AD458" i="1"/>
  <c r="AE465" i="1"/>
  <c r="AG465" i="1" s="1"/>
  <c r="X472" i="1"/>
  <c r="AD472" i="1" s="1"/>
  <c r="AE501" i="1"/>
  <c r="AG501" i="1" s="1"/>
  <c r="AD397" i="1"/>
  <c r="AE419" i="1"/>
  <c r="AG419" i="1" s="1"/>
  <c r="AE482" i="1"/>
  <c r="AG482" i="1" s="1"/>
  <c r="AE450" i="1"/>
  <c r="AG450" i="1" s="1"/>
  <c r="AE472" i="1"/>
  <c r="AG472" i="1" s="1"/>
  <c r="AE424" i="1"/>
  <c r="AG424" i="1" s="1"/>
  <c r="AE421" i="1"/>
  <c r="AG421" i="1" s="1"/>
  <c r="AF515" i="1"/>
  <c r="AH515" i="1" s="1"/>
  <c r="AE429" i="1"/>
  <c r="AG429" i="1" s="1"/>
  <c r="AE493" i="1"/>
  <c r="AG493" i="1" s="1"/>
  <c r="AE511" i="1"/>
  <c r="AG511" i="1" s="1"/>
  <c r="AE463" i="1"/>
  <c r="AG463" i="1" s="1"/>
  <c r="AE423" i="1"/>
  <c r="AG423" i="1" s="1"/>
  <c r="Z374" i="1"/>
  <c r="Z382" i="1"/>
  <c r="Z390" i="1"/>
  <c r="Z402" i="1"/>
  <c r="AD407" i="1"/>
  <c r="AD401" i="1"/>
  <c r="J320" i="1"/>
  <c r="Q320" i="1"/>
  <c r="U320" i="1" s="1"/>
  <c r="R320" i="1"/>
  <c r="J321" i="1"/>
  <c r="Q321" i="1"/>
  <c r="U321" i="1" s="1"/>
  <c r="R321" i="1"/>
  <c r="J322" i="1"/>
  <c r="Q322" i="1"/>
  <c r="U322" i="1" s="1"/>
  <c r="AC322" i="1" s="1"/>
  <c r="R322" i="1"/>
  <c r="R315" i="1"/>
  <c r="Q315" i="1"/>
  <c r="U315" i="1" s="1"/>
  <c r="J315" i="1"/>
  <c r="R312" i="1"/>
  <c r="Q312" i="1"/>
  <c r="U312" i="1" s="1"/>
  <c r="J312" i="1"/>
  <c r="R311" i="1"/>
  <c r="Q311" i="1"/>
  <c r="U311" i="1" s="1"/>
  <c r="J311" i="1"/>
  <c r="W320" i="1" l="1"/>
  <c r="Z320" i="1" s="1"/>
  <c r="AC320" i="1"/>
  <c r="W321" i="1"/>
  <c r="Z321" i="1" s="1"/>
  <c r="AC321" i="1"/>
  <c r="W311" i="1"/>
  <c r="Z311" i="1" s="1"/>
  <c r="AC311" i="1"/>
  <c r="W315" i="1"/>
  <c r="Z315" i="1" s="1"/>
  <c r="AC315" i="1"/>
  <c r="W312" i="1"/>
  <c r="Z312" i="1" s="1"/>
  <c r="AC312" i="1"/>
  <c r="AE401" i="1"/>
  <c r="AG401" i="1" s="1"/>
  <c r="AE399" i="1"/>
  <c r="AG399" i="1" s="1"/>
  <c r="AE378" i="1"/>
  <c r="AG378" i="1" s="1"/>
  <c r="AE385" i="1"/>
  <c r="AG385" i="1" s="1"/>
  <c r="AE396" i="1"/>
  <c r="AG396" i="1" s="1"/>
  <c r="AE377" i="1"/>
  <c r="AG377" i="1" s="1"/>
  <c r="AE379" i="1"/>
  <c r="AG379" i="1" s="1"/>
  <c r="AA440" i="1"/>
  <c r="AF440" i="1" s="1"/>
  <c r="AH440" i="1" s="1"/>
  <c r="AA475" i="1"/>
  <c r="AA461" i="1"/>
  <c r="AA431" i="1"/>
  <c r="AA390" i="1"/>
  <c r="AF390" i="1" s="1"/>
  <c r="AH390" i="1" s="1"/>
  <c r="AA487" i="1"/>
  <c r="AA424" i="1"/>
  <c r="AF424" i="1" s="1"/>
  <c r="AH424" i="1" s="1"/>
  <c r="AA382" i="1"/>
  <c r="AF382" i="1" s="1"/>
  <c r="AH382" i="1" s="1"/>
  <c r="AA455" i="1"/>
  <c r="AA379" i="1"/>
  <c r="AF379" i="1" s="1"/>
  <c r="AH379" i="1" s="1"/>
  <c r="AA458" i="1"/>
  <c r="AA457" i="1"/>
  <c r="AF457" i="1" s="1"/>
  <c r="AH457" i="1" s="1"/>
  <c r="AA495" i="1"/>
  <c r="AA435" i="1"/>
  <c r="AA385" i="1"/>
  <c r="AF385" i="1" s="1"/>
  <c r="AH385" i="1" s="1"/>
  <c r="AA437" i="1"/>
  <c r="AA509" i="1"/>
  <c r="AF509" i="1" s="1"/>
  <c r="AH509" i="1" s="1"/>
  <c r="AA416" i="1"/>
  <c r="AF416" i="1" s="1"/>
  <c r="AH416" i="1" s="1"/>
  <c r="AA456" i="1"/>
  <c r="AF456" i="1" s="1"/>
  <c r="AH456" i="1" s="1"/>
  <c r="AA389" i="1"/>
  <c r="AF389" i="1" s="1"/>
  <c r="AH389" i="1" s="1"/>
  <c r="AD388" i="1"/>
  <c r="AA419" i="1"/>
  <c r="AA377" i="1"/>
  <c r="AF377" i="1" s="1"/>
  <c r="AH377" i="1" s="1"/>
  <c r="AA403" i="1"/>
  <c r="AF403" i="1" s="1"/>
  <c r="AH403" i="1" s="1"/>
  <c r="AD406" i="1"/>
  <c r="AD367" i="1"/>
  <c r="AA459" i="1"/>
  <c r="AA387" i="1"/>
  <c r="AF387" i="1" s="1"/>
  <c r="AH387" i="1" s="1"/>
  <c r="AA394" i="1"/>
  <c r="AF394" i="1" s="1"/>
  <c r="AH394" i="1" s="1"/>
  <c r="AG393" i="1"/>
  <c r="AA488" i="1"/>
  <c r="AF488" i="1" s="1"/>
  <c r="AH488" i="1" s="1"/>
  <c r="AA466" i="1"/>
  <c r="AF466" i="1" s="1"/>
  <c r="AH466" i="1" s="1"/>
  <c r="AE383" i="1"/>
  <c r="AG383" i="1" s="1"/>
  <c r="AA485" i="1"/>
  <c r="AF485" i="1" s="1"/>
  <c r="AH485" i="1" s="1"/>
  <c r="AA395" i="1"/>
  <c r="AF395" i="1" s="1"/>
  <c r="AH395" i="1" s="1"/>
  <c r="Z369" i="1"/>
  <c r="AE376" i="1"/>
  <c r="AG376" i="1" s="1"/>
  <c r="AA498" i="1"/>
  <c r="AF498" i="1" s="1"/>
  <c r="AE389" i="1"/>
  <c r="AG389" i="1" s="1"/>
  <c r="AE408" i="1"/>
  <c r="AG408" i="1" s="1"/>
  <c r="AA401" i="1"/>
  <c r="AF401" i="1" s="1"/>
  <c r="AH401" i="1" s="1"/>
  <c r="AE402" i="1"/>
  <c r="AG402" i="1" s="1"/>
  <c r="AD380" i="1"/>
  <c r="AA472" i="1"/>
  <c r="AF472" i="1" s="1"/>
  <c r="AA413" i="1"/>
  <c r="AA391" i="1"/>
  <c r="AF391" i="1" s="1"/>
  <c r="AH391" i="1" s="1"/>
  <c r="Z365" i="1"/>
  <c r="AA481" i="1"/>
  <c r="AF481" i="1" s="1"/>
  <c r="AA396" i="1"/>
  <c r="AF396" i="1" s="1"/>
  <c r="AH396" i="1" s="1"/>
  <c r="AE415" i="1"/>
  <c r="AG415" i="1" s="1"/>
  <c r="AD386" i="1"/>
  <c r="AF449" i="1"/>
  <c r="AH449" i="1" s="1"/>
  <c r="AE404" i="1"/>
  <c r="AG404" i="1" s="1"/>
  <c r="AE380" i="1"/>
  <c r="AG380" i="1" s="1"/>
  <c r="AE405" i="1"/>
  <c r="AG405" i="1" s="1"/>
  <c r="AF417" i="1"/>
  <c r="AH417" i="1" s="1"/>
  <c r="AE403" i="1"/>
  <c r="AG403" i="1" s="1"/>
  <c r="AE406" i="1"/>
  <c r="AG406" i="1" s="1"/>
  <c r="AF483" i="1"/>
  <c r="AH483" i="1" s="1"/>
  <c r="AF408" i="1"/>
  <c r="AH408" i="1" s="1"/>
  <c r="AF480" i="1"/>
  <c r="AH480" i="1" s="1"/>
  <c r="AF464" i="1"/>
  <c r="AH464" i="1" s="1"/>
  <c r="AF411" i="1"/>
  <c r="AH411" i="1" s="1"/>
  <c r="AE386" i="1"/>
  <c r="AG386" i="1" s="1"/>
  <c r="AE400" i="1"/>
  <c r="AG400" i="1" s="1"/>
  <c r="AF427" i="1"/>
  <c r="AH427" i="1" s="1"/>
  <c r="AF479" i="1"/>
  <c r="AH479" i="1" s="1"/>
  <c r="AE373" i="1"/>
  <c r="AG373" i="1" s="1"/>
  <c r="AE392" i="1"/>
  <c r="AG392" i="1" s="1"/>
  <c r="AE395" i="1"/>
  <c r="AG395" i="1" s="1"/>
  <c r="AA465" i="1"/>
  <c r="AF465" i="1" s="1"/>
  <c r="AH465" i="1" s="1"/>
  <c r="AF474" i="1"/>
  <c r="AH474" i="1" s="1"/>
  <c r="AF439" i="1"/>
  <c r="AH439" i="1" s="1"/>
  <c r="AF493" i="1"/>
  <c r="AH493" i="1" s="1"/>
  <c r="AF426" i="1"/>
  <c r="AH426" i="1" s="1"/>
  <c r="AF484" i="1"/>
  <c r="AH484" i="1" s="1"/>
  <c r="AF454" i="1"/>
  <c r="AH454" i="1" s="1"/>
  <c r="AF497" i="1"/>
  <c r="AH497" i="1" s="1"/>
  <c r="AF496" i="1"/>
  <c r="AH496" i="1" s="1"/>
  <c r="AF492" i="1"/>
  <c r="AH492" i="1" s="1"/>
  <c r="AF462" i="1"/>
  <c r="AH462" i="1" s="1"/>
  <c r="AF491" i="1"/>
  <c r="AH491" i="1" s="1"/>
  <c r="AF429" i="1"/>
  <c r="AH429" i="1" s="1"/>
  <c r="AF422" i="1"/>
  <c r="AH422" i="1" s="1"/>
  <c r="AF502" i="1"/>
  <c r="AH502" i="1" s="1"/>
  <c r="AF447" i="1"/>
  <c r="AH447" i="1" s="1"/>
  <c r="AF463" i="1"/>
  <c r="AH463" i="1" s="1"/>
  <c r="AD415" i="1"/>
  <c r="AE390" i="1"/>
  <c r="AG390" i="1" s="1"/>
  <c r="AD393" i="1"/>
  <c r="AA397" i="1"/>
  <c r="AF397" i="1" s="1"/>
  <c r="AH397" i="1" s="1"/>
  <c r="AF507" i="1"/>
  <c r="AH507" i="1" s="1"/>
  <c r="AD399" i="1"/>
  <c r="AD383" i="1"/>
  <c r="AF423" i="1"/>
  <c r="AH423" i="1" s="1"/>
  <c r="AF500" i="1"/>
  <c r="AH500" i="1" s="1"/>
  <c r="AA378" i="1"/>
  <c r="AF378" i="1" s="1"/>
  <c r="AH378" i="1" s="1"/>
  <c r="AA418" i="1"/>
  <c r="AF418" i="1" s="1"/>
  <c r="AH418" i="1" s="1"/>
  <c r="AE412" i="1"/>
  <c r="AG412" i="1" s="1"/>
  <c r="AG375" i="1"/>
  <c r="AA425" i="1"/>
  <c r="AF425" i="1" s="1"/>
  <c r="AH425" i="1" s="1"/>
  <c r="AA482" i="1"/>
  <c r="AA501" i="1"/>
  <c r="AF501" i="1" s="1"/>
  <c r="AH501" i="1" s="1"/>
  <c r="AA374" i="1"/>
  <c r="AF374" i="1" s="1"/>
  <c r="AH374" i="1" s="1"/>
  <c r="AA450" i="1"/>
  <c r="AF450" i="1" s="1"/>
  <c r="AE416" i="1"/>
  <c r="AG416" i="1" s="1"/>
  <c r="AA433" i="1"/>
  <c r="AF433" i="1" s="1"/>
  <c r="AH433" i="1" s="1"/>
  <c r="AA434" i="1"/>
  <c r="AA512" i="1"/>
  <c r="AF512" i="1" s="1"/>
  <c r="W322" i="1"/>
  <c r="AE382" i="1"/>
  <c r="AG382" i="1" s="1"/>
  <c r="AA407" i="1"/>
  <c r="AF407" i="1" s="1"/>
  <c r="AH407" i="1" s="1"/>
  <c r="AE374" i="1"/>
  <c r="AG374" i="1" s="1"/>
  <c r="AD398" i="1"/>
  <c r="AD404" i="1"/>
  <c r="AD405" i="1"/>
  <c r="AA412" i="1"/>
  <c r="AD375" i="1"/>
  <c r="Z367" i="1"/>
  <c r="AA400" i="1"/>
  <c r="AF400" i="1" s="1"/>
  <c r="AF469" i="1"/>
  <c r="AH469" i="1" s="1"/>
  <c r="AF446" i="1"/>
  <c r="AH446" i="1" s="1"/>
  <c r="AF473" i="1"/>
  <c r="AH473" i="1" s="1"/>
  <c r="AE398" i="1"/>
  <c r="AG398" i="1" s="1"/>
  <c r="AE388" i="1"/>
  <c r="AG388" i="1" s="1"/>
  <c r="AE397" i="1"/>
  <c r="AG397" i="1" s="1"/>
  <c r="AE413" i="1"/>
  <c r="AG413" i="1" s="1"/>
  <c r="AE391" i="1"/>
  <c r="AG391" i="1" s="1"/>
  <c r="AF443" i="1"/>
  <c r="AH443" i="1" s="1"/>
  <c r="AF471" i="1"/>
  <c r="AH471" i="1" s="1"/>
  <c r="AE394" i="1"/>
  <c r="AG394" i="1" s="1"/>
  <c r="AF451" i="1"/>
  <c r="AH451" i="1" s="1"/>
  <c r="AE414" i="1"/>
  <c r="AG414" i="1" s="1"/>
  <c r="AE411" i="1"/>
  <c r="AG411" i="1" s="1"/>
  <c r="AE409" i="1"/>
  <c r="AG409" i="1" s="1"/>
  <c r="AE387" i="1"/>
  <c r="AG387" i="1" s="1"/>
  <c r="AF409" i="1"/>
  <c r="AH409" i="1" s="1"/>
  <c r="AF478" i="1"/>
  <c r="AH478" i="1" s="1"/>
  <c r="AF506" i="1"/>
  <c r="AH506" i="1" s="1"/>
  <c r="AF452" i="1"/>
  <c r="AH452" i="1" s="1"/>
  <c r="AF441" i="1"/>
  <c r="AH441" i="1" s="1"/>
  <c r="AF486" i="1"/>
  <c r="AH486" i="1" s="1"/>
  <c r="AF448" i="1"/>
  <c r="AH448" i="1" s="1"/>
  <c r="AF490" i="1"/>
  <c r="AH490" i="1" s="1"/>
  <c r="AF460" i="1"/>
  <c r="AH460" i="1" s="1"/>
  <c r="AF494" i="1"/>
  <c r="AH494" i="1" s="1"/>
  <c r="AF468" i="1"/>
  <c r="AH468" i="1" s="1"/>
  <c r="AF467" i="1"/>
  <c r="AH467" i="1" s="1"/>
  <c r="Q302" i="1"/>
  <c r="U302" i="1" s="1"/>
  <c r="AC302" i="1" s="1"/>
  <c r="Q303" i="1"/>
  <c r="U303" i="1" s="1"/>
  <c r="Q304" i="1"/>
  <c r="U304" i="1" s="1"/>
  <c r="Q305" i="1"/>
  <c r="U305" i="1" s="1"/>
  <c r="Q306" i="1"/>
  <c r="U306" i="1" s="1"/>
  <c r="AC306" i="1" s="1"/>
  <c r="Q307" i="1"/>
  <c r="U307" i="1" s="1"/>
  <c r="Q308" i="1"/>
  <c r="U308" i="1" s="1"/>
  <c r="Q309" i="1"/>
  <c r="U309" i="1" s="1"/>
  <c r="Q310" i="1"/>
  <c r="U310" i="1" s="1"/>
  <c r="AC310" i="1" s="1"/>
  <c r="Q313" i="1"/>
  <c r="U313" i="1" s="1"/>
  <c r="Q314" i="1"/>
  <c r="U314" i="1" s="1"/>
  <c r="AC314" i="1" s="1"/>
  <c r="Q316" i="1"/>
  <c r="U316" i="1" s="1"/>
  <c r="Q317" i="1"/>
  <c r="U317" i="1" s="1"/>
  <c r="Q318" i="1"/>
  <c r="U318" i="1" s="1"/>
  <c r="AC318" i="1" s="1"/>
  <c r="Q319" i="1"/>
  <c r="U319" i="1" s="1"/>
  <c r="Q323" i="1"/>
  <c r="U323" i="1" s="1"/>
  <c r="Q324" i="1"/>
  <c r="U324" i="1" s="1"/>
  <c r="AC324" i="1" s="1"/>
  <c r="Q325" i="1"/>
  <c r="U325" i="1" s="1"/>
  <c r="AC325" i="1" s="1"/>
  <c r="Q326" i="1"/>
  <c r="U326" i="1" s="1"/>
  <c r="AC326" i="1" s="1"/>
  <c r="Q327" i="1"/>
  <c r="U327" i="1" s="1"/>
  <c r="AC327" i="1" s="1"/>
  <c r="Q328" i="1"/>
  <c r="U328" i="1" s="1"/>
  <c r="AC328" i="1" s="1"/>
  <c r="Q329" i="1"/>
  <c r="U329" i="1" s="1"/>
  <c r="AC329" i="1" s="1"/>
  <c r="Q330" i="1"/>
  <c r="U330" i="1" s="1"/>
  <c r="AC330" i="1" s="1"/>
  <c r="Q331" i="1"/>
  <c r="U331" i="1" s="1"/>
  <c r="AC331" i="1" s="1"/>
  <c r="Q332" i="1"/>
  <c r="U332" i="1" s="1"/>
  <c r="AC332" i="1" s="1"/>
  <c r="Q333" i="1"/>
  <c r="U333" i="1" s="1"/>
  <c r="AC333" i="1" s="1"/>
  <c r="Q334" i="1"/>
  <c r="U334" i="1" s="1"/>
  <c r="AC334" i="1" s="1"/>
  <c r="Q335" i="1"/>
  <c r="U335" i="1" s="1"/>
  <c r="AC335" i="1" s="1"/>
  <c r="Q336" i="1"/>
  <c r="U336" i="1" s="1"/>
  <c r="AC336" i="1" s="1"/>
  <c r="Q337" i="1"/>
  <c r="U337" i="1" s="1"/>
  <c r="AC337" i="1" s="1"/>
  <c r="Q338" i="1"/>
  <c r="U338" i="1" s="1"/>
  <c r="AC338" i="1" s="1"/>
  <c r="Q339" i="1"/>
  <c r="U339" i="1" s="1"/>
  <c r="AC339" i="1" s="1"/>
  <c r="Q340" i="1"/>
  <c r="U340" i="1" s="1"/>
  <c r="AC340" i="1" s="1"/>
  <c r="Q341" i="1"/>
  <c r="U341" i="1" s="1"/>
  <c r="AC341" i="1" s="1"/>
  <c r="Q342" i="1"/>
  <c r="U342" i="1" s="1"/>
  <c r="AC342" i="1" s="1"/>
  <c r="Q343" i="1"/>
  <c r="U343" i="1" s="1"/>
  <c r="AC343" i="1" s="1"/>
  <c r="Q344" i="1"/>
  <c r="U344" i="1" s="1"/>
  <c r="AC344" i="1" s="1"/>
  <c r="Q345" i="1"/>
  <c r="U345" i="1" s="1"/>
  <c r="AC345" i="1" s="1"/>
  <c r="Q346" i="1"/>
  <c r="U346" i="1" s="1"/>
  <c r="AC346" i="1" s="1"/>
  <c r="Q347" i="1"/>
  <c r="U347" i="1" s="1"/>
  <c r="AC347" i="1" s="1"/>
  <c r="Q348" i="1"/>
  <c r="U348" i="1" s="1"/>
  <c r="AC348" i="1" s="1"/>
  <c r="Q349" i="1"/>
  <c r="U349" i="1" s="1"/>
  <c r="AC349" i="1" s="1"/>
  <c r="Q350" i="1"/>
  <c r="U350" i="1" s="1"/>
  <c r="AC350" i="1" s="1"/>
  <c r="Q351" i="1"/>
  <c r="U351" i="1" s="1"/>
  <c r="AC351" i="1" s="1"/>
  <c r="Q352" i="1"/>
  <c r="U352" i="1" s="1"/>
  <c r="AC352" i="1" s="1"/>
  <c r="Q353" i="1"/>
  <c r="U353" i="1" s="1"/>
  <c r="AC353" i="1" s="1"/>
  <c r="Q354" i="1"/>
  <c r="U354" i="1" s="1"/>
  <c r="AC354" i="1" s="1"/>
  <c r="Q355" i="1"/>
  <c r="U355" i="1" s="1"/>
  <c r="AC355" i="1" s="1"/>
  <c r="Q356" i="1"/>
  <c r="U356" i="1" s="1"/>
  <c r="AC356" i="1" s="1"/>
  <c r="Q357" i="1"/>
  <c r="U357" i="1" s="1"/>
  <c r="AC357" i="1" s="1"/>
  <c r="Q358" i="1"/>
  <c r="U358" i="1" s="1"/>
  <c r="AC358" i="1" s="1"/>
  <c r="Q359" i="1"/>
  <c r="U359" i="1" s="1"/>
  <c r="AC359" i="1" s="1"/>
  <c r="Q360" i="1"/>
  <c r="U360" i="1" s="1"/>
  <c r="AC360" i="1" s="1"/>
  <c r="Q361" i="1"/>
  <c r="U361" i="1" s="1"/>
  <c r="AC361" i="1" s="1"/>
  <c r="Q362" i="1"/>
  <c r="U362" i="1" s="1"/>
  <c r="AC362" i="1" s="1"/>
  <c r="Q363" i="1"/>
  <c r="U363" i="1" s="1"/>
  <c r="AC363" i="1" s="1"/>
  <c r="Q364" i="1"/>
  <c r="U364" i="1" s="1"/>
  <c r="AC364" i="1" s="1"/>
  <c r="Q366" i="1"/>
  <c r="U366" i="1" s="1"/>
  <c r="AC366" i="1" s="1"/>
  <c r="Q368" i="1"/>
  <c r="U368" i="1" s="1"/>
  <c r="AC368" i="1" s="1"/>
  <c r="Q370" i="1"/>
  <c r="U370" i="1" s="1"/>
  <c r="AC370" i="1" s="1"/>
  <c r="Q371" i="1"/>
  <c r="U371" i="1" s="1"/>
  <c r="AC371" i="1" s="1"/>
  <c r="Q372" i="1"/>
  <c r="U372" i="1" s="1"/>
  <c r="AC372" i="1" s="1"/>
  <c r="Q301" i="1"/>
  <c r="U301" i="1" s="1"/>
  <c r="Q298" i="1"/>
  <c r="U298" i="1" s="1"/>
  <c r="AC298" i="1" s="1"/>
  <c r="J299" i="1"/>
  <c r="J300" i="1"/>
  <c r="AE315" i="1" l="1"/>
  <c r="AG315" i="1" s="1"/>
  <c r="W301" i="1"/>
  <c r="AC301" i="1"/>
  <c r="W319" i="1"/>
  <c r="Z319" i="1" s="1"/>
  <c r="AC319" i="1"/>
  <c r="W304" i="1"/>
  <c r="Z304" i="1" s="1"/>
  <c r="AC304" i="1"/>
  <c r="W303" i="1"/>
  <c r="Z303" i="1" s="1"/>
  <c r="AC303" i="1"/>
  <c r="W317" i="1"/>
  <c r="Z317" i="1" s="1"/>
  <c r="AC317" i="1"/>
  <c r="W316" i="1"/>
  <c r="Z316" i="1" s="1"/>
  <c r="AC316" i="1"/>
  <c r="W305" i="1"/>
  <c r="Z305" i="1" s="1"/>
  <c r="AC305" i="1"/>
  <c r="W313" i="1"/>
  <c r="Z313" i="1" s="1"/>
  <c r="AC313" i="1"/>
  <c r="W309" i="1"/>
  <c r="Z309" i="1" s="1"/>
  <c r="AC309" i="1"/>
  <c r="W323" i="1"/>
  <c r="Z323" i="1" s="1"/>
  <c r="AC323" i="1"/>
  <c r="W308" i="1"/>
  <c r="Z308" i="1" s="1"/>
  <c r="AC308" i="1"/>
  <c r="W307" i="1"/>
  <c r="Z307" i="1" s="1"/>
  <c r="AC307" i="1"/>
  <c r="AE312" i="1"/>
  <c r="AE369" i="1"/>
  <c r="AG369" i="1" s="1"/>
  <c r="AA380" i="1"/>
  <c r="AF380" i="1" s="1"/>
  <c r="AH380" i="1" s="1"/>
  <c r="AA405" i="1"/>
  <c r="AF405" i="1" s="1"/>
  <c r="AH405" i="1" s="1"/>
  <c r="AA404" i="1"/>
  <c r="AF404" i="1" s="1"/>
  <c r="AH404" i="1" s="1"/>
  <c r="AA383" i="1"/>
  <c r="AF383" i="1" s="1"/>
  <c r="AH383" i="1" s="1"/>
  <c r="AA375" i="1"/>
  <c r="AF375" i="1" s="1"/>
  <c r="AH375" i="1" s="1"/>
  <c r="AA393" i="1"/>
  <c r="AF393" i="1" s="1"/>
  <c r="AH393" i="1" s="1"/>
  <c r="AA415" i="1"/>
  <c r="AA388" i="1"/>
  <c r="AF388" i="1" s="1"/>
  <c r="AH388" i="1" s="1"/>
  <c r="W371" i="1"/>
  <c r="W356" i="1"/>
  <c r="AD356" i="1" s="1"/>
  <c r="W348" i="1"/>
  <c r="W344" i="1"/>
  <c r="W340" i="1"/>
  <c r="W336" i="1"/>
  <c r="W332" i="1"/>
  <c r="W328" i="1"/>
  <c r="AD328" i="1" s="1"/>
  <c r="W324" i="1"/>
  <c r="W310" i="1"/>
  <c r="W306" i="1"/>
  <c r="W302" i="1"/>
  <c r="AD320" i="1"/>
  <c r="AD315" i="1"/>
  <c r="AD321" i="1"/>
  <c r="AD369" i="1"/>
  <c r="AA367" i="1"/>
  <c r="AF367" i="1" s="1"/>
  <c r="AH367" i="1" s="1"/>
  <c r="W364" i="1"/>
  <c r="W298" i="1"/>
  <c r="W359" i="1"/>
  <c r="W355" i="1"/>
  <c r="W347" i="1"/>
  <c r="W343" i="1"/>
  <c r="W339" i="1"/>
  <c r="W335" i="1"/>
  <c r="W331" i="1"/>
  <c r="AD327" i="1"/>
  <c r="W327" i="1"/>
  <c r="AE367" i="1"/>
  <c r="AG367" i="1" s="1"/>
  <c r="AF412" i="1"/>
  <c r="AH412" i="1" s="1"/>
  <c r="AG312" i="1"/>
  <c r="AE311" i="1"/>
  <c r="AG311" i="1" s="1"/>
  <c r="AA399" i="1"/>
  <c r="AF399" i="1" s="1"/>
  <c r="AH399" i="1" s="1"/>
  <c r="AE365" i="1"/>
  <c r="AG365" i="1" s="1"/>
  <c r="AF413" i="1"/>
  <c r="AH413" i="1" s="1"/>
  <c r="AF419" i="1"/>
  <c r="AH419" i="1" s="1"/>
  <c r="AF437" i="1"/>
  <c r="AH437" i="1" s="1"/>
  <c r="AF435" i="1"/>
  <c r="AH435" i="1" s="1"/>
  <c r="AF487" i="1"/>
  <c r="AH487" i="1" s="1"/>
  <c r="AF431" i="1"/>
  <c r="AH431" i="1" s="1"/>
  <c r="AF475" i="1"/>
  <c r="AH475" i="1" s="1"/>
  <c r="W360" i="1"/>
  <c r="W352" i="1"/>
  <c r="AD352" i="1" s="1"/>
  <c r="W370" i="1"/>
  <c r="W363" i="1"/>
  <c r="W351" i="1"/>
  <c r="Z301" i="1"/>
  <c r="W368" i="1"/>
  <c r="W362" i="1"/>
  <c r="AD358" i="1"/>
  <c r="W358" i="1"/>
  <c r="W354" i="1"/>
  <c r="W350" i="1"/>
  <c r="W346" i="1"/>
  <c r="AD342" i="1"/>
  <c r="W342" i="1"/>
  <c r="W338" i="1"/>
  <c r="W334" i="1"/>
  <c r="AD334" i="1" s="1"/>
  <c r="W330" i="1"/>
  <c r="W326" i="1"/>
  <c r="W314" i="1"/>
  <c r="AD314" i="1" s="1"/>
  <c r="AH400" i="1"/>
  <c r="AE320" i="1"/>
  <c r="AG320" i="1" s="1"/>
  <c r="Z322" i="1"/>
  <c r="AD311" i="1"/>
  <c r="AH512" i="1"/>
  <c r="AF434" i="1"/>
  <c r="AH434" i="1" s="1"/>
  <c r="AF482" i="1"/>
  <c r="AH482" i="1" s="1"/>
  <c r="AD365" i="1"/>
  <c r="AE321" i="1"/>
  <c r="AG321" i="1" s="1"/>
  <c r="AH481" i="1"/>
  <c r="AH498" i="1"/>
  <c r="AA406" i="1"/>
  <c r="AF406" i="1" s="1"/>
  <c r="AH406" i="1" s="1"/>
  <c r="W372" i="1"/>
  <c r="W366" i="1"/>
  <c r="AD361" i="1"/>
  <c r="W361" i="1"/>
  <c r="W357" i="1"/>
  <c r="W353" i="1"/>
  <c r="AD353" i="1" s="1"/>
  <c r="W349" i="1"/>
  <c r="W345" i="1"/>
  <c r="W341" i="1"/>
  <c r="AD337" i="1"/>
  <c r="W337" i="1"/>
  <c r="W333" i="1"/>
  <c r="W329" i="1"/>
  <c r="W325" i="1"/>
  <c r="W318" i="1"/>
  <c r="AA398" i="1"/>
  <c r="AF398" i="1" s="1"/>
  <c r="AH398" i="1" s="1"/>
  <c r="AD312" i="1"/>
  <c r="AD322" i="1"/>
  <c r="AH450" i="1"/>
  <c r="AA386" i="1"/>
  <c r="AF386" i="1" s="1"/>
  <c r="AH386" i="1" s="1"/>
  <c r="AH472" i="1"/>
  <c r="AF459" i="1"/>
  <c r="AH459" i="1" s="1"/>
  <c r="AF495" i="1"/>
  <c r="AH495" i="1" s="1"/>
  <c r="AF458" i="1"/>
  <c r="AH458" i="1" s="1"/>
  <c r="AF455" i="1"/>
  <c r="AH455" i="1" s="1"/>
  <c r="AF461" i="1"/>
  <c r="AH461" i="1" s="1"/>
  <c r="AE303" i="1" l="1"/>
  <c r="AG303" i="1" s="1"/>
  <c r="AE305" i="1"/>
  <c r="AG305" i="1" s="1"/>
  <c r="AE322" i="1"/>
  <c r="AG322" i="1" s="1"/>
  <c r="AE301" i="1"/>
  <c r="AG301" i="1" s="1"/>
  <c r="AE316" i="1"/>
  <c r="AG316" i="1" s="1"/>
  <c r="AE323" i="1"/>
  <c r="AG323" i="1" s="1"/>
  <c r="AE317" i="1"/>
  <c r="AG317" i="1" s="1"/>
  <c r="AA312" i="1"/>
  <c r="AF312" i="1" s="1"/>
  <c r="AH312" i="1" s="1"/>
  <c r="AA311" i="1"/>
  <c r="AF311" i="1" s="1"/>
  <c r="AH311" i="1" s="1"/>
  <c r="AA315" i="1"/>
  <c r="AA321" i="1"/>
  <c r="AF321" i="1" s="1"/>
  <c r="AA369" i="1"/>
  <c r="AF369" i="1" s="1"/>
  <c r="AH369" i="1" s="1"/>
  <c r="AD303" i="1"/>
  <c r="AA337" i="1"/>
  <c r="AF337" i="1" s="1"/>
  <c r="AH337" i="1" s="1"/>
  <c r="AD345" i="1"/>
  <c r="AD372" i="1"/>
  <c r="AD326" i="1"/>
  <c r="AA358" i="1"/>
  <c r="AF358" i="1" s="1"/>
  <c r="AH358" i="1" s="1"/>
  <c r="Z351" i="1"/>
  <c r="AE351" i="1" s="1"/>
  <c r="AD307" i="1"/>
  <c r="Z318" i="1"/>
  <c r="Z329" i="1"/>
  <c r="Z337" i="1"/>
  <c r="Z345" i="1"/>
  <c r="Z353" i="1"/>
  <c r="Z361" i="1"/>
  <c r="Z372" i="1"/>
  <c r="AE308" i="1"/>
  <c r="AG308" i="1" s="1"/>
  <c r="AA314" i="1"/>
  <c r="AF314" i="1" s="1"/>
  <c r="AH314" i="1" s="1"/>
  <c r="Z326" i="1"/>
  <c r="Z334" i="1"/>
  <c r="Z342" i="1"/>
  <c r="Z350" i="1"/>
  <c r="Z358" i="1"/>
  <c r="Z368" i="1"/>
  <c r="AD301" i="1"/>
  <c r="AD363" i="1"/>
  <c r="AA352" i="1"/>
  <c r="AF352" i="1" s="1"/>
  <c r="AH352" i="1" s="1"/>
  <c r="AD309" i="1"/>
  <c r="AA327" i="1"/>
  <c r="AF327" i="1" s="1"/>
  <c r="AH327" i="1" s="1"/>
  <c r="AD335" i="1"/>
  <c r="AD343" i="1"/>
  <c r="AD355" i="1"/>
  <c r="AD298" i="1"/>
  <c r="AD306" i="1"/>
  <c r="Z328" i="1"/>
  <c r="Z336" i="1"/>
  <c r="AE336" i="1" s="1"/>
  <c r="AG336" i="1" s="1"/>
  <c r="Z344" i="1"/>
  <c r="Z356" i="1"/>
  <c r="AD318" i="1"/>
  <c r="AA353" i="1"/>
  <c r="AF353" i="1" s="1"/>
  <c r="AH353" i="1" s="1"/>
  <c r="AA342" i="1"/>
  <c r="AF342" i="1" s="1"/>
  <c r="AH342" i="1" s="1"/>
  <c r="Z370" i="1"/>
  <c r="Z339" i="1"/>
  <c r="AE339" i="1" s="1"/>
  <c r="AA356" i="1"/>
  <c r="AF356" i="1" s="1"/>
  <c r="AH356" i="1" s="1"/>
  <c r="AA322" i="1"/>
  <c r="AF322" i="1" s="1"/>
  <c r="AH322" i="1" s="1"/>
  <c r="AD329" i="1"/>
  <c r="AA361" i="1"/>
  <c r="AF361" i="1" s="1"/>
  <c r="AH361" i="1" s="1"/>
  <c r="AA334" i="1"/>
  <c r="AF334" i="1" s="1"/>
  <c r="AH334" i="1" s="1"/>
  <c r="AD350" i="1"/>
  <c r="AD368" i="1"/>
  <c r="Z360" i="1"/>
  <c r="AD305" i="1"/>
  <c r="Z331" i="1"/>
  <c r="AE331" i="1" s="1"/>
  <c r="AG331" i="1" s="1"/>
  <c r="Z347" i="1"/>
  <c r="Z359" i="1"/>
  <c r="AE359" i="1" s="1"/>
  <c r="Z364" i="1"/>
  <c r="Z302" i="1"/>
  <c r="AE302" i="1" s="1"/>
  <c r="Z310" i="1"/>
  <c r="AD317" i="1"/>
  <c r="AA328" i="1"/>
  <c r="AF328" i="1" s="1"/>
  <c r="AH328" i="1" s="1"/>
  <c r="AD336" i="1"/>
  <c r="AD344" i="1"/>
  <c r="AE313" i="1"/>
  <c r="AG313" i="1" s="1"/>
  <c r="Z325" i="1"/>
  <c r="Z333" i="1"/>
  <c r="Z341" i="1"/>
  <c r="Z349" i="1"/>
  <c r="Z357" i="1"/>
  <c r="Z366" i="1"/>
  <c r="AA365" i="1"/>
  <c r="AF365" i="1" s="1"/>
  <c r="AH365" i="1" s="1"/>
  <c r="AE304" i="1"/>
  <c r="AG304" i="1" s="1"/>
  <c r="AD308" i="1"/>
  <c r="AE319" i="1"/>
  <c r="AG319" i="1" s="1"/>
  <c r="Z330" i="1"/>
  <c r="Z338" i="1"/>
  <c r="AE338" i="1" s="1"/>
  <c r="Z346" i="1"/>
  <c r="Z354" i="1"/>
  <c r="AE354" i="1" s="1"/>
  <c r="Z362" i="1"/>
  <c r="AD351" i="1"/>
  <c r="AD370" i="1"/>
  <c r="AD323" i="1"/>
  <c r="AD359" i="1"/>
  <c r="AA320" i="1"/>
  <c r="AF320" i="1" s="1"/>
  <c r="AH320" i="1" s="1"/>
  <c r="AD310" i="1"/>
  <c r="Z324" i="1"/>
  <c r="AE324" i="1" s="1"/>
  <c r="AG324" i="1" s="1"/>
  <c r="Z332" i="1"/>
  <c r="Z340" i="1"/>
  <c r="AE340" i="1" s="1"/>
  <c r="Z348" i="1"/>
  <c r="Z371" i="1"/>
  <c r="AE307" i="1"/>
  <c r="AG307" i="1" s="1"/>
  <c r="AD313" i="1"/>
  <c r="AD349" i="1"/>
  <c r="AD357" i="1"/>
  <c r="AD366" i="1"/>
  <c r="AD304" i="1"/>
  <c r="Z314" i="1"/>
  <c r="AD319" i="1"/>
  <c r="AD330" i="1"/>
  <c r="AD354" i="1"/>
  <c r="Z363" i="1"/>
  <c r="AE363" i="1" s="1"/>
  <c r="AG363" i="1" s="1"/>
  <c r="Z352" i="1"/>
  <c r="AE309" i="1"/>
  <c r="AG309" i="1" s="1"/>
  <c r="AD316" i="1"/>
  <c r="Z327" i="1"/>
  <c r="AE327" i="1" s="1"/>
  <c r="AG327" i="1" s="1"/>
  <c r="Z335" i="1"/>
  <c r="Z343" i="1"/>
  <c r="Z355" i="1"/>
  <c r="Z298" i="1"/>
  <c r="Z306" i="1"/>
  <c r="AD332" i="1"/>
  <c r="AD340" i="1"/>
  <c r="AD348" i="1"/>
  <c r="AD371" i="1"/>
  <c r="AF415" i="1"/>
  <c r="AH415" i="1" s="1"/>
  <c r="Q97" i="1"/>
  <c r="U97" i="1" s="1"/>
  <c r="AC97" i="1" s="1"/>
  <c r="Q94" i="1"/>
  <c r="U94" i="1" s="1"/>
  <c r="AC94" i="1" s="1"/>
  <c r="Q95" i="1"/>
  <c r="U95" i="1" s="1"/>
  <c r="AC95" i="1" s="1"/>
  <c r="Q96" i="1"/>
  <c r="U96" i="1" s="1"/>
  <c r="AC96" i="1" s="1"/>
  <c r="Q98" i="1"/>
  <c r="U98" i="1" s="1"/>
  <c r="AC98" i="1" s="1"/>
  <c r="Q99" i="1"/>
  <c r="U99" i="1" s="1"/>
  <c r="AC99" i="1" s="1"/>
  <c r="Q100" i="1"/>
  <c r="U100" i="1" s="1"/>
  <c r="AC100" i="1" s="1"/>
  <c r="Q101" i="1"/>
  <c r="U101" i="1" s="1"/>
  <c r="AC101" i="1" s="1"/>
  <c r="Q102" i="1"/>
  <c r="U102" i="1" s="1"/>
  <c r="Q103" i="1"/>
  <c r="U103" i="1" s="1"/>
  <c r="Q104" i="1"/>
  <c r="U104" i="1" s="1"/>
  <c r="Q105" i="1"/>
  <c r="U105" i="1" s="1"/>
  <c r="Q106" i="1"/>
  <c r="U106" i="1" s="1"/>
  <c r="Q107" i="1"/>
  <c r="U107" i="1" s="1"/>
  <c r="Q108" i="1"/>
  <c r="U108" i="1" s="1"/>
  <c r="AC108" i="1" s="1"/>
  <c r="Q109" i="1"/>
  <c r="U109" i="1" s="1"/>
  <c r="Q110" i="1"/>
  <c r="U110" i="1" s="1"/>
  <c r="Q111" i="1"/>
  <c r="U111" i="1" s="1"/>
  <c r="AC111" i="1" s="1"/>
  <c r="Q112" i="1"/>
  <c r="U112" i="1" s="1"/>
  <c r="AC112" i="1" s="1"/>
  <c r="Q113" i="1"/>
  <c r="U113" i="1" s="1"/>
  <c r="AC113" i="1" s="1"/>
  <c r="Q114" i="1"/>
  <c r="U114" i="1" s="1"/>
  <c r="AC114" i="1" s="1"/>
  <c r="Q115" i="1"/>
  <c r="U115" i="1" s="1"/>
  <c r="AC115" i="1" s="1"/>
  <c r="Q116" i="1"/>
  <c r="U116" i="1" s="1"/>
  <c r="AC116" i="1" s="1"/>
  <c r="Q117" i="1"/>
  <c r="U117" i="1" s="1"/>
  <c r="AC117" i="1" s="1"/>
  <c r="Q118" i="1"/>
  <c r="U118" i="1" s="1"/>
  <c r="AC118" i="1" s="1"/>
  <c r="Q119" i="1"/>
  <c r="U119" i="1" s="1"/>
  <c r="AC119" i="1" s="1"/>
  <c r="Q120" i="1"/>
  <c r="U120" i="1" s="1"/>
  <c r="AC120" i="1" s="1"/>
  <c r="Q121" i="1"/>
  <c r="U121" i="1" s="1"/>
  <c r="AC121" i="1" s="1"/>
  <c r="Q122" i="1"/>
  <c r="U122" i="1" s="1"/>
  <c r="AC122" i="1" s="1"/>
  <c r="Q123" i="1"/>
  <c r="U123" i="1" s="1"/>
  <c r="AC123" i="1" s="1"/>
  <c r="Q124" i="1"/>
  <c r="U124" i="1" s="1"/>
  <c r="AC124" i="1" s="1"/>
  <c r="Q125" i="1"/>
  <c r="U125" i="1" s="1"/>
  <c r="AC125" i="1" s="1"/>
  <c r="Q126" i="1"/>
  <c r="U126" i="1" s="1"/>
  <c r="AC126" i="1" s="1"/>
  <c r="Q127" i="1"/>
  <c r="U127" i="1" s="1"/>
  <c r="AC127" i="1" s="1"/>
  <c r="Q128" i="1"/>
  <c r="U128" i="1" s="1"/>
  <c r="AC128" i="1" s="1"/>
  <c r="Q129" i="1"/>
  <c r="U129" i="1" s="1"/>
  <c r="AC129" i="1" s="1"/>
  <c r="Q130" i="1"/>
  <c r="U130" i="1" s="1"/>
  <c r="AC130" i="1" s="1"/>
  <c r="Q131" i="1"/>
  <c r="U131" i="1" s="1"/>
  <c r="AC131" i="1" s="1"/>
  <c r="Q132" i="1"/>
  <c r="U132" i="1" s="1"/>
  <c r="AC132" i="1" s="1"/>
  <c r="Q133" i="1"/>
  <c r="U133" i="1" s="1"/>
  <c r="AC133" i="1" s="1"/>
  <c r="Q134" i="1"/>
  <c r="U134" i="1" s="1"/>
  <c r="AC134" i="1" s="1"/>
  <c r="Q135" i="1"/>
  <c r="U135" i="1" s="1"/>
  <c r="AC135" i="1" s="1"/>
  <c r="Q136" i="1"/>
  <c r="U136" i="1" s="1"/>
  <c r="AC136" i="1" s="1"/>
  <c r="Q137" i="1"/>
  <c r="U137" i="1" s="1"/>
  <c r="AC137" i="1" s="1"/>
  <c r="Q138" i="1"/>
  <c r="U138" i="1" s="1"/>
  <c r="AC138" i="1" s="1"/>
  <c r="Q139" i="1"/>
  <c r="U139" i="1" s="1"/>
  <c r="AC139" i="1" s="1"/>
  <c r="Q140" i="1"/>
  <c r="U140" i="1" s="1"/>
  <c r="AC140" i="1" s="1"/>
  <c r="Q141" i="1"/>
  <c r="U141" i="1" s="1"/>
  <c r="AC141" i="1" s="1"/>
  <c r="Q142" i="1"/>
  <c r="U142" i="1" s="1"/>
  <c r="AC142" i="1" s="1"/>
  <c r="Q143" i="1"/>
  <c r="U143" i="1" s="1"/>
  <c r="AC143" i="1" s="1"/>
  <c r="Q144" i="1"/>
  <c r="U144" i="1" s="1"/>
  <c r="AC144" i="1" s="1"/>
  <c r="Q145" i="1"/>
  <c r="U145" i="1" s="1"/>
  <c r="AC145" i="1" s="1"/>
  <c r="Q146" i="1"/>
  <c r="U146" i="1" s="1"/>
  <c r="AC146" i="1" s="1"/>
  <c r="Q147" i="1"/>
  <c r="U147" i="1" s="1"/>
  <c r="AC147" i="1" s="1"/>
  <c r="Q148" i="1"/>
  <c r="U148" i="1" s="1"/>
  <c r="AC148" i="1" s="1"/>
  <c r="Q149" i="1"/>
  <c r="U149" i="1" s="1"/>
  <c r="AC149" i="1" s="1"/>
  <c r="Q150" i="1"/>
  <c r="U150" i="1" s="1"/>
  <c r="AC150" i="1" s="1"/>
  <c r="Q151" i="1"/>
  <c r="U151" i="1" s="1"/>
  <c r="AC151" i="1" s="1"/>
  <c r="Q152" i="1"/>
  <c r="U152" i="1" s="1"/>
  <c r="AC152" i="1" s="1"/>
  <c r="Q153" i="1"/>
  <c r="U153" i="1" s="1"/>
  <c r="AC153" i="1" s="1"/>
  <c r="Q154" i="1"/>
  <c r="U154" i="1" s="1"/>
  <c r="AC154" i="1" s="1"/>
  <c r="Q155" i="1"/>
  <c r="U155" i="1" s="1"/>
  <c r="AC155" i="1" s="1"/>
  <c r="Q156" i="1"/>
  <c r="U156" i="1" s="1"/>
  <c r="AC156" i="1" s="1"/>
  <c r="Q157" i="1"/>
  <c r="U157" i="1" s="1"/>
  <c r="AC157" i="1" s="1"/>
  <c r="Q158" i="1"/>
  <c r="U158" i="1" s="1"/>
  <c r="AC158" i="1" s="1"/>
  <c r="Q159" i="1"/>
  <c r="U159" i="1" s="1"/>
  <c r="AC159" i="1" s="1"/>
  <c r="Q160" i="1"/>
  <c r="U160" i="1" s="1"/>
  <c r="AC160" i="1" s="1"/>
  <c r="Q161" i="1"/>
  <c r="U161" i="1" s="1"/>
  <c r="AC161" i="1" s="1"/>
  <c r="Q162" i="1"/>
  <c r="U162" i="1" s="1"/>
  <c r="AC162" i="1" s="1"/>
  <c r="Q163" i="1"/>
  <c r="U163" i="1" s="1"/>
  <c r="AC163" i="1" s="1"/>
  <c r="Q164" i="1"/>
  <c r="U164" i="1" s="1"/>
  <c r="AC164" i="1" s="1"/>
  <c r="Q165" i="1"/>
  <c r="U165" i="1" s="1"/>
  <c r="AC165" i="1" s="1"/>
  <c r="Q166" i="1"/>
  <c r="U166" i="1" s="1"/>
  <c r="AC166" i="1" s="1"/>
  <c r="Q167" i="1"/>
  <c r="U167" i="1" s="1"/>
  <c r="AC167" i="1" s="1"/>
  <c r="Q168" i="1"/>
  <c r="U168" i="1" s="1"/>
  <c r="AC168" i="1" s="1"/>
  <c r="Q169" i="1"/>
  <c r="U169" i="1" s="1"/>
  <c r="AC169" i="1" s="1"/>
  <c r="Q170" i="1"/>
  <c r="U170" i="1" s="1"/>
  <c r="AC170" i="1" s="1"/>
  <c r="Q171" i="1"/>
  <c r="U171" i="1" s="1"/>
  <c r="AC171" i="1" s="1"/>
  <c r="Q172" i="1"/>
  <c r="U172" i="1" s="1"/>
  <c r="AC172" i="1" s="1"/>
  <c r="Q173" i="1"/>
  <c r="U173" i="1" s="1"/>
  <c r="AC173" i="1" s="1"/>
  <c r="Q174" i="1"/>
  <c r="U174" i="1" s="1"/>
  <c r="AC174" i="1" s="1"/>
  <c r="Q175" i="1"/>
  <c r="U175" i="1" s="1"/>
  <c r="AC175" i="1" s="1"/>
  <c r="Q176" i="1"/>
  <c r="U176" i="1" s="1"/>
  <c r="AC176" i="1" s="1"/>
  <c r="Q177" i="1"/>
  <c r="U177" i="1" s="1"/>
  <c r="AC177" i="1" s="1"/>
  <c r="Q178" i="1"/>
  <c r="U178" i="1" s="1"/>
  <c r="AC178" i="1" s="1"/>
  <c r="Q179" i="1"/>
  <c r="U179" i="1" s="1"/>
  <c r="AC179" i="1" s="1"/>
  <c r="Q180" i="1"/>
  <c r="U180" i="1" s="1"/>
  <c r="AC180" i="1" s="1"/>
  <c r="Q181" i="1"/>
  <c r="U181" i="1" s="1"/>
  <c r="AC181" i="1" s="1"/>
  <c r="Q182" i="1"/>
  <c r="U182" i="1" s="1"/>
  <c r="AC182" i="1" s="1"/>
  <c r="Q183" i="1"/>
  <c r="U183" i="1" s="1"/>
  <c r="AC183" i="1" s="1"/>
  <c r="Q184" i="1"/>
  <c r="U184" i="1" s="1"/>
  <c r="AC184" i="1" s="1"/>
  <c r="Q185" i="1"/>
  <c r="U185" i="1" s="1"/>
  <c r="AC185" i="1" s="1"/>
  <c r="Q186" i="1"/>
  <c r="U186" i="1" s="1"/>
  <c r="AC186" i="1" s="1"/>
  <c r="Q187" i="1"/>
  <c r="U187" i="1" s="1"/>
  <c r="AC187" i="1" s="1"/>
  <c r="Q188" i="1"/>
  <c r="U188" i="1" s="1"/>
  <c r="AC188" i="1" s="1"/>
  <c r="J93" i="1"/>
  <c r="R93" i="1"/>
  <c r="W110" i="1" l="1"/>
  <c r="Z110" i="1" s="1"/>
  <c r="AC110" i="1"/>
  <c r="W107" i="1"/>
  <c r="Z107" i="1" s="1"/>
  <c r="AC107" i="1"/>
  <c r="W109" i="1"/>
  <c r="Z109" i="1" s="1"/>
  <c r="AC109" i="1"/>
  <c r="W106" i="1"/>
  <c r="AC106" i="1"/>
  <c r="W105" i="1"/>
  <c r="Z105" i="1" s="1"/>
  <c r="AC105" i="1"/>
  <c r="W104" i="1"/>
  <c r="Z104" i="1" s="1"/>
  <c r="AC104" i="1"/>
  <c r="W103" i="1"/>
  <c r="Z103" i="1" s="1"/>
  <c r="AC103" i="1"/>
  <c r="W102" i="1"/>
  <c r="Z102" i="1" s="1"/>
  <c r="AC102" i="1"/>
  <c r="AG359" i="1"/>
  <c r="AE335" i="1"/>
  <c r="AG335" i="1" s="1"/>
  <c r="AE370" i="1"/>
  <c r="AG370" i="1" s="1"/>
  <c r="AE362" i="1"/>
  <c r="AG362" i="1" s="1"/>
  <c r="AE346" i="1"/>
  <c r="AG346" i="1" s="1"/>
  <c r="AE330" i="1"/>
  <c r="AG330" i="1" s="1"/>
  <c r="AE368" i="1"/>
  <c r="AG368" i="1" s="1"/>
  <c r="AA319" i="1"/>
  <c r="AA309" i="1"/>
  <c r="AA372" i="1"/>
  <c r="AF372" i="1" s="1"/>
  <c r="AH372" i="1" s="1"/>
  <c r="AA317" i="1"/>
  <c r="AF317" i="1" s="1"/>
  <c r="AA335" i="1"/>
  <c r="AF335" i="1" s="1"/>
  <c r="AH335" i="1" s="1"/>
  <c r="AA307" i="1"/>
  <c r="AF307" i="1" s="1"/>
  <c r="AH307" i="1" s="1"/>
  <c r="AA313" i="1"/>
  <c r="AF313" i="1" s="1"/>
  <c r="AH313" i="1" s="1"/>
  <c r="AA368" i="1"/>
  <c r="AF368" i="1" s="1"/>
  <c r="AH368" i="1" s="1"/>
  <c r="AA306" i="1"/>
  <c r="AF306" i="1" s="1"/>
  <c r="AH306" i="1" s="1"/>
  <c r="AA316" i="1"/>
  <c r="AA304" i="1"/>
  <c r="AA323" i="1"/>
  <c r="AF323" i="1" s="1"/>
  <c r="AH323" i="1" s="1"/>
  <c r="AA308" i="1"/>
  <c r="AA350" i="1"/>
  <c r="AF350" i="1" s="1"/>
  <c r="AH350" i="1" s="1"/>
  <c r="AA326" i="1"/>
  <c r="AF326" i="1" s="1"/>
  <c r="AH326" i="1" s="1"/>
  <c r="W179" i="1"/>
  <c r="W175" i="1"/>
  <c r="W159" i="1"/>
  <c r="W147" i="1"/>
  <c r="W143" i="1"/>
  <c r="W123" i="1"/>
  <c r="W119" i="1"/>
  <c r="W188" i="1"/>
  <c r="W184" i="1"/>
  <c r="W180" i="1"/>
  <c r="W176" i="1"/>
  <c r="W172" i="1"/>
  <c r="W168" i="1"/>
  <c r="W164" i="1"/>
  <c r="W160" i="1"/>
  <c r="W156" i="1"/>
  <c r="W152" i="1"/>
  <c r="AD152" i="1" s="1"/>
  <c r="W148" i="1"/>
  <c r="W144" i="1"/>
  <c r="W140" i="1"/>
  <c r="W136" i="1"/>
  <c r="W132" i="1"/>
  <c r="W128" i="1"/>
  <c r="W124" i="1"/>
  <c r="W120" i="1"/>
  <c r="W113" i="1"/>
  <c r="W98" i="1"/>
  <c r="W94" i="1"/>
  <c r="AA348" i="1"/>
  <c r="AF348" i="1" s="1"/>
  <c r="AH348" i="1" s="1"/>
  <c r="AE306" i="1"/>
  <c r="AG306" i="1" s="1"/>
  <c r="AE355" i="1"/>
  <c r="AG355" i="1" s="1"/>
  <c r="AA354" i="1"/>
  <c r="AF354" i="1" s="1"/>
  <c r="AH354" i="1" s="1"/>
  <c r="AA349" i="1"/>
  <c r="AF349" i="1" s="1"/>
  <c r="AH349" i="1" s="1"/>
  <c r="AD347" i="1"/>
  <c r="AG354" i="1"/>
  <c r="AG338" i="1"/>
  <c r="AE357" i="1"/>
  <c r="AG357" i="1" s="1"/>
  <c r="AE341" i="1"/>
  <c r="AG341" i="1" s="1"/>
  <c r="AG302" i="1"/>
  <c r="AE344" i="1"/>
  <c r="AG344" i="1" s="1"/>
  <c r="AA355" i="1"/>
  <c r="AF355" i="1" s="1"/>
  <c r="AH355" i="1" s="1"/>
  <c r="AA301" i="1"/>
  <c r="AF301" i="1" s="1"/>
  <c r="AH301" i="1" s="1"/>
  <c r="AE358" i="1"/>
  <c r="AG358" i="1" s="1"/>
  <c r="AE342" i="1"/>
  <c r="AG342" i="1" s="1"/>
  <c r="AE326" i="1"/>
  <c r="AG326" i="1" s="1"/>
  <c r="AH321" i="1"/>
  <c r="W171" i="1"/>
  <c r="W131" i="1"/>
  <c r="W97" i="1"/>
  <c r="AE371" i="1"/>
  <c r="AG371" i="1" s="1"/>
  <c r="AG340" i="1"/>
  <c r="AD339" i="1"/>
  <c r="AD360" i="1"/>
  <c r="AA336" i="1"/>
  <c r="AF336" i="1" s="1"/>
  <c r="AH336" i="1" s="1"/>
  <c r="AE360" i="1"/>
  <c r="AG360" i="1" s="1"/>
  <c r="AG339" i="1"/>
  <c r="AA318" i="1"/>
  <c r="AF318" i="1" s="1"/>
  <c r="AH318" i="1" s="1"/>
  <c r="AE328" i="1"/>
  <c r="AG328" i="1" s="1"/>
  <c r="AA298" i="1"/>
  <c r="AF298" i="1" s="1"/>
  <c r="AH298" i="1" s="1"/>
  <c r="AA343" i="1"/>
  <c r="AF343" i="1" s="1"/>
  <c r="AH343" i="1" s="1"/>
  <c r="AA363" i="1"/>
  <c r="AF363" i="1" s="1"/>
  <c r="AH363" i="1" s="1"/>
  <c r="W183" i="1"/>
  <c r="W167" i="1"/>
  <c r="W155" i="1"/>
  <c r="W139" i="1"/>
  <c r="W127" i="1"/>
  <c r="W116" i="1"/>
  <c r="W108" i="1"/>
  <c r="AA340" i="1"/>
  <c r="AF340" i="1" s="1"/>
  <c r="AH340" i="1" s="1"/>
  <c r="AD346" i="1"/>
  <c r="W178" i="1"/>
  <c r="AD178" i="1" s="1"/>
  <c r="W162" i="1"/>
  <c r="W154" i="1"/>
  <c r="AD154" i="1" s="1"/>
  <c r="W150" i="1"/>
  <c r="W146" i="1"/>
  <c r="AD146" i="1" s="1"/>
  <c r="W142" i="1"/>
  <c r="W138" i="1"/>
  <c r="W134" i="1"/>
  <c r="W130" i="1"/>
  <c r="W126" i="1"/>
  <c r="W122" i="1"/>
  <c r="W118" i="1"/>
  <c r="W115" i="1"/>
  <c r="W111" i="1"/>
  <c r="Z106" i="1"/>
  <c r="W100" i="1"/>
  <c r="W96" i="1"/>
  <c r="AA332" i="1"/>
  <c r="AF332" i="1" s="1"/>
  <c r="AH332" i="1" s="1"/>
  <c r="AE343" i="1"/>
  <c r="AG343" i="1" s="1"/>
  <c r="AD338" i="1"/>
  <c r="AA366" i="1"/>
  <c r="AF366" i="1" s="1"/>
  <c r="AH366" i="1" s="1"/>
  <c r="AD333" i="1"/>
  <c r="AA310" i="1"/>
  <c r="AF310" i="1" s="1"/>
  <c r="AH310" i="1" s="1"/>
  <c r="AD364" i="1"/>
  <c r="AD331" i="1"/>
  <c r="AA370" i="1"/>
  <c r="AF370" i="1" s="1"/>
  <c r="AH370" i="1" s="1"/>
  <c r="AE366" i="1"/>
  <c r="AG366" i="1" s="1"/>
  <c r="AE349" i="1"/>
  <c r="AG349" i="1" s="1"/>
  <c r="AE333" i="1"/>
  <c r="AG333" i="1" s="1"/>
  <c r="AA344" i="1"/>
  <c r="AF344" i="1" s="1"/>
  <c r="AH344" i="1" s="1"/>
  <c r="AA305" i="1"/>
  <c r="AF305" i="1" s="1"/>
  <c r="AA329" i="1"/>
  <c r="AF329" i="1" s="1"/>
  <c r="AH329" i="1" s="1"/>
  <c r="AE350" i="1"/>
  <c r="AG350" i="1" s="1"/>
  <c r="AE334" i="1"/>
  <c r="AG334" i="1" s="1"/>
  <c r="AE372" i="1"/>
  <c r="AG372" i="1" s="1"/>
  <c r="AE353" i="1"/>
  <c r="AG353" i="1" s="1"/>
  <c r="AE337" i="1"/>
  <c r="AG337" i="1" s="1"/>
  <c r="AE318" i="1"/>
  <c r="AG318" i="1" s="1"/>
  <c r="AG351" i="1"/>
  <c r="AA345" i="1"/>
  <c r="AF345" i="1" s="1"/>
  <c r="AH345" i="1" s="1"/>
  <c r="AA303" i="1"/>
  <c r="AF303" i="1" s="1"/>
  <c r="W187" i="1"/>
  <c r="W163" i="1"/>
  <c r="W151" i="1"/>
  <c r="W135" i="1"/>
  <c r="W112" i="1"/>
  <c r="W101" i="1"/>
  <c r="AD341" i="1"/>
  <c r="W186" i="1"/>
  <c r="W182" i="1"/>
  <c r="W174" i="1"/>
  <c r="AD174" i="1" s="1"/>
  <c r="W170" i="1"/>
  <c r="W166" i="1"/>
  <c r="W158" i="1"/>
  <c r="W185" i="1"/>
  <c r="W181" i="1"/>
  <c r="W177" i="1"/>
  <c r="W173" i="1"/>
  <c r="W169" i="1"/>
  <c r="W165" i="1"/>
  <c r="AD165" i="1" s="1"/>
  <c r="W161" i="1"/>
  <c r="W157" i="1"/>
  <c r="W153" i="1"/>
  <c r="W149" i="1"/>
  <c r="AD149" i="1" s="1"/>
  <c r="W145" i="1"/>
  <c r="W141" i="1"/>
  <c r="AD141" i="1" s="1"/>
  <c r="W137" i="1"/>
  <c r="W133" i="1"/>
  <c r="W129" i="1"/>
  <c r="W125" i="1"/>
  <c r="W121" i="1"/>
  <c r="W117" i="1"/>
  <c r="W114" i="1"/>
  <c r="W99" i="1"/>
  <c r="W95" i="1"/>
  <c r="AA371" i="1"/>
  <c r="AF371" i="1" s="1"/>
  <c r="AH371" i="1" s="1"/>
  <c r="AD324" i="1"/>
  <c r="AE298" i="1"/>
  <c r="AG298" i="1" s="1"/>
  <c r="AE352" i="1"/>
  <c r="AG352" i="1" s="1"/>
  <c r="AD362" i="1"/>
  <c r="AA330" i="1"/>
  <c r="AF330" i="1" s="1"/>
  <c r="AH330" i="1" s="1"/>
  <c r="AE314" i="1"/>
  <c r="AG314" i="1" s="1"/>
  <c r="AA357" i="1"/>
  <c r="AF357" i="1" s="1"/>
  <c r="AH357" i="1" s="1"/>
  <c r="AD325" i="1"/>
  <c r="AE348" i="1"/>
  <c r="AG348" i="1" s="1"/>
  <c r="AE332" i="1"/>
  <c r="AG332" i="1" s="1"/>
  <c r="AD302" i="1"/>
  <c r="AA359" i="1"/>
  <c r="AF359" i="1" s="1"/>
  <c r="AH359" i="1" s="1"/>
  <c r="AA351" i="1"/>
  <c r="AF351" i="1" s="1"/>
  <c r="AH351" i="1" s="1"/>
  <c r="AE325" i="1"/>
  <c r="AG325" i="1" s="1"/>
  <c r="AE310" i="1"/>
  <c r="AG310" i="1" s="1"/>
  <c r="AE364" i="1"/>
  <c r="AG364" i="1" s="1"/>
  <c r="AE347" i="1"/>
  <c r="AG347" i="1" s="1"/>
  <c r="AE356" i="1"/>
  <c r="AG356" i="1" s="1"/>
  <c r="AE361" i="1"/>
  <c r="AG361" i="1" s="1"/>
  <c r="AE345" i="1"/>
  <c r="AG345" i="1" s="1"/>
  <c r="AE329" i="1"/>
  <c r="AG329" i="1" s="1"/>
  <c r="AF315" i="1"/>
  <c r="AH315" i="1" s="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30" i="1"/>
  <c r="AE110" i="1" l="1"/>
  <c r="AG110" i="1" s="1"/>
  <c r="AE107" i="1"/>
  <c r="AE106" i="1"/>
  <c r="AG106" i="1" s="1"/>
  <c r="AE104" i="1"/>
  <c r="AG104" i="1" s="1"/>
  <c r="AE109" i="1"/>
  <c r="AG109" i="1" s="1"/>
  <c r="AA324" i="1"/>
  <c r="AF324" i="1" s="1"/>
  <c r="AH324" i="1" s="1"/>
  <c r="AD112" i="1"/>
  <c r="AD122" i="1"/>
  <c r="AD138" i="1"/>
  <c r="AA362" i="1"/>
  <c r="AF362" i="1" s="1"/>
  <c r="AH362" i="1" s="1"/>
  <c r="AD125" i="1"/>
  <c r="AA141" i="1"/>
  <c r="AF141" i="1" s="1"/>
  <c r="AA174" i="1"/>
  <c r="AF174" i="1" s="1"/>
  <c r="AH174" i="1" s="1"/>
  <c r="AA364" i="1"/>
  <c r="AF364" i="1" s="1"/>
  <c r="AH364" i="1" s="1"/>
  <c r="AD100" i="1"/>
  <c r="AD131" i="1"/>
  <c r="AA347" i="1"/>
  <c r="AF347" i="1" s="1"/>
  <c r="AH347" i="1" s="1"/>
  <c r="AD151" i="1"/>
  <c r="AD115" i="1"/>
  <c r="AA146" i="1"/>
  <c r="AF146" i="1" s="1"/>
  <c r="AH146" i="1" s="1"/>
  <c r="AA178" i="1"/>
  <c r="AF178" i="1" s="1"/>
  <c r="AD127" i="1"/>
  <c r="AD183" i="1"/>
  <c r="AD113" i="1"/>
  <c r="AD128" i="1"/>
  <c r="AD99" i="1"/>
  <c r="AA154" i="1"/>
  <c r="AF154" i="1" s="1"/>
  <c r="AH154" i="1" s="1"/>
  <c r="AD155" i="1"/>
  <c r="AA152" i="1"/>
  <c r="AF152" i="1" s="1"/>
  <c r="AH152" i="1" s="1"/>
  <c r="AA149" i="1"/>
  <c r="AF149" i="1" s="1"/>
  <c r="AA165" i="1"/>
  <c r="AD181" i="1"/>
  <c r="AD166" i="1"/>
  <c r="AA338" i="1"/>
  <c r="AF338" i="1" s="1"/>
  <c r="AH338" i="1" s="1"/>
  <c r="AA346" i="1"/>
  <c r="AF346" i="1" s="1"/>
  <c r="AH346" i="1" s="1"/>
  <c r="Z95" i="1"/>
  <c r="AD107" i="1"/>
  <c r="Z117" i="1"/>
  <c r="Z133" i="1"/>
  <c r="Z157" i="1"/>
  <c r="AE157" i="1" s="1"/>
  <c r="Z173" i="1"/>
  <c r="Z186" i="1"/>
  <c r="Z187" i="1"/>
  <c r="Z96" i="1"/>
  <c r="Z130" i="1"/>
  <c r="Z98" i="1"/>
  <c r="AE98" i="1" s="1"/>
  <c r="Z120" i="1"/>
  <c r="Z136" i="1"/>
  <c r="Z144" i="1"/>
  <c r="Z160" i="1"/>
  <c r="Z168" i="1"/>
  <c r="Z176" i="1"/>
  <c r="AE176" i="1" s="1"/>
  <c r="Z184" i="1"/>
  <c r="Z119" i="1"/>
  <c r="Z143" i="1"/>
  <c r="Z159" i="1"/>
  <c r="Z179" i="1"/>
  <c r="AE103" i="1"/>
  <c r="AG103" i="1" s="1"/>
  <c r="AD105" i="1"/>
  <c r="AD157" i="1"/>
  <c r="AH305" i="1"/>
  <c r="AD96" i="1"/>
  <c r="AD109" i="1"/>
  <c r="AD136" i="1"/>
  <c r="AD144" i="1"/>
  <c r="AD160" i="1"/>
  <c r="AD168" i="1"/>
  <c r="AD176" i="1"/>
  <c r="AD184" i="1"/>
  <c r="AF316" i="1"/>
  <c r="AH316" i="1" s="1"/>
  <c r="AF309" i="1"/>
  <c r="AH309" i="1" s="1"/>
  <c r="Z125" i="1"/>
  <c r="Z149" i="1"/>
  <c r="AE149" i="1" s="1"/>
  <c r="Z165" i="1"/>
  <c r="Z181" i="1"/>
  <c r="AE181" i="1" s="1"/>
  <c r="AG181" i="1" s="1"/>
  <c r="Z174" i="1"/>
  <c r="Z151" i="1"/>
  <c r="AA333" i="1"/>
  <c r="AF333" i="1" s="1"/>
  <c r="AH333" i="1" s="1"/>
  <c r="Z100" i="1"/>
  <c r="Z122" i="1"/>
  <c r="Z138" i="1"/>
  <c r="Z178" i="1"/>
  <c r="Z127" i="1"/>
  <c r="Z183" i="1"/>
  <c r="Z131" i="1"/>
  <c r="Z113" i="1"/>
  <c r="Z128" i="1"/>
  <c r="Z152" i="1"/>
  <c r="AA325" i="1"/>
  <c r="AF325" i="1" s="1"/>
  <c r="AH325" i="1" s="1"/>
  <c r="AG107" i="1"/>
  <c r="Z114" i="1"/>
  <c r="Z121" i="1"/>
  <c r="Z129" i="1"/>
  <c r="Z137" i="1"/>
  <c r="Z145" i="1"/>
  <c r="AE145" i="1" s="1"/>
  <c r="Z153" i="1"/>
  <c r="Z161" i="1"/>
  <c r="Z169" i="1"/>
  <c r="Z177" i="1"/>
  <c r="AE177" i="1" s="1"/>
  <c r="Z185" i="1"/>
  <c r="Z158" i="1"/>
  <c r="AE158" i="1" s="1"/>
  <c r="Z170" i="1"/>
  <c r="Z182" i="1"/>
  <c r="AA341" i="1"/>
  <c r="AF341" i="1" s="1"/>
  <c r="AH341" i="1" s="1"/>
  <c r="Z101" i="1"/>
  <c r="Z135" i="1"/>
  <c r="Z163" i="1"/>
  <c r="AA331" i="1"/>
  <c r="AF331" i="1" s="1"/>
  <c r="AH331" i="1" s="1"/>
  <c r="AD106" i="1"/>
  <c r="Z111" i="1"/>
  <c r="Z118" i="1"/>
  <c r="AE118" i="1" s="1"/>
  <c r="Z126" i="1"/>
  <c r="Z134" i="1"/>
  <c r="AE134" i="1" s="1"/>
  <c r="Z142" i="1"/>
  <c r="Z150" i="1"/>
  <c r="Z162" i="1"/>
  <c r="Z108" i="1"/>
  <c r="Z116" i="1"/>
  <c r="AE116" i="1" s="1"/>
  <c r="Z139" i="1"/>
  <c r="Z167" i="1"/>
  <c r="AA339" i="1"/>
  <c r="AF339" i="1" s="1"/>
  <c r="AH339" i="1" s="1"/>
  <c r="Z97" i="1"/>
  <c r="Z171" i="1"/>
  <c r="AE171" i="1" s="1"/>
  <c r="Z94" i="1"/>
  <c r="Z124" i="1"/>
  <c r="Z132" i="1"/>
  <c r="Z140" i="1"/>
  <c r="Z148" i="1"/>
  <c r="Z156" i="1"/>
  <c r="Z164" i="1"/>
  <c r="Z172" i="1"/>
  <c r="Z180" i="1"/>
  <c r="AE180" i="1" s="1"/>
  <c r="Z188" i="1"/>
  <c r="Z123" i="1"/>
  <c r="AE123" i="1" s="1"/>
  <c r="Z147" i="1"/>
  <c r="Z175" i="1"/>
  <c r="AE175" i="1" s="1"/>
  <c r="Z99" i="1"/>
  <c r="Z141" i="1"/>
  <c r="AE141" i="1" s="1"/>
  <c r="Z166" i="1"/>
  <c r="AE166" i="1" s="1"/>
  <c r="AG166" i="1" s="1"/>
  <c r="Z112" i="1"/>
  <c r="AE112" i="1" s="1"/>
  <c r="AG112" i="1" s="1"/>
  <c r="Z115" i="1"/>
  <c r="Z146" i="1"/>
  <c r="AE146" i="1" s="1"/>
  <c r="AG146" i="1" s="1"/>
  <c r="Z154" i="1"/>
  <c r="Z155" i="1"/>
  <c r="AA360" i="1"/>
  <c r="AF360" i="1" s="1"/>
  <c r="AH360" i="1" s="1"/>
  <c r="AD102" i="1"/>
  <c r="AH317" i="1"/>
  <c r="AA302" i="1"/>
  <c r="AF302" i="1" s="1"/>
  <c r="AH302" i="1" s="1"/>
  <c r="AD103" i="1"/>
  <c r="AE105" i="1"/>
  <c r="AG105" i="1" s="1"/>
  <c r="AD110" i="1"/>
  <c r="AD158" i="1"/>
  <c r="AD170" i="1"/>
  <c r="AD182" i="1"/>
  <c r="AH303" i="1"/>
  <c r="AD118" i="1"/>
  <c r="AD126" i="1"/>
  <c r="AD134" i="1"/>
  <c r="AD162" i="1"/>
  <c r="AD97" i="1"/>
  <c r="AE102" i="1"/>
  <c r="AG102" i="1" s="1"/>
  <c r="AD104" i="1"/>
  <c r="AD140" i="1"/>
  <c r="AD148" i="1"/>
  <c r="AD156" i="1"/>
  <c r="AD164" i="1"/>
  <c r="AD172" i="1"/>
  <c r="AF308" i="1"/>
  <c r="AH308" i="1" s="1"/>
  <c r="AF304" i="1"/>
  <c r="AH304" i="1" s="1"/>
  <c r="AF319" i="1"/>
  <c r="AH319" i="1" s="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5" i="1"/>
  <c r="J404" i="1"/>
  <c r="J403" i="1"/>
  <c r="J402" i="1"/>
  <c r="J401" i="1"/>
  <c r="J399" i="1"/>
  <c r="J395" i="1"/>
  <c r="J394" i="1"/>
  <c r="J393" i="1"/>
  <c r="J392" i="1"/>
  <c r="J391" i="1"/>
  <c r="J390" i="1"/>
  <c r="J389" i="1"/>
  <c r="J388" i="1"/>
  <c r="J387" i="1"/>
  <c r="J386" i="1"/>
  <c r="J385" i="1"/>
  <c r="J384" i="1"/>
  <c r="J383" i="1"/>
  <c r="J382" i="1"/>
  <c r="J381" i="1"/>
  <c r="J380" i="1"/>
  <c r="J379" i="1"/>
  <c r="J378" i="1"/>
  <c r="J376" i="1"/>
  <c r="J375" i="1"/>
  <c r="J373" i="1"/>
  <c r="J372" i="1"/>
  <c r="J371" i="1"/>
  <c r="J370" i="1"/>
  <c r="J368" i="1"/>
  <c r="J366"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19" i="1"/>
  <c r="J318" i="1"/>
  <c r="J317" i="1"/>
  <c r="J316" i="1"/>
  <c r="J314" i="1"/>
  <c r="J313" i="1"/>
  <c r="J310" i="1"/>
  <c r="J309" i="1"/>
  <c r="J308" i="1"/>
  <c r="J307" i="1"/>
  <c r="J306" i="1"/>
  <c r="J305" i="1"/>
  <c r="J304" i="1"/>
  <c r="J303" i="1"/>
  <c r="J302" i="1"/>
  <c r="J301" i="1"/>
  <c r="J298" i="1"/>
  <c r="J297" i="1"/>
  <c r="J296" i="1"/>
  <c r="J294" i="1"/>
  <c r="J290" i="1"/>
  <c r="J289" i="1"/>
  <c r="J288" i="1"/>
  <c r="J287" i="1"/>
  <c r="J286" i="1"/>
  <c r="J281" i="1"/>
  <c r="J278" i="1"/>
  <c r="J272" i="1"/>
  <c r="J270" i="1"/>
  <c r="J269" i="1"/>
  <c r="J268" i="1"/>
  <c r="J267" i="1"/>
  <c r="J266" i="1"/>
  <c r="J265" i="1"/>
  <c r="J264" i="1"/>
  <c r="J263" i="1"/>
  <c r="J262" i="1"/>
  <c r="J261" i="1"/>
  <c r="J256" i="1"/>
  <c r="J250" i="1"/>
  <c r="J243" i="1"/>
  <c r="J241" i="1"/>
  <c r="J236" i="1"/>
  <c r="J235" i="1"/>
  <c r="J231" i="1"/>
  <c r="J230"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2" i="1"/>
  <c r="J91" i="1"/>
  <c r="J90" i="1"/>
  <c r="J89" i="1"/>
  <c r="J86" i="1"/>
  <c r="J84" i="1"/>
  <c r="J81" i="1"/>
  <c r="J77"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AE139" i="1" l="1"/>
  <c r="AG139" i="1" s="1"/>
  <c r="AE142" i="1"/>
  <c r="AG142" i="1" s="1"/>
  <c r="AE126" i="1"/>
  <c r="AG126" i="1" s="1"/>
  <c r="AE170" i="1"/>
  <c r="AG170" i="1" s="1"/>
  <c r="AE185" i="1"/>
  <c r="AG185" i="1" s="1"/>
  <c r="AE153" i="1"/>
  <c r="AG153" i="1" s="1"/>
  <c r="AE187" i="1"/>
  <c r="AG187" i="1" s="1"/>
  <c r="AE186" i="1"/>
  <c r="AG186" i="1" s="1"/>
  <c r="AE165" i="1"/>
  <c r="AG165" i="1" s="1"/>
  <c r="AE113" i="1"/>
  <c r="AG113" i="1" s="1"/>
  <c r="AE138" i="1"/>
  <c r="AG138" i="1" s="1"/>
  <c r="AA128" i="1"/>
  <c r="AA104" i="1"/>
  <c r="AF104" i="1" s="1"/>
  <c r="AH104" i="1" s="1"/>
  <c r="AA102" i="1"/>
  <c r="AF102" i="1" s="1"/>
  <c r="AH102" i="1" s="1"/>
  <c r="AA109" i="1"/>
  <c r="AF109" i="1" s="1"/>
  <c r="AH109" i="1" s="1"/>
  <c r="AA181" i="1"/>
  <c r="AF181" i="1" s="1"/>
  <c r="AH181" i="1" s="1"/>
  <c r="AA155" i="1"/>
  <c r="AF155" i="1" s="1"/>
  <c r="AH155" i="1" s="1"/>
  <c r="AA138" i="1"/>
  <c r="AA113" i="1"/>
  <c r="AF113" i="1" s="1"/>
  <c r="AH113" i="1" s="1"/>
  <c r="AA151" i="1"/>
  <c r="AF151" i="1" s="1"/>
  <c r="AH151" i="1" s="1"/>
  <c r="AA112" i="1"/>
  <c r="AA115" i="1"/>
  <c r="AF115" i="1" s="1"/>
  <c r="AH115" i="1" s="1"/>
  <c r="AA122" i="1"/>
  <c r="AA103" i="1"/>
  <c r="AA166" i="1"/>
  <c r="AF166" i="1" s="1"/>
  <c r="AH166" i="1" s="1"/>
  <c r="AA183" i="1"/>
  <c r="AF183" i="1" s="1"/>
  <c r="AH183" i="1" s="1"/>
  <c r="AD147" i="1"/>
  <c r="AA172" i="1"/>
  <c r="AA140" i="1"/>
  <c r="AA97" i="1"/>
  <c r="AF97" i="1" s="1"/>
  <c r="AH97" i="1" s="1"/>
  <c r="AD108" i="1"/>
  <c r="AD142" i="1"/>
  <c r="AD111" i="1"/>
  <c r="AA170" i="1"/>
  <c r="AD169" i="1"/>
  <c r="AD137" i="1"/>
  <c r="AE155" i="1"/>
  <c r="AG155" i="1" s="1"/>
  <c r="AE99" i="1"/>
  <c r="AG99" i="1" s="1"/>
  <c r="AG175" i="1"/>
  <c r="AE94" i="1"/>
  <c r="AG94" i="1" s="1"/>
  <c r="AE97" i="1"/>
  <c r="AG97" i="1" s="1"/>
  <c r="AE150" i="1"/>
  <c r="AG150" i="1" s="1"/>
  <c r="AE163" i="1"/>
  <c r="AG163" i="1" s="1"/>
  <c r="AE101" i="1"/>
  <c r="AG101" i="1" s="1"/>
  <c r="AE182" i="1"/>
  <c r="AG182" i="1" s="1"/>
  <c r="AG177" i="1"/>
  <c r="AE161" i="1"/>
  <c r="AG161" i="1" s="1"/>
  <c r="AG145" i="1"/>
  <c r="AE128" i="1"/>
  <c r="AG128" i="1" s="1"/>
  <c r="AE131" i="1"/>
  <c r="AG131" i="1" s="1"/>
  <c r="AE127" i="1"/>
  <c r="AG127" i="1" s="1"/>
  <c r="AE178" i="1"/>
  <c r="AG178" i="1" s="1"/>
  <c r="AE122" i="1"/>
  <c r="AG122" i="1" s="1"/>
  <c r="AG149" i="1"/>
  <c r="AD143" i="1"/>
  <c r="AA168" i="1"/>
  <c r="AD120" i="1"/>
  <c r="AA96" i="1"/>
  <c r="AF96" i="1" s="1"/>
  <c r="AH96" i="1" s="1"/>
  <c r="AD186" i="1"/>
  <c r="AD133" i="1"/>
  <c r="AE179" i="1"/>
  <c r="AG179" i="1" s="1"/>
  <c r="AE143" i="1"/>
  <c r="AG143" i="1" s="1"/>
  <c r="AE184" i="1"/>
  <c r="AG184" i="1" s="1"/>
  <c r="AE168" i="1"/>
  <c r="AG168" i="1" s="1"/>
  <c r="AE173" i="1"/>
  <c r="AG173" i="1" s="1"/>
  <c r="AE133" i="1"/>
  <c r="AG133" i="1" s="1"/>
  <c r="AE95" i="1"/>
  <c r="AG95" i="1" s="1"/>
  <c r="AH149" i="1"/>
  <c r="AH178" i="1"/>
  <c r="AH141" i="1"/>
  <c r="AD123" i="1"/>
  <c r="AA164" i="1"/>
  <c r="AF164" i="1" s="1"/>
  <c r="AH164" i="1" s="1"/>
  <c r="AD132" i="1"/>
  <c r="AD167" i="1"/>
  <c r="AA134" i="1"/>
  <c r="AA158" i="1"/>
  <c r="AD161" i="1"/>
  <c r="AD129" i="1"/>
  <c r="AA110" i="1"/>
  <c r="AF110" i="1" s="1"/>
  <c r="AH110" i="1" s="1"/>
  <c r="AE115" i="1"/>
  <c r="AG115" i="1" s="1"/>
  <c r="AG123" i="1"/>
  <c r="AG180" i="1"/>
  <c r="AE164" i="1"/>
  <c r="AG164" i="1" s="1"/>
  <c r="AE148" i="1"/>
  <c r="AG148" i="1" s="1"/>
  <c r="AE132" i="1"/>
  <c r="AG132" i="1" s="1"/>
  <c r="AE167" i="1"/>
  <c r="AG167" i="1" s="1"/>
  <c r="AG116" i="1"/>
  <c r="AG134" i="1"/>
  <c r="AG118" i="1"/>
  <c r="AG158" i="1"/>
  <c r="AE129" i="1"/>
  <c r="AG129" i="1" s="1"/>
  <c r="AE114" i="1"/>
  <c r="AG114" i="1" s="1"/>
  <c r="AD119" i="1"/>
  <c r="AA160" i="1"/>
  <c r="AF160" i="1" s="1"/>
  <c r="AH160" i="1" s="1"/>
  <c r="AD130" i="1"/>
  <c r="AD117" i="1"/>
  <c r="AD95" i="1"/>
  <c r="AE144" i="1"/>
  <c r="AG144" i="1" s="1"/>
  <c r="AE120" i="1"/>
  <c r="AG120" i="1" s="1"/>
  <c r="AD188" i="1"/>
  <c r="AA156" i="1"/>
  <c r="AF156" i="1" s="1"/>
  <c r="AH156" i="1" s="1"/>
  <c r="AD124" i="1"/>
  <c r="AD94" i="1"/>
  <c r="AD139" i="1"/>
  <c r="AA162" i="1"/>
  <c r="AF162" i="1" s="1"/>
  <c r="AA126" i="1"/>
  <c r="AF126" i="1" s="1"/>
  <c r="AH126" i="1" s="1"/>
  <c r="AD163" i="1"/>
  <c r="AD101" i="1"/>
  <c r="AD185" i="1"/>
  <c r="AD153" i="1"/>
  <c r="AD121" i="1"/>
  <c r="AE154" i="1"/>
  <c r="AG154" i="1" s="1"/>
  <c r="AG141" i="1"/>
  <c r="AE156" i="1"/>
  <c r="AG156" i="1" s="1"/>
  <c r="AE124" i="1"/>
  <c r="AG124" i="1" s="1"/>
  <c r="AA106" i="1"/>
  <c r="AF106" i="1" s="1"/>
  <c r="AH106" i="1" s="1"/>
  <c r="AE135" i="1"/>
  <c r="AG135" i="1" s="1"/>
  <c r="AE121" i="1"/>
  <c r="AG121" i="1" s="1"/>
  <c r="AE152" i="1"/>
  <c r="AG152" i="1" s="1"/>
  <c r="AE100" i="1"/>
  <c r="AG100" i="1" s="1"/>
  <c r="AD179" i="1"/>
  <c r="AA184" i="1"/>
  <c r="AF184" i="1" s="1"/>
  <c r="AH184" i="1" s="1"/>
  <c r="AA144" i="1"/>
  <c r="AF144" i="1" s="1"/>
  <c r="AD187" i="1"/>
  <c r="AD173" i="1"/>
  <c r="AA105" i="1"/>
  <c r="AF105" i="1" s="1"/>
  <c r="AH105" i="1" s="1"/>
  <c r="AE159" i="1"/>
  <c r="AG159" i="1" s="1"/>
  <c r="AG98" i="1"/>
  <c r="AE117" i="1"/>
  <c r="AG117" i="1" s="1"/>
  <c r="AA107" i="1"/>
  <c r="AF107" i="1" s="1"/>
  <c r="AA99" i="1"/>
  <c r="AF99" i="1" s="1"/>
  <c r="AH99" i="1" s="1"/>
  <c r="AA127" i="1"/>
  <c r="AF127" i="1" s="1"/>
  <c r="AA131" i="1"/>
  <c r="AF131" i="1" s="1"/>
  <c r="AH131" i="1" s="1"/>
  <c r="AA100" i="1"/>
  <c r="AF100" i="1" s="1"/>
  <c r="AH100" i="1" s="1"/>
  <c r="AA125" i="1"/>
  <c r="AF125" i="1" s="1"/>
  <c r="AD175" i="1"/>
  <c r="AD180" i="1"/>
  <c r="AA148" i="1"/>
  <c r="AF148" i="1" s="1"/>
  <c r="AH148" i="1" s="1"/>
  <c r="AD171" i="1"/>
  <c r="AD116" i="1"/>
  <c r="AD150" i="1"/>
  <c r="AA118" i="1"/>
  <c r="AF118" i="1" s="1"/>
  <c r="AD135" i="1"/>
  <c r="AA182" i="1"/>
  <c r="AF182" i="1" s="1"/>
  <c r="AD177" i="1"/>
  <c r="AD145" i="1"/>
  <c r="AD114" i="1"/>
  <c r="AE147" i="1"/>
  <c r="AG147" i="1" s="1"/>
  <c r="AE188" i="1"/>
  <c r="AG188" i="1" s="1"/>
  <c r="AE172" i="1"/>
  <c r="AG172" i="1" s="1"/>
  <c r="AE140" i="1"/>
  <c r="AG140" i="1" s="1"/>
  <c r="AG171" i="1"/>
  <c r="AE108" i="1"/>
  <c r="AG108" i="1" s="1"/>
  <c r="AE162" i="1"/>
  <c r="AG162" i="1" s="1"/>
  <c r="AE111" i="1"/>
  <c r="AG111" i="1" s="1"/>
  <c r="AE169" i="1"/>
  <c r="AG169" i="1" s="1"/>
  <c r="AE137" i="1"/>
  <c r="AG137" i="1" s="1"/>
  <c r="AE183" i="1"/>
  <c r="AG183" i="1" s="1"/>
  <c r="AE151" i="1"/>
  <c r="AG151" i="1" s="1"/>
  <c r="AE174" i="1"/>
  <c r="AG174" i="1" s="1"/>
  <c r="AE125" i="1"/>
  <c r="AG125" i="1" s="1"/>
  <c r="AD159" i="1"/>
  <c r="AA176" i="1"/>
  <c r="AF176" i="1" s="1"/>
  <c r="AH176" i="1" s="1"/>
  <c r="AA136" i="1"/>
  <c r="AD98" i="1"/>
  <c r="AA157" i="1"/>
  <c r="AE119" i="1"/>
  <c r="AG119" i="1" s="1"/>
  <c r="AG176" i="1"/>
  <c r="AE160" i="1"/>
  <c r="AG160" i="1" s="1"/>
  <c r="AE136" i="1"/>
  <c r="AG136" i="1" s="1"/>
  <c r="AE130" i="1"/>
  <c r="AG130" i="1" s="1"/>
  <c r="AE96" i="1"/>
  <c r="AG96" i="1" s="1"/>
  <c r="AG157" i="1"/>
  <c r="AF165" i="1"/>
  <c r="AH165" i="1" s="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5" i="1"/>
  <c r="R404" i="1"/>
  <c r="R403" i="1"/>
  <c r="R402" i="1"/>
  <c r="R401" i="1"/>
  <c r="R399" i="1"/>
  <c r="R395" i="1"/>
  <c r="R394" i="1"/>
  <c r="R393" i="1"/>
  <c r="R392" i="1"/>
  <c r="R391" i="1"/>
  <c r="R390" i="1"/>
  <c r="R389" i="1"/>
  <c r="R388" i="1"/>
  <c r="R387" i="1"/>
  <c r="R386" i="1"/>
  <c r="R385" i="1"/>
  <c r="R384" i="1"/>
  <c r="R383" i="1"/>
  <c r="R382" i="1"/>
  <c r="R381" i="1"/>
  <c r="R380" i="1"/>
  <c r="R379" i="1"/>
  <c r="R378" i="1"/>
  <c r="R376" i="1"/>
  <c r="R375" i="1"/>
  <c r="R373" i="1"/>
  <c r="R372" i="1"/>
  <c r="R371" i="1"/>
  <c r="R370" i="1"/>
  <c r="R368" i="1"/>
  <c r="R366"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19" i="1"/>
  <c r="R318" i="1"/>
  <c r="R317" i="1"/>
  <c r="R316" i="1"/>
  <c r="R314" i="1"/>
  <c r="R313" i="1"/>
  <c r="R310" i="1"/>
  <c r="R309" i="1"/>
  <c r="R308" i="1"/>
  <c r="R307" i="1"/>
  <c r="R306" i="1"/>
  <c r="R305" i="1"/>
  <c r="R304" i="1"/>
  <c r="R303" i="1"/>
  <c r="R302" i="1"/>
  <c r="R301" i="1"/>
  <c r="R298" i="1"/>
  <c r="AA98" i="1" l="1"/>
  <c r="AF98" i="1" s="1"/>
  <c r="AH98" i="1" s="1"/>
  <c r="AA116" i="1"/>
  <c r="AF116" i="1" s="1"/>
  <c r="AH116" i="1" s="1"/>
  <c r="AA187" i="1"/>
  <c r="AA153" i="1"/>
  <c r="AF153" i="1" s="1"/>
  <c r="AH153" i="1" s="1"/>
  <c r="AA124" i="1"/>
  <c r="AA117" i="1"/>
  <c r="AA130" i="1"/>
  <c r="AF130" i="1" s="1"/>
  <c r="AH130" i="1" s="1"/>
  <c r="AA167" i="1"/>
  <c r="AA123" i="1"/>
  <c r="AA120" i="1"/>
  <c r="AF120" i="1" s="1"/>
  <c r="AH120" i="1" s="1"/>
  <c r="AA143" i="1"/>
  <c r="AF143" i="1" s="1"/>
  <c r="AH143" i="1" s="1"/>
  <c r="AA145" i="1"/>
  <c r="AF145" i="1" s="1"/>
  <c r="AH145" i="1" s="1"/>
  <c r="AA171" i="1"/>
  <c r="AA175" i="1"/>
  <c r="AF175" i="1" s="1"/>
  <c r="AH175" i="1" s="1"/>
  <c r="AA185" i="1"/>
  <c r="AF185" i="1" s="1"/>
  <c r="AH185" i="1" s="1"/>
  <c r="AA177" i="1"/>
  <c r="AF177" i="1" s="1"/>
  <c r="AH177" i="1" s="1"/>
  <c r="AA180" i="1"/>
  <c r="AF180" i="1" s="1"/>
  <c r="AH180" i="1" s="1"/>
  <c r="AA179" i="1"/>
  <c r="AF179" i="1" s="1"/>
  <c r="AH179" i="1" s="1"/>
  <c r="AA101" i="1"/>
  <c r="AF101" i="1" s="1"/>
  <c r="AH101" i="1" s="1"/>
  <c r="AA133" i="1"/>
  <c r="AF133" i="1" s="1"/>
  <c r="AH133" i="1" s="1"/>
  <c r="AA147" i="1"/>
  <c r="AA150" i="1"/>
  <c r="AF150" i="1" s="1"/>
  <c r="AH150" i="1" s="1"/>
  <c r="AA173" i="1"/>
  <c r="AF173" i="1" s="1"/>
  <c r="AH173" i="1" s="1"/>
  <c r="AA121" i="1"/>
  <c r="AF121" i="1" s="1"/>
  <c r="AH121" i="1" s="1"/>
  <c r="AA94" i="1"/>
  <c r="AA188" i="1"/>
  <c r="AF188" i="1" s="1"/>
  <c r="AH188" i="1" s="1"/>
  <c r="AA95" i="1"/>
  <c r="AA161" i="1"/>
  <c r="AA159" i="1"/>
  <c r="AF159" i="1" s="1"/>
  <c r="AH159" i="1" s="1"/>
  <c r="AH118" i="1"/>
  <c r="AH127" i="1"/>
  <c r="AH144" i="1"/>
  <c r="AA137" i="1"/>
  <c r="AA142" i="1"/>
  <c r="AF142" i="1" s="1"/>
  <c r="AH142" i="1" s="1"/>
  <c r="AA114" i="1"/>
  <c r="AA135" i="1"/>
  <c r="AF135" i="1" s="1"/>
  <c r="AA139" i="1"/>
  <c r="AA119" i="1"/>
  <c r="AF119" i="1" s="1"/>
  <c r="AH119" i="1" s="1"/>
  <c r="AA129" i="1"/>
  <c r="AF129" i="1" s="1"/>
  <c r="AH129" i="1" s="1"/>
  <c r="AA132" i="1"/>
  <c r="AF132" i="1" s="1"/>
  <c r="AH132" i="1" s="1"/>
  <c r="AA186" i="1"/>
  <c r="AF186" i="1" s="1"/>
  <c r="AH186" i="1" s="1"/>
  <c r="AF170" i="1"/>
  <c r="AH170" i="1" s="1"/>
  <c r="AF140" i="1"/>
  <c r="AH140" i="1" s="1"/>
  <c r="AF103" i="1"/>
  <c r="AH103" i="1" s="1"/>
  <c r="AF112" i="1"/>
  <c r="AH112" i="1" s="1"/>
  <c r="AF157" i="1"/>
  <c r="AH157" i="1" s="1"/>
  <c r="AF136" i="1"/>
  <c r="AH136" i="1" s="1"/>
  <c r="AH182" i="1"/>
  <c r="AH125" i="1"/>
  <c r="AH162" i="1"/>
  <c r="AF158" i="1"/>
  <c r="AH158" i="1" s="1"/>
  <c r="AF134" i="1"/>
  <c r="AH134" i="1" s="1"/>
  <c r="AF168" i="1"/>
  <c r="AH168" i="1" s="1"/>
  <c r="AA169" i="1"/>
  <c r="AF169" i="1" s="1"/>
  <c r="AH169" i="1" s="1"/>
  <c r="AA111" i="1"/>
  <c r="AF111" i="1" s="1"/>
  <c r="AH111" i="1" s="1"/>
  <c r="AA108" i="1"/>
  <c r="AF108" i="1" s="1"/>
  <c r="AH108" i="1" s="1"/>
  <c r="AH107" i="1"/>
  <c r="AA163" i="1"/>
  <c r="AF163" i="1" s="1"/>
  <c r="AF172" i="1"/>
  <c r="AH172" i="1" s="1"/>
  <c r="AF122" i="1"/>
  <c r="AH122" i="1" s="1"/>
  <c r="AF138" i="1"/>
  <c r="AH138" i="1" s="1"/>
  <c r="AF128" i="1"/>
  <c r="AH128" i="1" s="1"/>
  <c r="R297" i="1"/>
  <c r="R295" i="1"/>
  <c r="R293" i="1"/>
  <c r="R292" i="1"/>
  <c r="R291" i="1"/>
  <c r="R289" i="1"/>
  <c r="R288" i="1"/>
  <c r="R287" i="1"/>
  <c r="R285" i="1"/>
  <c r="R284" i="1"/>
  <c r="R283" i="1"/>
  <c r="R282" i="1"/>
  <c r="R280" i="1"/>
  <c r="R279" i="1"/>
  <c r="R277" i="1"/>
  <c r="R276" i="1"/>
  <c r="R275" i="1"/>
  <c r="R274" i="1"/>
  <c r="R273" i="1"/>
  <c r="R271" i="1"/>
  <c r="AF139" i="1" l="1"/>
  <c r="AH139" i="1" s="1"/>
  <c r="AF161" i="1"/>
  <c r="AH161" i="1" s="1"/>
  <c r="AF171" i="1"/>
  <c r="AH171" i="1" s="1"/>
  <c r="AF123" i="1"/>
  <c r="AH123" i="1" s="1"/>
  <c r="AF114" i="1"/>
  <c r="AH114" i="1" s="1"/>
  <c r="AH163" i="1"/>
  <c r="AH135" i="1"/>
  <c r="AF137" i="1"/>
  <c r="AH137" i="1" s="1"/>
  <c r="AF95" i="1"/>
  <c r="AH95" i="1" s="1"/>
  <c r="AF94" i="1"/>
  <c r="AH94" i="1" s="1"/>
  <c r="AF147" i="1"/>
  <c r="AH147" i="1" s="1"/>
  <c r="AF167" i="1"/>
  <c r="AH167" i="1" s="1"/>
  <c r="AF117" i="1"/>
  <c r="AH117" i="1" s="1"/>
  <c r="AF124" i="1"/>
  <c r="AH124" i="1" s="1"/>
  <c r="AF187" i="1"/>
  <c r="AH187" i="1" s="1"/>
  <c r="R296" i="1"/>
  <c r="R294" i="1"/>
  <c r="R290" i="1"/>
  <c r="R286" i="1"/>
  <c r="R281" i="1"/>
  <c r="R278" i="1"/>
  <c r="R272"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P679" i="1" l="1"/>
  <c r="P680" i="1"/>
  <c r="P400" i="1"/>
  <c r="P406" i="1"/>
  <c r="P397" i="1"/>
  <c r="P398" i="1"/>
  <c r="P396" i="1"/>
  <c r="P377" i="1"/>
  <c r="P367" i="1"/>
  <c r="P365" i="1"/>
  <c r="P374" i="1"/>
  <c r="P369" i="1"/>
  <c r="P322" i="1"/>
  <c r="P321" i="1"/>
  <c r="P320" i="1"/>
  <c r="P93" i="1"/>
  <c r="T93" i="1" s="1"/>
  <c r="P315" i="1"/>
  <c r="P312" i="1"/>
  <c r="P311" i="1"/>
  <c r="P678" i="1"/>
  <c r="P674" i="1"/>
  <c r="P671" i="1"/>
  <c r="P667" i="1"/>
  <c r="P663" i="1"/>
  <c r="P659" i="1"/>
  <c r="P655" i="1"/>
  <c r="P651" i="1"/>
  <c r="P647" i="1"/>
  <c r="P643" i="1"/>
  <c r="P639" i="1"/>
  <c r="P635" i="1"/>
  <c r="P677" i="1"/>
  <c r="P673" i="1"/>
  <c r="P670" i="1"/>
  <c r="P666" i="1"/>
  <c r="P662" i="1"/>
  <c r="P658" i="1"/>
  <c r="P654" i="1"/>
  <c r="P650" i="1"/>
  <c r="P646" i="1"/>
  <c r="P642" i="1"/>
  <c r="P638" i="1"/>
  <c r="P634" i="1"/>
  <c r="P665" i="1"/>
  <c r="P657" i="1"/>
  <c r="P649" i="1"/>
  <c r="P641" i="1"/>
  <c r="P633" i="1"/>
  <c r="P672" i="1"/>
  <c r="P664" i="1"/>
  <c r="P656" i="1"/>
  <c r="P648" i="1"/>
  <c r="P640" i="1"/>
  <c r="P632" i="1"/>
  <c r="P676" i="1"/>
  <c r="P661" i="1"/>
  <c r="P645" i="1"/>
  <c r="P631" i="1"/>
  <c r="P675" i="1"/>
  <c r="P660" i="1"/>
  <c r="P644" i="1"/>
  <c r="P630" i="1"/>
  <c r="P669" i="1"/>
  <c r="P637" i="1"/>
  <c r="P668" i="1"/>
  <c r="P636" i="1"/>
  <c r="P653" i="1"/>
  <c r="P652" i="1"/>
  <c r="P597" i="1"/>
  <c r="P585" i="1"/>
  <c r="P543" i="1"/>
  <c r="P541" i="1"/>
  <c r="P539" i="1"/>
  <c r="P537" i="1"/>
  <c r="P535" i="1"/>
  <c r="P533" i="1"/>
  <c r="P531" i="1"/>
  <c r="P529" i="1"/>
  <c r="P527" i="1"/>
  <c r="P526" i="1"/>
  <c r="P524" i="1"/>
  <c r="P522" i="1"/>
  <c r="P520" i="1"/>
  <c r="P518" i="1"/>
  <c r="P516" i="1"/>
  <c r="P514" i="1"/>
  <c r="P512" i="1"/>
  <c r="P510" i="1"/>
  <c r="P508" i="1"/>
  <c r="P506" i="1"/>
  <c r="P504" i="1"/>
  <c r="P502" i="1"/>
  <c r="P500" i="1"/>
  <c r="P498" i="1"/>
  <c r="P496" i="1"/>
  <c r="P494" i="1"/>
  <c r="P492" i="1"/>
  <c r="P490" i="1"/>
  <c r="P486" i="1"/>
  <c r="P484" i="1"/>
  <c r="P482" i="1"/>
  <c r="P480" i="1"/>
  <c r="P478" i="1"/>
  <c r="P476" i="1"/>
  <c r="P474" i="1"/>
  <c r="P472" i="1"/>
  <c r="P470" i="1"/>
  <c r="P468" i="1"/>
  <c r="P466" i="1"/>
  <c r="P464" i="1"/>
  <c r="P462" i="1"/>
  <c r="P460" i="1"/>
  <c r="P458" i="1"/>
  <c r="P456" i="1"/>
  <c r="P454" i="1"/>
  <c r="P452" i="1"/>
  <c r="P450" i="1"/>
  <c r="P448" i="1"/>
  <c r="P436" i="1"/>
  <c r="P422" i="1"/>
  <c r="P420" i="1"/>
  <c r="P418" i="1"/>
  <c r="P417" i="1"/>
  <c r="P415" i="1"/>
  <c r="P414" i="1"/>
  <c r="P412" i="1"/>
  <c r="P410" i="1"/>
  <c r="P408" i="1"/>
  <c r="P405" i="1"/>
  <c r="P403" i="1"/>
  <c r="P402" i="1"/>
  <c r="P399" i="1"/>
  <c r="P389" i="1"/>
  <c r="P368" i="1"/>
  <c r="P364" i="1"/>
  <c r="P362" i="1"/>
  <c r="P360" i="1"/>
  <c r="P345" i="1"/>
  <c r="P340" i="1"/>
  <c r="P336" i="1"/>
  <c r="P329" i="1"/>
  <c r="P323" i="1"/>
  <c r="P309" i="1"/>
  <c r="P302" i="1"/>
  <c r="P593" i="1"/>
  <c r="P581" i="1"/>
  <c r="P565" i="1"/>
  <c r="P445" i="1"/>
  <c r="P443" i="1"/>
  <c r="P438" i="1"/>
  <c r="P433" i="1"/>
  <c r="P431" i="1"/>
  <c r="P429" i="1"/>
  <c r="P424" i="1"/>
  <c r="P391" i="1"/>
  <c r="P386" i="1"/>
  <c r="P384" i="1"/>
  <c r="P382" i="1"/>
  <c r="P380" i="1"/>
  <c r="P378" i="1"/>
  <c r="P371" i="1"/>
  <c r="P359" i="1"/>
  <c r="P357" i="1"/>
  <c r="P355" i="1"/>
  <c r="P353" i="1"/>
  <c r="P347" i="1"/>
  <c r="P331" i="1"/>
  <c r="P325" i="1"/>
  <c r="P313" i="1"/>
  <c r="P304" i="1"/>
  <c r="P307" i="1"/>
  <c r="P338" i="1"/>
  <c r="P394" i="1"/>
  <c r="P578" i="1"/>
  <c r="P600" i="1"/>
  <c r="P614" i="1"/>
  <c r="P348" i="1"/>
  <c r="P439" i="1"/>
  <c r="P566" i="1"/>
  <c r="P582" i="1"/>
  <c r="P604" i="1"/>
  <c r="P619" i="1"/>
  <c r="P327" i="1"/>
  <c r="P351" i="1"/>
  <c r="P358" i="1"/>
  <c r="P379" i="1"/>
  <c r="P387" i="1"/>
  <c r="P488" i="1"/>
  <c r="P317" i="1"/>
  <c r="P342" i="1"/>
  <c r="P427" i="1"/>
  <c r="P562" i="1"/>
  <c r="P603" i="1"/>
  <c r="P618" i="1"/>
  <c r="P332" i="1"/>
  <c r="P372" i="1"/>
  <c r="P569" i="1"/>
  <c r="P588" i="1"/>
  <c r="P607" i="1"/>
  <c r="P623" i="1"/>
  <c r="P513" i="1"/>
  <c r="P350" i="1"/>
  <c r="P441" i="1"/>
  <c r="P572" i="1"/>
  <c r="P606" i="1"/>
  <c r="P622" i="1"/>
  <c r="P305" i="1"/>
  <c r="P337" i="1"/>
  <c r="P392" i="1"/>
  <c r="P576" i="1"/>
  <c r="P591" i="1"/>
  <c r="P611" i="1"/>
  <c r="P627" i="1"/>
  <c r="P334" i="1"/>
  <c r="P375" i="1"/>
  <c r="P575" i="1"/>
  <c r="P590" i="1"/>
  <c r="P610" i="1"/>
  <c r="P626" i="1"/>
  <c r="P314" i="1"/>
  <c r="P341" i="1"/>
  <c r="P425" i="1"/>
  <c r="P563" i="1"/>
  <c r="P579" i="1"/>
  <c r="P594" i="1"/>
  <c r="P615" i="1"/>
  <c r="P298" i="1"/>
  <c r="P324" i="1"/>
  <c r="P354" i="1"/>
  <c r="P376" i="1"/>
  <c r="P390" i="1"/>
  <c r="P423" i="1"/>
  <c r="P434" i="1"/>
  <c r="P446" i="1"/>
  <c r="P567" i="1"/>
  <c r="P583" i="1"/>
  <c r="P595" i="1"/>
  <c r="P612" i="1"/>
  <c r="P628" i="1"/>
  <c r="P301" i="1"/>
  <c r="P319" i="1"/>
  <c r="P344" i="1"/>
  <c r="P373" i="1"/>
  <c r="P407" i="1"/>
  <c r="P421" i="1"/>
  <c r="P447" i="1"/>
  <c r="P455" i="1"/>
  <c r="P463" i="1"/>
  <c r="P471" i="1"/>
  <c r="P479" i="1"/>
  <c r="P487" i="1"/>
  <c r="P495" i="1"/>
  <c r="P503" i="1"/>
  <c r="P511" i="1"/>
  <c r="P521" i="1"/>
  <c r="P528" i="1"/>
  <c r="P536" i="1"/>
  <c r="P568" i="1"/>
  <c r="P584" i="1"/>
  <c r="P596" i="1"/>
  <c r="P609" i="1"/>
  <c r="P625" i="1"/>
  <c r="P303" i="1"/>
  <c r="P330" i="1"/>
  <c r="P343" i="1"/>
  <c r="P356" i="1"/>
  <c r="P381" i="1"/>
  <c r="P428" i="1"/>
  <c r="P437" i="1"/>
  <c r="P570" i="1"/>
  <c r="P586" i="1"/>
  <c r="P598" i="1"/>
  <c r="P616" i="1"/>
  <c r="P306" i="1"/>
  <c r="P326" i="1"/>
  <c r="P349" i="1"/>
  <c r="P361" i="1"/>
  <c r="P388" i="1"/>
  <c r="P401" i="1"/>
  <c r="P409" i="1"/>
  <c r="P416" i="1"/>
  <c r="P426" i="1"/>
  <c r="P449" i="1"/>
  <c r="P457" i="1"/>
  <c r="P465" i="1"/>
  <c r="P473" i="1"/>
  <c r="P481" i="1"/>
  <c r="P489" i="1"/>
  <c r="P497" i="1"/>
  <c r="P505" i="1"/>
  <c r="P515" i="1"/>
  <c r="P523" i="1"/>
  <c r="P530" i="1"/>
  <c r="P538" i="1"/>
  <c r="P571" i="1"/>
  <c r="P599" i="1"/>
  <c r="P613" i="1"/>
  <c r="P629" i="1"/>
  <c r="P310" i="1"/>
  <c r="P335" i="1"/>
  <c r="P346" i="1"/>
  <c r="P383" i="1"/>
  <c r="P430" i="1"/>
  <c r="P442" i="1"/>
  <c r="P573" i="1"/>
  <c r="P587" i="1"/>
  <c r="P601" i="1"/>
  <c r="P620" i="1"/>
  <c r="P308" i="1"/>
  <c r="P328" i="1"/>
  <c r="P339" i="1"/>
  <c r="P363" i="1"/>
  <c r="P393" i="1"/>
  <c r="P411" i="1"/>
  <c r="P435" i="1"/>
  <c r="P451" i="1"/>
  <c r="P459" i="1"/>
  <c r="P467" i="1"/>
  <c r="P475" i="1"/>
  <c r="P483" i="1"/>
  <c r="P491" i="1"/>
  <c r="P499" i="1"/>
  <c r="P507" i="1"/>
  <c r="P517" i="1"/>
  <c r="P525" i="1"/>
  <c r="P532" i="1"/>
  <c r="P540" i="1"/>
  <c r="P574" i="1"/>
  <c r="P602" i="1"/>
  <c r="P617" i="1"/>
  <c r="P318" i="1"/>
  <c r="P352" i="1"/>
  <c r="P370" i="1"/>
  <c r="P385" i="1"/>
  <c r="P432" i="1"/>
  <c r="P444" i="1"/>
  <c r="P564" i="1"/>
  <c r="P580" i="1"/>
  <c r="P592" i="1"/>
  <c r="P608" i="1"/>
  <c r="P624" i="1"/>
  <c r="P316" i="1"/>
  <c r="P333" i="1"/>
  <c r="P366" i="1"/>
  <c r="P395" i="1"/>
  <c r="P404" i="1"/>
  <c r="P413" i="1"/>
  <c r="P419" i="1"/>
  <c r="P440" i="1"/>
  <c r="P453" i="1"/>
  <c r="P461" i="1"/>
  <c r="P469" i="1"/>
  <c r="P477" i="1"/>
  <c r="P485" i="1"/>
  <c r="P493" i="1"/>
  <c r="P501" i="1"/>
  <c r="P509" i="1"/>
  <c r="P519" i="1"/>
  <c r="P534" i="1"/>
  <c r="P542" i="1"/>
  <c r="P577" i="1"/>
  <c r="P589" i="1"/>
  <c r="P605" i="1"/>
  <c r="P621" i="1"/>
  <c r="P40" i="1"/>
  <c r="S40" i="1" s="1"/>
  <c r="T406" i="1" l="1"/>
  <c r="S406" i="1"/>
  <c r="T400" i="1"/>
  <c r="S400" i="1"/>
  <c r="S680" i="1"/>
  <c r="T680" i="1"/>
  <c r="S679" i="1"/>
  <c r="T679" i="1"/>
  <c r="T374" i="1"/>
  <c r="S374" i="1"/>
  <c r="T396" i="1"/>
  <c r="S396" i="1"/>
  <c r="T365" i="1"/>
  <c r="S365" i="1"/>
  <c r="S398" i="1"/>
  <c r="T398" i="1"/>
  <c r="T367" i="1"/>
  <c r="S367" i="1"/>
  <c r="T397" i="1"/>
  <c r="S397" i="1"/>
  <c r="S369" i="1"/>
  <c r="T369" i="1"/>
  <c r="T377" i="1"/>
  <c r="S377" i="1"/>
  <c r="S320" i="1"/>
  <c r="T320" i="1"/>
  <c r="T321" i="1"/>
  <c r="S321" i="1"/>
  <c r="S322" i="1"/>
  <c r="T322" i="1"/>
  <c r="T311" i="1"/>
  <c r="S311" i="1"/>
  <c r="S93" i="1"/>
  <c r="S312" i="1"/>
  <c r="T312" i="1"/>
  <c r="S315" i="1"/>
  <c r="T315" i="1"/>
  <c r="P119" i="1"/>
  <c r="P99" i="1"/>
  <c r="S99" i="1" s="1"/>
  <c r="P22" i="1"/>
  <c r="S22" i="1" s="1"/>
  <c r="P173" i="1"/>
  <c r="P126" i="1"/>
  <c r="P81" i="1"/>
  <c r="T81" i="1" s="1"/>
  <c r="P172" i="1"/>
  <c r="T172" i="1" s="1"/>
  <c r="P125" i="1"/>
  <c r="T125" i="1" s="1"/>
  <c r="P66" i="1"/>
  <c r="T66" i="1" s="1"/>
  <c r="P151" i="1"/>
  <c r="T151" i="1" s="1"/>
  <c r="P90" i="1"/>
  <c r="T90" i="1" s="1"/>
  <c r="P55" i="1"/>
  <c r="S55" i="1" s="1"/>
  <c r="P166" i="1"/>
  <c r="T166" i="1" s="1"/>
  <c r="P112" i="1"/>
  <c r="S112" i="1" s="1"/>
  <c r="P73" i="1"/>
  <c r="S73" i="1" s="1"/>
  <c r="P153" i="1"/>
  <c r="T153" i="1" s="1"/>
  <c r="P124" i="1"/>
  <c r="T124" i="1" s="1"/>
  <c r="P92" i="1"/>
  <c r="T92" i="1" s="1"/>
  <c r="P57" i="1"/>
  <c r="T57" i="1" s="1"/>
  <c r="P33" i="1"/>
  <c r="T33" i="1" s="1"/>
  <c r="P281" i="1"/>
  <c r="T281" i="1" s="1"/>
  <c r="P96" i="1"/>
  <c r="S96" i="1" s="1"/>
  <c r="P38" i="1"/>
  <c r="T38" i="1" s="1"/>
  <c r="P14" i="1"/>
  <c r="T14" i="1" s="1"/>
  <c r="P165" i="1"/>
  <c r="T165" i="1" s="1"/>
  <c r="P51" i="1"/>
  <c r="S51" i="1" s="1"/>
  <c r="P139" i="1"/>
  <c r="S139" i="1" s="1"/>
  <c r="P149" i="1"/>
  <c r="T149" i="1" s="1"/>
  <c r="P102" i="1"/>
  <c r="T102" i="1" s="1"/>
  <c r="P45" i="1"/>
  <c r="S45" i="1" s="1"/>
  <c r="P21" i="1"/>
  <c r="T21" i="1" s="1"/>
  <c r="P180" i="1"/>
  <c r="S180" i="1" s="1"/>
  <c r="P77" i="1"/>
  <c r="P18" i="1"/>
  <c r="T18" i="1" s="1"/>
  <c r="P177" i="1"/>
  <c r="T177" i="1" s="1"/>
  <c r="P63" i="1"/>
  <c r="T63" i="1" s="1"/>
  <c r="P156" i="1"/>
  <c r="S156" i="1" s="1"/>
  <c r="P28" i="1"/>
  <c r="T28" i="1" s="1"/>
  <c r="P179" i="1"/>
  <c r="T179" i="1" s="1"/>
  <c r="P107" i="1"/>
  <c r="T107" i="1" s="1"/>
  <c r="P62" i="1"/>
  <c r="P189" i="1"/>
  <c r="T189" i="1" s="1"/>
  <c r="P142" i="1"/>
  <c r="S142" i="1" s="1"/>
  <c r="P111" i="1"/>
  <c r="T111" i="1" s="1"/>
  <c r="P78" i="1"/>
  <c r="T78" i="1" s="1"/>
  <c r="P19" i="1"/>
  <c r="T19" i="1" s="1"/>
  <c r="P178" i="1"/>
  <c r="S178" i="1" s="1"/>
  <c r="P131" i="1"/>
  <c r="P64" i="1"/>
  <c r="T64" i="1" s="1"/>
  <c r="P194" i="1"/>
  <c r="T194" i="1" s="1"/>
  <c r="P69" i="1"/>
  <c r="T69" i="1" s="1"/>
  <c r="P37" i="1"/>
  <c r="T37" i="1" s="1"/>
  <c r="P13" i="1"/>
  <c r="T13" i="1" s="1"/>
  <c r="P199" i="1"/>
  <c r="S199" i="1" s="1"/>
  <c r="P286" i="1"/>
  <c r="S286" i="1" s="1"/>
  <c r="P272" i="1"/>
  <c r="T272" i="1" s="1"/>
  <c r="P137" i="1"/>
  <c r="P75" i="1"/>
  <c r="T75" i="1" s="1"/>
  <c r="P155" i="1"/>
  <c r="T155" i="1" s="1"/>
  <c r="P24" i="1"/>
  <c r="S24" i="1" s="1"/>
  <c r="P53" i="1"/>
  <c r="P29" i="1"/>
  <c r="S29" i="1" s="1"/>
  <c r="P164" i="1"/>
  <c r="T164" i="1" s="1"/>
  <c r="P87" i="1"/>
  <c r="P34" i="1"/>
  <c r="P143" i="1"/>
  <c r="T143" i="1" s="1"/>
  <c r="P115" i="1"/>
  <c r="T115" i="1" s="1"/>
  <c r="P80" i="1"/>
  <c r="S80" i="1" s="1"/>
  <c r="P47" i="1"/>
  <c r="T47" i="1" s="1"/>
  <c r="P135" i="1"/>
  <c r="T135" i="1" s="1"/>
  <c r="P94" i="1"/>
  <c r="T94" i="1" s="1"/>
  <c r="P68" i="1"/>
  <c r="S68" i="1" s="1"/>
  <c r="P104" i="1"/>
  <c r="S104" i="1" s="1"/>
  <c r="P25" i="1"/>
  <c r="S25" i="1" s="1"/>
  <c r="P195" i="1"/>
  <c r="S195" i="1" s="1"/>
  <c r="P270" i="1"/>
  <c r="T270" i="1" s="1"/>
  <c r="P294" i="1"/>
  <c r="S294" i="1" s="1"/>
  <c r="P290" i="1"/>
  <c r="T290" i="1" s="1"/>
  <c r="P158" i="1"/>
  <c r="T158" i="1" s="1"/>
  <c r="P121" i="1"/>
  <c r="T121" i="1" s="1"/>
  <c r="P185" i="1"/>
  <c r="T185" i="1" s="1"/>
  <c r="P138" i="1"/>
  <c r="S138" i="1" s="1"/>
  <c r="P100" i="1"/>
  <c r="S100" i="1" s="1"/>
  <c r="P71" i="1"/>
  <c r="T71" i="1" s="1"/>
  <c r="P39" i="1"/>
  <c r="S39" i="1" s="1"/>
  <c r="P15" i="1"/>
  <c r="S15" i="1" s="1"/>
  <c r="P127" i="1"/>
  <c r="T127" i="1" s="1"/>
  <c r="P83" i="1"/>
  <c r="S83" i="1" s="1"/>
  <c r="P140" i="1"/>
  <c r="S140" i="1" s="1"/>
  <c r="P17" i="1"/>
  <c r="T17" i="1" s="1"/>
  <c r="P197" i="1"/>
  <c r="T197" i="1" s="1"/>
  <c r="P198" i="1"/>
  <c r="T198" i="1" s="1"/>
  <c r="P168" i="1"/>
  <c r="S168" i="1" s="1"/>
  <c r="P114" i="1"/>
  <c r="T114" i="1" s="1"/>
  <c r="P54" i="1"/>
  <c r="T54" i="1" s="1"/>
  <c r="P30" i="1"/>
  <c r="T30" i="1" s="1"/>
  <c r="P181" i="1"/>
  <c r="P134" i="1"/>
  <c r="S134" i="1" s="1"/>
  <c r="P170" i="1"/>
  <c r="S170" i="1" s="1"/>
  <c r="P91" i="1"/>
  <c r="T91" i="1" s="1"/>
  <c r="P32" i="1"/>
  <c r="T32" i="1" s="1"/>
  <c r="P183" i="1"/>
  <c r="T183" i="1" s="1"/>
  <c r="P128" i="1"/>
  <c r="T128" i="1" s="1"/>
  <c r="P95" i="1"/>
  <c r="T95" i="1" s="1"/>
  <c r="P193" i="1"/>
  <c r="P98" i="1"/>
  <c r="T98" i="1" s="1"/>
  <c r="P101" i="1"/>
  <c r="T101" i="1" s="1"/>
  <c r="P150" i="1"/>
  <c r="T150" i="1" s="1"/>
  <c r="P67" i="1"/>
  <c r="S67" i="1" s="1"/>
  <c r="P88" i="1"/>
  <c r="T88" i="1" s="1"/>
  <c r="P74" i="1"/>
  <c r="T74" i="1" s="1"/>
  <c r="P16" i="1"/>
  <c r="T16" i="1" s="1"/>
  <c r="P186" i="1"/>
  <c r="S186" i="1" s="1"/>
  <c r="P72" i="1"/>
  <c r="S72" i="1" s="1"/>
  <c r="P12" i="1"/>
  <c r="S12" i="1" s="1"/>
  <c r="P41" i="1"/>
  <c r="T41" i="1" s="1"/>
  <c r="P191" i="1"/>
  <c r="T191" i="1" s="1"/>
  <c r="P20" i="1"/>
  <c r="T20" i="1" s="1"/>
  <c r="P196" i="1"/>
  <c r="T196" i="1" s="1"/>
  <c r="P141" i="1"/>
  <c r="T141" i="1" s="1"/>
  <c r="P176" i="1"/>
  <c r="S176" i="1" s="1"/>
  <c r="P145" i="1"/>
  <c r="S145" i="1" s="1"/>
  <c r="P43" i="1"/>
  <c r="T43" i="1" s="1"/>
  <c r="S86" i="1"/>
  <c r="P108" i="1"/>
  <c r="T108" i="1" s="1"/>
  <c r="P269" i="1"/>
  <c r="S269" i="1" s="1"/>
  <c r="P152" i="1"/>
  <c r="S152" i="1" s="1"/>
  <c r="P84" i="1"/>
  <c r="T84" i="1" s="1"/>
  <c r="P26" i="1"/>
  <c r="P82" i="1"/>
  <c r="S82" i="1" s="1"/>
  <c r="P278" i="1"/>
  <c r="T278" i="1" s="1"/>
  <c r="T653" i="1"/>
  <c r="S653" i="1"/>
  <c r="T630" i="1"/>
  <c r="S630" i="1"/>
  <c r="S661" i="1"/>
  <c r="T661" i="1"/>
  <c r="T632" i="1"/>
  <c r="S632" i="1"/>
  <c r="S664" i="1"/>
  <c r="T664" i="1"/>
  <c r="T641" i="1"/>
  <c r="S641" i="1"/>
  <c r="T642" i="1"/>
  <c r="S642" i="1"/>
  <c r="S658" i="1"/>
  <c r="T658" i="1"/>
  <c r="S673" i="1"/>
  <c r="T673" i="1"/>
  <c r="T639" i="1"/>
  <c r="S639" i="1"/>
  <c r="T655" i="1"/>
  <c r="S655" i="1"/>
  <c r="S671" i="1"/>
  <c r="T671" i="1"/>
  <c r="T637" i="1"/>
  <c r="S637" i="1"/>
  <c r="S644" i="1"/>
  <c r="T644" i="1"/>
  <c r="T676" i="1"/>
  <c r="S676" i="1"/>
  <c r="S640" i="1"/>
  <c r="T640" i="1"/>
  <c r="S672" i="1"/>
  <c r="T672" i="1"/>
  <c r="T649" i="1"/>
  <c r="S649" i="1"/>
  <c r="T646" i="1"/>
  <c r="S646" i="1"/>
  <c r="T662" i="1"/>
  <c r="S662" i="1"/>
  <c r="T677" i="1"/>
  <c r="S677" i="1"/>
  <c r="T643" i="1"/>
  <c r="S643" i="1"/>
  <c r="S659" i="1"/>
  <c r="T659" i="1"/>
  <c r="S674" i="1"/>
  <c r="T674" i="1"/>
  <c r="T652" i="1"/>
  <c r="S652" i="1"/>
  <c r="S636" i="1"/>
  <c r="T636" i="1"/>
  <c r="S669" i="1"/>
  <c r="T669" i="1"/>
  <c r="S660" i="1"/>
  <c r="T660" i="1"/>
  <c r="T631" i="1"/>
  <c r="S631" i="1"/>
  <c r="S648" i="1"/>
  <c r="T648" i="1"/>
  <c r="T657" i="1"/>
  <c r="S657" i="1"/>
  <c r="T634" i="1"/>
  <c r="S634" i="1"/>
  <c r="T650" i="1"/>
  <c r="S650" i="1"/>
  <c r="T666" i="1"/>
  <c r="S666" i="1"/>
  <c r="T647" i="1"/>
  <c r="S647" i="1"/>
  <c r="S663" i="1"/>
  <c r="T663" i="1"/>
  <c r="T678" i="1"/>
  <c r="S678" i="1"/>
  <c r="T668" i="1"/>
  <c r="S668" i="1"/>
  <c r="S675" i="1"/>
  <c r="T675" i="1"/>
  <c r="T645" i="1"/>
  <c r="S645" i="1"/>
  <c r="S656" i="1"/>
  <c r="T656" i="1"/>
  <c r="S633" i="1"/>
  <c r="T633" i="1"/>
  <c r="T665" i="1"/>
  <c r="S665" i="1"/>
  <c r="T638" i="1"/>
  <c r="S638" i="1"/>
  <c r="T654" i="1"/>
  <c r="S654" i="1"/>
  <c r="T670" i="1"/>
  <c r="S670" i="1"/>
  <c r="S635" i="1"/>
  <c r="T635" i="1"/>
  <c r="S651" i="1"/>
  <c r="T651" i="1"/>
  <c r="S667" i="1"/>
  <c r="T667" i="1"/>
  <c r="S621" i="1"/>
  <c r="T621" i="1"/>
  <c r="T493" i="1"/>
  <c r="S493" i="1"/>
  <c r="T461" i="1"/>
  <c r="S461" i="1"/>
  <c r="T413" i="1"/>
  <c r="S413" i="1"/>
  <c r="T624" i="1"/>
  <c r="S624" i="1"/>
  <c r="T564" i="1"/>
  <c r="S564" i="1"/>
  <c r="T370" i="1"/>
  <c r="S370" i="1"/>
  <c r="T540" i="1"/>
  <c r="S540" i="1"/>
  <c r="S507" i="1"/>
  <c r="T507" i="1"/>
  <c r="S475" i="1"/>
  <c r="T475" i="1"/>
  <c r="S435" i="1"/>
  <c r="T435" i="1"/>
  <c r="S393" i="1"/>
  <c r="T393" i="1"/>
  <c r="T328" i="1"/>
  <c r="S328" i="1"/>
  <c r="S587" i="1"/>
  <c r="T587" i="1"/>
  <c r="T430" i="1"/>
  <c r="S430" i="1"/>
  <c r="S335" i="1"/>
  <c r="T335" i="1"/>
  <c r="S538" i="1"/>
  <c r="T538" i="1"/>
  <c r="T505" i="1"/>
  <c r="S505" i="1"/>
  <c r="T473" i="1"/>
  <c r="S473" i="1"/>
  <c r="S426" i="1"/>
  <c r="T426" i="1"/>
  <c r="S388" i="1"/>
  <c r="T388" i="1"/>
  <c r="S326" i="1"/>
  <c r="T326" i="1"/>
  <c r="T586" i="1"/>
  <c r="S586" i="1"/>
  <c r="T428" i="1"/>
  <c r="S428" i="1"/>
  <c r="S343" i="1"/>
  <c r="T343" i="1"/>
  <c r="T596" i="1"/>
  <c r="S596" i="1"/>
  <c r="S511" i="1"/>
  <c r="T511" i="1"/>
  <c r="S479" i="1"/>
  <c r="T479" i="1"/>
  <c r="S447" i="1"/>
  <c r="T447" i="1"/>
  <c r="T595" i="1"/>
  <c r="S595" i="1"/>
  <c r="S434" i="1"/>
  <c r="T434" i="1"/>
  <c r="S354" i="1"/>
  <c r="T354" i="1"/>
  <c r="T615" i="1"/>
  <c r="S615" i="1"/>
  <c r="T425" i="1"/>
  <c r="S425" i="1"/>
  <c r="T590" i="1"/>
  <c r="S590" i="1"/>
  <c r="T334" i="1"/>
  <c r="S334" i="1"/>
  <c r="T576" i="1"/>
  <c r="S576" i="1"/>
  <c r="T305" i="1"/>
  <c r="S305" i="1"/>
  <c r="T572" i="1"/>
  <c r="S572" i="1"/>
  <c r="S588" i="1"/>
  <c r="T588" i="1"/>
  <c r="T332" i="1"/>
  <c r="S332" i="1"/>
  <c r="S562" i="1"/>
  <c r="T562" i="1"/>
  <c r="S488" i="1"/>
  <c r="T488" i="1"/>
  <c r="S351" i="1"/>
  <c r="T351" i="1"/>
  <c r="T619" i="1"/>
  <c r="S619" i="1"/>
  <c r="S439" i="1"/>
  <c r="T439" i="1"/>
  <c r="T600" i="1"/>
  <c r="S600" i="1"/>
  <c r="T338" i="1"/>
  <c r="S338" i="1"/>
  <c r="S325" i="1"/>
  <c r="T325" i="1"/>
  <c r="S347" i="1"/>
  <c r="T347" i="1"/>
  <c r="T357" i="1"/>
  <c r="S357" i="1"/>
  <c r="T380" i="1"/>
  <c r="S380" i="1"/>
  <c r="T391" i="1"/>
  <c r="S391" i="1"/>
  <c r="T433" i="1"/>
  <c r="S433" i="1"/>
  <c r="S565" i="1"/>
  <c r="T565" i="1"/>
  <c r="T309" i="1"/>
  <c r="S309" i="1"/>
  <c r="T340" i="1"/>
  <c r="S340" i="1"/>
  <c r="S360" i="1"/>
  <c r="T360" i="1"/>
  <c r="S389" i="1"/>
  <c r="T389" i="1"/>
  <c r="T403" i="1"/>
  <c r="S403" i="1"/>
  <c r="T412" i="1"/>
  <c r="S412" i="1"/>
  <c r="T418" i="1"/>
  <c r="S418" i="1"/>
  <c r="T448" i="1"/>
  <c r="S448" i="1"/>
  <c r="S456" i="1"/>
  <c r="T456" i="1"/>
  <c r="T464" i="1"/>
  <c r="S464" i="1"/>
  <c r="S472" i="1"/>
  <c r="T472" i="1"/>
  <c r="T480" i="1"/>
  <c r="S480" i="1"/>
  <c r="T490" i="1"/>
  <c r="S490" i="1"/>
  <c r="T498" i="1"/>
  <c r="S498" i="1"/>
  <c r="T506" i="1"/>
  <c r="S506" i="1"/>
  <c r="T514" i="1"/>
  <c r="S514" i="1"/>
  <c r="T522" i="1"/>
  <c r="S522" i="1"/>
  <c r="T529" i="1"/>
  <c r="S529" i="1"/>
  <c r="T537" i="1"/>
  <c r="S537" i="1"/>
  <c r="S585" i="1"/>
  <c r="T585" i="1"/>
  <c r="S605" i="1"/>
  <c r="T605" i="1"/>
  <c r="S519" i="1"/>
  <c r="T519" i="1"/>
  <c r="T485" i="1"/>
  <c r="S485" i="1"/>
  <c r="T453" i="1"/>
  <c r="S453" i="1"/>
  <c r="T404" i="1"/>
  <c r="S404" i="1"/>
  <c r="T608" i="1"/>
  <c r="S608" i="1"/>
  <c r="T444" i="1"/>
  <c r="S444" i="1"/>
  <c r="T352" i="1"/>
  <c r="S352" i="1"/>
  <c r="T574" i="1"/>
  <c r="S574" i="1"/>
  <c r="T532" i="1"/>
  <c r="S532" i="1"/>
  <c r="T499" i="1"/>
  <c r="S499" i="1"/>
  <c r="T467" i="1"/>
  <c r="S467" i="1"/>
  <c r="T363" i="1"/>
  <c r="S363" i="1"/>
  <c r="T308" i="1"/>
  <c r="S308" i="1"/>
  <c r="S573" i="1"/>
  <c r="T573" i="1"/>
  <c r="T383" i="1"/>
  <c r="S383" i="1"/>
  <c r="T310" i="1"/>
  <c r="S310" i="1"/>
  <c r="S629" i="1"/>
  <c r="T629" i="1"/>
  <c r="T571" i="1"/>
  <c r="S571" i="1"/>
  <c r="T530" i="1"/>
  <c r="S530" i="1"/>
  <c r="T497" i="1"/>
  <c r="S497" i="1"/>
  <c r="T465" i="1"/>
  <c r="S465" i="1"/>
  <c r="T416" i="1"/>
  <c r="S416" i="1"/>
  <c r="T361" i="1"/>
  <c r="S361" i="1"/>
  <c r="S306" i="1"/>
  <c r="T306" i="1"/>
  <c r="T570" i="1"/>
  <c r="S570" i="1"/>
  <c r="T330" i="1"/>
  <c r="S330" i="1"/>
  <c r="S584" i="1"/>
  <c r="T584" i="1"/>
  <c r="T536" i="1"/>
  <c r="S536" i="1"/>
  <c r="T503" i="1"/>
  <c r="S503" i="1"/>
  <c r="S471" i="1"/>
  <c r="T471" i="1"/>
  <c r="T421" i="1"/>
  <c r="S421" i="1"/>
  <c r="T373" i="1"/>
  <c r="S373" i="1"/>
  <c r="T319" i="1"/>
  <c r="S319" i="1"/>
  <c r="T583" i="1"/>
  <c r="S583" i="1"/>
  <c r="T423" i="1"/>
  <c r="S423" i="1"/>
  <c r="T594" i="1"/>
  <c r="S594" i="1"/>
  <c r="T341" i="1"/>
  <c r="S341" i="1"/>
  <c r="T575" i="1"/>
  <c r="S575" i="1"/>
  <c r="T627" i="1"/>
  <c r="S627" i="1"/>
  <c r="T622" i="1"/>
  <c r="S622" i="1"/>
  <c r="T441" i="1"/>
  <c r="S441" i="1"/>
  <c r="T513" i="1"/>
  <c r="S513" i="1"/>
  <c r="S569" i="1"/>
  <c r="T569" i="1"/>
  <c r="T618" i="1"/>
  <c r="S618" i="1"/>
  <c r="S427" i="1"/>
  <c r="T427" i="1"/>
  <c r="T387" i="1"/>
  <c r="S387" i="1"/>
  <c r="T604" i="1"/>
  <c r="S604" i="1"/>
  <c r="T348" i="1"/>
  <c r="S348" i="1"/>
  <c r="T578" i="1"/>
  <c r="S578" i="1"/>
  <c r="T307" i="1"/>
  <c r="S307" i="1"/>
  <c r="S331" i="1"/>
  <c r="T331" i="1"/>
  <c r="T359" i="1"/>
  <c r="S359" i="1"/>
  <c r="T382" i="1"/>
  <c r="S382" i="1"/>
  <c r="S424" i="1"/>
  <c r="T424" i="1"/>
  <c r="T438" i="1"/>
  <c r="S438" i="1"/>
  <c r="S581" i="1"/>
  <c r="T581" i="1"/>
  <c r="T323" i="1"/>
  <c r="S323" i="1"/>
  <c r="T345" i="1"/>
  <c r="S345" i="1"/>
  <c r="T362" i="1"/>
  <c r="S362" i="1"/>
  <c r="S399" i="1"/>
  <c r="T399" i="1"/>
  <c r="S405" i="1"/>
  <c r="T405" i="1"/>
  <c r="S414" i="1"/>
  <c r="T414" i="1"/>
  <c r="S420" i="1"/>
  <c r="T420" i="1"/>
  <c r="T450" i="1"/>
  <c r="S450" i="1"/>
  <c r="T458" i="1"/>
  <c r="S458" i="1"/>
  <c r="T466" i="1"/>
  <c r="S466" i="1"/>
  <c r="T474" i="1"/>
  <c r="S474" i="1"/>
  <c r="T482" i="1"/>
  <c r="S482" i="1"/>
  <c r="T492" i="1"/>
  <c r="S492" i="1"/>
  <c r="T500" i="1"/>
  <c r="S500" i="1"/>
  <c r="T508" i="1"/>
  <c r="S508" i="1"/>
  <c r="T516" i="1"/>
  <c r="S516" i="1"/>
  <c r="T524" i="1"/>
  <c r="S524" i="1"/>
  <c r="T531" i="1"/>
  <c r="S531" i="1"/>
  <c r="S539" i="1"/>
  <c r="T539" i="1"/>
  <c r="S597" i="1"/>
  <c r="T597" i="1"/>
  <c r="P188" i="1"/>
  <c r="T188" i="1" s="1"/>
  <c r="S589" i="1"/>
  <c r="T589" i="1"/>
  <c r="S542" i="1"/>
  <c r="T542" i="1"/>
  <c r="T509" i="1"/>
  <c r="S509" i="1"/>
  <c r="T477" i="1"/>
  <c r="S477" i="1"/>
  <c r="T440" i="1"/>
  <c r="S440" i="1"/>
  <c r="T395" i="1"/>
  <c r="S395" i="1"/>
  <c r="T333" i="1"/>
  <c r="S333" i="1"/>
  <c r="T592" i="1"/>
  <c r="S592" i="1"/>
  <c r="T432" i="1"/>
  <c r="S432" i="1"/>
  <c r="S617" i="1"/>
  <c r="T617" i="1"/>
  <c r="T491" i="1"/>
  <c r="S491" i="1"/>
  <c r="T459" i="1"/>
  <c r="S459" i="1"/>
  <c r="T411" i="1"/>
  <c r="S411" i="1"/>
  <c r="S620" i="1"/>
  <c r="T620" i="1"/>
  <c r="S613" i="1"/>
  <c r="T613" i="1"/>
  <c r="T523" i="1"/>
  <c r="S523" i="1"/>
  <c r="T489" i="1"/>
  <c r="S489" i="1"/>
  <c r="T457" i="1"/>
  <c r="S457" i="1"/>
  <c r="T409" i="1"/>
  <c r="S409" i="1"/>
  <c r="T349" i="1"/>
  <c r="S349" i="1"/>
  <c r="T616" i="1"/>
  <c r="S616" i="1"/>
  <c r="S381" i="1"/>
  <c r="T381" i="1"/>
  <c r="T303" i="1"/>
  <c r="S303" i="1"/>
  <c r="S625" i="1"/>
  <c r="T625" i="1"/>
  <c r="T568" i="1"/>
  <c r="S568" i="1"/>
  <c r="T528" i="1"/>
  <c r="S528" i="1"/>
  <c r="T495" i="1"/>
  <c r="S495" i="1"/>
  <c r="T463" i="1"/>
  <c r="S463" i="1"/>
  <c r="T301" i="1"/>
  <c r="S301" i="1"/>
  <c r="T628" i="1"/>
  <c r="S628" i="1"/>
  <c r="T567" i="1"/>
  <c r="S567" i="1"/>
  <c r="T390" i="1"/>
  <c r="S390" i="1"/>
  <c r="T324" i="1"/>
  <c r="S324" i="1"/>
  <c r="T579" i="1"/>
  <c r="S579" i="1"/>
  <c r="T314" i="1"/>
  <c r="S314" i="1"/>
  <c r="T626" i="1"/>
  <c r="S626" i="1"/>
  <c r="T611" i="1"/>
  <c r="S611" i="1"/>
  <c r="T392" i="1"/>
  <c r="S392" i="1"/>
  <c r="T606" i="1"/>
  <c r="S606" i="1"/>
  <c r="T350" i="1"/>
  <c r="S350" i="1"/>
  <c r="T623" i="1"/>
  <c r="S623" i="1"/>
  <c r="T603" i="1"/>
  <c r="S603" i="1"/>
  <c r="T342" i="1"/>
  <c r="S342" i="1"/>
  <c r="T379" i="1"/>
  <c r="S379" i="1"/>
  <c r="S327" i="1"/>
  <c r="T327" i="1"/>
  <c r="T582" i="1"/>
  <c r="S582" i="1"/>
  <c r="S304" i="1"/>
  <c r="T304" i="1"/>
  <c r="T353" i="1"/>
  <c r="S353" i="1"/>
  <c r="S371" i="1"/>
  <c r="T371" i="1"/>
  <c r="T384" i="1"/>
  <c r="S384" i="1"/>
  <c r="S429" i="1"/>
  <c r="T429" i="1"/>
  <c r="S443" i="1"/>
  <c r="T443" i="1"/>
  <c r="S593" i="1"/>
  <c r="T593" i="1"/>
  <c r="T329" i="1"/>
  <c r="S329" i="1"/>
  <c r="S364" i="1"/>
  <c r="T364" i="1"/>
  <c r="T408" i="1"/>
  <c r="S408" i="1"/>
  <c r="T415" i="1"/>
  <c r="S415" i="1"/>
  <c r="T422" i="1"/>
  <c r="S422" i="1"/>
  <c r="T452" i="1"/>
  <c r="S452" i="1"/>
  <c r="T460" i="1"/>
  <c r="S460" i="1"/>
  <c r="T468" i="1"/>
  <c r="S468" i="1"/>
  <c r="T476" i="1"/>
  <c r="S476" i="1"/>
  <c r="T484" i="1"/>
  <c r="S484" i="1"/>
  <c r="T494" i="1"/>
  <c r="S494" i="1"/>
  <c r="T502" i="1"/>
  <c r="S502" i="1"/>
  <c r="T510" i="1"/>
  <c r="S510" i="1"/>
  <c r="T518" i="1"/>
  <c r="S518" i="1"/>
  <c r="T533" i="1"/>
  <c r="S533" i="1"/>
  <c r="T541" i="1"/>
  <c r="S541" i="1"/>
  <c r="S577" i="1"/>
  <c r="T577" i="1"/>
  <c r="T534" i="1"/>
  <c r="S534" i="1"/>
  <c r="T501" i="1"/>
  <c r="S501" i="1"/>
  <c r="T469" i="1"/>
  <c r="S469" i="1"/>
  <c r="T419" i="1"/>
  <c r="S419" i="1"/>
  <c r="T366" i="1"/>
  <c r="S366" i="1"/>
  <c r="T316" i="1"/>
  <c r="S316" i="1"/>
  <c r="S580" i="1"/>
  <c r="T580" i="1"/>
  <c r="S385" i="1"/>
  <c r="T385" i="1"/>
  <c r="S318" i="1"/>
  <c r="T318" i="1"/>
  <c r="T602" i="1"/>
  <c r="S602" i="1"/>
  <c r="T525" i="1"/>
  <c r="S525" i="1"/>
  <c r="T517" i="1"/>
  <c r="S517" i="1"/>
  <c r="T483" i="1"/>
  <c r="S483" i="1"/>
  <c r="T451" i="1"/>
  <c r="S451" i="1"/>
  <c r="T339" i="1"/>
  <c r="S339" i="1"/>
  <c r="S601" i="1"/>
  <c r="T601" i="1"/>
  <c r="T442" i="1"/>
  <c r="S442" i="1"/>
  <c r="T346" i="1"/>
  <c r="S346" i="1"/>
  <c r="T599" i="1"/>
  <c r="S599" i="1"/>
  <c r="T515" i="1"/>
  <c r="S515" i="1"/>
  <c r="T481" i="1"/>
  <c r="S481" i="1"/>
  <c r="T449" i="1"/>
  <c r="S449" i="1"/>
  <c r="T401" i="1"/>
  <c r="S401" i="1"/>
  <c r="T598" i="1"/>
  <c r="S598" i="1"/>
  <c r="T437" i="1"/>
  <c r="S437" i="1"/>
  <c r="T356" i="1"/>
  <c r="S356" i="1"/>
  <c r="S609" i="1"/>
  <c r="T609" i="1"/>
  <c r="T521" i="1"/>
  <c r="S521" i="1"/>
  <c r="T487" i="1"/>
  <c r="S487" i="1"/>
  <c r="S455" i="1"/>
  <c r="T455" i="1"/>
  <c r="T407" i="1"/>
  <c r="S407" i="1"/>
  <c r="T344" i="1"/>
  <c r="S344" i="1"/>
  <c r="T612" i="1"/>
  <c r="S612" i="1"/>
  <c r="T446" i="1"/>
  <c r="S446" i="1"/>
  <c r="S376" i="1"/>
  <c r="T376" i="1"/>
  <c r="T298" i="1"/>
  <c r="S298" i="1"/>
  <c r="T563" i="1"/>
  <c r="S563" i="1"/>
  <c r="T610" i="1"/>
  <c r="S610" i="1"/>
  <c r="T375" i="1"/>
  <c r="S375" i="1"/>
  <c r="T591" i="1"/>
  <c r="S591" i="1"/>
  <c r="T337" i="1"/>
  <c r="S337" i="1"/>
  <c r="T607" i="1"/>
  <c r="S607" i="1"/>
  <c r="T372" i="1"/>
  <c r="S372" i="1"/>
  <c r="T317" i="1"/>
  <c r="S317" i="1"/>
  <c r="S358" i="1"/>
  <c r="T358" i="1"/>
  <c r="T566" i="1"/>
  <c r="S566" i="1"/>
  <c r="T614" i="1"/>
  <c r="S614" i="1"/>
  <c r="T394" i="1"/>
  <c r="S394" i="1"/>
  <c r="S313" i="1"/>
  <c r="T313" i="1"/>
  <c r="T355" i="1"/>
  <c r="S355" i="1"/>
  <c r="T378" i="1"/>
  <c r="S378" i="1"/>
  <c r="T386" i="1"/>
  <c r="S386" i="1"/>
  <c r="S431" i="1"/>
  <c r="T431" i="1"/>
  <c r="T445" i="1"/>
  <c r="S445" i="1"/>
  <c r="T302" i="1"/>
  <c r="S302" i="1"/>
  <c r="T336" i="1"/>
  <c r="S336" i="1"/>
  <c r="T368" i="1"/>
  <c r="S368" i="1"/>
  <c r="S402" i="1"/>
  <c r="T402" i="1"/>
  <c r="S410" i="1"/>
  <c r="T410" i="1"/>
  <c r="S417" i="1"/>
  <c r="T417" i="1"/>
  <c r="T436" i="1"/>
  <c r="S436" i="1"/>
  <c r="T454" i="1"/>
  <c r="S454" i="1"/>
  <c r="T462" i="1"/>
  <c r="S462" i="1"/>
  <c r="T470" i="1"/>
  <c r="S470" i="1"/>
  <c r="T478" i="1"/>
  <c r="S478" i="1"/>
  <c r="T486" i="1"/>
  <c r="S486" i="1"/>
  <c r="T496" i="1"/>
  <c r="S496" i="1"/>
  <c r="S504" i="1"/>
  <c r="T504" i="1"/>
  <c r="T512" i="1"/>
  <c r="S512" i="1"/>
  <c r="S520" i="1"/>
  <c r="T520" i="1"/>
  <c r="S526" i="1"/>
  <c r="T526" i="1"/>
  <c r="T527" i="1"/>
  <c r="S527" i="1"/>
  <c r="S535" i="1"/>
  <c r="T535" i="1"/>
  <c r="T543" i="1"/>
  <c r="S543" i="1"/>
  <c r="P162" i="1"/>
  <c r="T162" i="1" s="1"/>
  <c r="P157" i="1"/>
  <c r="T157" i="1" s="1"/>
  <c r="P144" i="1"/>
  <c r="S144" i="1" s="1"/>
  <c r="P120" i="1"/>
  <c r="T120" i="1" s="1"/>
  <c r="P175" i="1"/>
  <c r="S175" i="1" s="1"/>
  <c r="P76" i="1"/>
  <c r="S76" i="1" s="1"/>
  <c r="P285" i="1"/>
  <c r="P122" i="1"/>
  <c r="T122" i="1" s="1"/>
  <c r="P148" i="1"/>
  <c r="S148" i="1" s="1"/>
  <c r="P109" i="1"/>
  <c r="T109" i="1" s="1"/>
  <c r="P292" i="1"/>
  <c r="P282" i="1"/>
  <c r="P167" i="1"/>
  <c r="T167" i="1" s="1"/>
  <c r="P289" i="1"/>
  <c r="P184" i="1"/>
  <c r="S184" i="1" s="1"/>
  <c r="P113" i="1"/>
  <c r="T113" i="1" s="1"/>
  <c r="P129" i="1"/>
  <c r="T129" i="1" s="1"/>
  <c r="P284" i="1"/>
  <c r="P297" i="1"/>
  <c r="P291" i="1"/>
  <c r="P283" i="1"/>
  <c r="P161" i="1"/>
  <c r="T161" i="1" s="1"/>
  <c r="P288" i="1"/>
  <c r="P287" i="1"/>
  <c r="P295" i="1"/>
  <c r="P293" i="1"/>
  <c r="P147" i="1"/>
  <c r="S147" i="1" s="1"/>
  <c r="P154" i="1"/>
  <c r="T154" i="1" s="1"/>
  <c r="P27" i="1"/>
  <c r="S27" i="1" s="1"/>
  <c r="T40" i="1"/>
  <c r="P163" i="1"/>
  <c r="S163" i="1" s="1"/>
  <c r="P89" i="1"/>
  <c r="T89" i="1" s="1"/>
  <c r="P49" i="1"/>
  <c r="T49" i="1" s="1"/>
  <c r="P36" i="1"/>
  <c r="S36" i="1" s="1"/>
  <c r="P136" i="1"/>
  <c r="T136" i="1" s="1"/>
  <c r="T104" i="1"/>
  <c r="P31" i="1"/>
  <c r="T31" i="1" s="1"/>
  <c r="P130" i="1"/>
  <c r="S130" i="1" s="1"/>
  <c r="S193" i="1"/>
  <c r="T193" i="1"/>
  <c r="P61" i="1"/>
  <c r="S61" i="1" s="1"/>
  <c r="P190" i="1"/>
  <c r="S190" i="1" s="1"/>
  <c r="P59" i="1"/>
  <c r="T59" i="1" s="1"/>
  <c r="P23" i="1"/>
  <c r="S23" i="1" s="1"/>
  <c r="P146" i="1"/>
  <c r="S146" i="1" s="1"/>
  <c r="P279" i="1"/>
  <c r="P280" i="1"/>
  <c r="P58" i="1"/>
  <c r="S58" i="1" s="1"/>
  <c r="P105" i="1"/>
  <c r="T105" i="1" s="1"/>
  <c r="P117" i="1"/>
  <c r="T117" i="1" s="1"/>
  <c r="P133" i="1"/>
  <c r="T133" i="1" s="1"/>
  <c r="P110" i="1"/>
  <c r="T110" i="1" s="1"/>
  <c r="P103" i="1"/>
  <c r="S103" i="1" s="1"/>
  <c r="P182" i="1"/>
  <c r="S182" i="1" s="1"/>
  <c r="P187" i="1"/>
  <c r="T187" i="1" s="1"/>
  <c r="P60" i="1"/>
  <c r="S60" i="1" s="1"/>
  <c r="P79" i="1"/>
  <c r="T79" i="1" s="1"/>
  <c r="P159" i="1"/>
  <c r="S159" i="1" s="1"/>
  <c r="P50" i="1"/>
  <c r="T50" i="1" s="1"/>
  <c r="P200" i="1"/>
  <c r="T200" i="1" s="1"/>
  <c r="P116" i="1"/>
  <c r="T116" i="1" s="1"/>
  <c r="P118" i="1"/>
  <c r="T118" i="1" s="1"/>
  <c r="P106" i="1"/>
  <c r="T106" i="1" s="1"/>
  <c r="P44" i="1"/>
  <c r="P192" i="1"/>
  <c r="S192" i="1" s="1"/>
  <c r="P171" i="1"/>
  <c r="T171" i="1" s="1"/>
  <c r="P85" i="1"/>
  <c r="S85" i="1" s="1"/>
  <c r="P70" i="1"/>
  <c r="T70" i="1" s="1"/>
  <c r="P169" i="1"/>
  <c r="T169" i="1" s="1"/>
  <c r="P201" i="1"/>
  <c r="S201" i="1" s="1"/>
  <c r="P48" i="1"/>
  <c r="T48" i="1" s="1"/>
  <c r="P160" i="1"/>
  <c r="T160" i="1" s="1"/>
  <c r="P174" i="1"/>
  <c r="S174" i="1" s="1"/>
  <c r="P132" i="1"/>
  <c r="T132" i="1" s="1"/>
  <c r="P123" i="1"/>
  <c r="T123" i="1" s="1"/>
  <c r="P65" i="1"/>
  <c r="S65" i="1" s="1"/>
  <c r="P35" i="1"/>
  <c r="S35" i="1" s="1"/>
  <c r="P42" i="1"/>
  <c r="T42" i="1" s="1"/>
  <c r="P52" i="1"/>
  <c r="P46" i="1"/>
  <c r="T46" i="1" s="1"/>
  <c r="P56" i="1"/>
  <c r="S56" i="1" s="1"/>
  <c r="P97" i="1"/>
  <c r="S97" i="1" s="1"/>
  <c r="P242" i="1"/>
  <c r="P203" i="1"/>
  <c r="P206" i="1"/>
  <c r="P204" i="1"/>
  <c r="P224" i="1"/>
  <c r="P245" i="1"/>
  <c r="P218" i="1"/>
  <c r="P235" i="1"/>
  <c r="P246" i="1"/>
  <c r="P260" i="1"/>
  <c r="P228" i="1"/>
  <c r="P249" i="1"/>
  <c r="P222" i="1"/>
  <c r="P248" i="1"/>
  <c r="P268" i="1"/>
  <c r="P251" i="1"/>
  <c r="P271" i="1"/>
  <c r="P231" i="1"/>
  <c r="P211" i="1"/>
  <c r="P233" i="1"/>
  <c r="P261" i="1"/>
  <c r="P250" i="1"/>
  <c r="P257" i="1"/>
  <c r="P259" i="1"/>
  <c r="P276" i="1"/>
  <c r="P209" i="1"/>
  <c r="P234" i="1"/>
  <c r="P219" i="1"/>
  <c r="P236" i="1"/>
  <c r="P202" i="1"/>
  <c r="P225" i="1"/>
  <c r="P258" i="1"/>
  <c r="P265" i="1"/>
  <c r="P267" i="1"/>
  <c r="P277" i="1"/>
  <c r="P240" i="1"/>
  <c r="P205" i="1"/>
  <c r="P227" i="1"/>
  <c r="P239" i="1"/>
  <c r="P208" i="1"/>
  <c r="P232" i="1"/>
  <c r="P266" i="1"/>
  <c r="P264" i="1"/>
  <c r="P273" i="1"/>
  <c r="P215" i="1"/>
  <c r="P214" i="1"/>
  <c r="P253" i="1"/>
  <c r="P212" i="1"/>
  <c r="P230" i="1"/>
  <c r="P217" i="1"/>
  <c r="P216" i="1"/>
  <c r="P238" i="1"/>
  <c r="P296" i="1"/>
  <c r="P274" i="1"/>
  <c r="P213" i="1"/>
  <c r="P244" i="1"/>
  <c r="P254" i="1"/>
  <c r="P220" i="1"/>
  <c r="P243" i="1"/>
  <c r="P226" i="1"/>
  <c r="P223" i="1"/>
  <c r="P241" i="1"/>
  <c r="P263" i="1"/>
  <c r="P275" i="1"/>
  <c r="P207" i="1"/>
  <c r="P221" i="1"/>
  <c r="P255" i="1"/>
  <c r="P237" i="1"/>
  <c r="P210" i="1"/>
  <c r="P247" i="1"/>
  <c r="P229" i="1"/>
  <c r="P256" i="1"/>
  <c r="P252" i="1"/>
  <c r="P262" i="1"/>
  <c r="T131" i="1"/>
  <c r="S131" i="1"/>
  <c r="T186" i="1"/>
  <c r="T140" i="1"/>
  <c r="T62" i="1"/>
  <c r="S62" i="1"/>
  <c r="T173" i="1"/>
  <c r="S173" i="1"/>
  <c r="T34" i="1"/>
  <c r="S34" i="1"/>
  <c r="S119" i="1"/>
  <c r="T119" i="1"/>
  <c r="T181" i="1"/>
  <c r="S181" i="1"/>
  <c r="T137" i="1"/>
  <c r="S137" i="1"/>
  <c r="S41" i="1"/>
  <c r="T26" i="1"/>
  <c r="S26" i="1"/>
  <c r="T53" i="1"/>
  <c r="S53" i="1"/>
  <c r="T126" i="1"/>
  <c r="S126" i="1"/>
  <c r="S87" i="1"/>
  <c r="T87" i="1"/>
  <c r="S77" i="1"/>
  <c r="T77" i="1"/>
  <c r="T51" i="1" l="1"/>
  <c r="T112" i="1"/>
  <c r="T199" i="1"/>
  <c r="T25" i="1"/>
  <c r="T145" i="1"/>
  <c r="S189" i="1"/>
  <c r="T29" i="1"/>
  <c r="T286" i="1"/>
  <c r="S194" i="1"/>
  <c r="T269" i="1"/>
  <c r="S17" i="1"/>
  <c r="T170" i="1"/>
  <c r="S128" i="1"/>
  <c r="S197" i="1"/>
  <c r="S74" i="1"/>
  <c r="S57" i="1"/>
  <c r="S90" i="1"/>
  <c r="T100" i="1"/>
  <c r="S155" i="1"/>
  <c r="S278" i="1"/>
  <c r="S20" i="1"/>
  <c r="S98" i="1"/>
  <c r="S114" i="1"/>
  <c r="T82" i="1"/>
  <c r="T138" i="1"/>
  <c r="S33" i="1"/>
  <c r="S153" i="1"/>
  <c r="S149" i="1"/>
  <c r="S30" i="1"/>
  <c r="S95" i="1"/>
  <c r="S69" i="1"/>
  <c r="S143" i="1"/>
  <c r="S71" i="1"/>
  <c r="S125" i="1"/>
  <c r="S21" i="1"/>
  <c r="T294" i="1"/>
  <c r="T15" i="1"/>
  <c r="T72" i="1"/>
  <c r="S38" i="1"/>
  <c r="T156" i="1"/>
  <c r="T139" i="1"/>
  <c r="S81" i="1"/>
  <c r="S66" i="1"/>
  <c r="S166" i="1"/>
  <c r="S150" i="1"/>
  <c r="S43" i="1"/>
  <c r="S191" i="1"/>
  <c r="T168" i="1"/>
  <c r="S54" i="1"/>
  <c r="S88" i="1"/>
  <c r="T178" i="1"/>
  <c r="S47" i="1"/>
  <c r="S84" i="1"/>
  <c r="S75" i="1"/>
  <c r="S183" i="1"/>
  <c r="S111" i="1"/>
  <c r="S127" i="1"/>
  <c r="T45" i="1"/>
  <c r="S94" i="1"/>
  <c r="S19" i="1"/>
  <c r="T86" i="1"/>
  <c r="T67" i="1"/>
  <c r="S141" i="1"/>
  <c r="T22" i="1"/>
  <c r="T142" i="1"/>
  <c r="S196" i="1"/>
  <c r="T195" i="1"/>
  <c r="S158" i="1"/>
  <c r="S64" i="1"/>
  <c r="T80" i="1"/>
  <c r="S32" i="1"/>
  <c r="T83" i="1"/>
  <c r="S108" i="1"/>
  <c r="S164" i="1"/>
  <c r="T12" i="1"/>
  <c r="S179" i="1"/>
  <c r="T55" i="1"/>
  <c r="S18" i="1"/>
  <c r="S16" i="1"/>
  <c r="S124" i="1"/>
  <c r="S101" i="1"/>
  <c r="S63" i="1"/>
  <c r="T96" i="1"/>
  <c r="T73" i="1"/>
  <c r="T99" i="1"/>
  <c r="T176" i="1"/>
  <c r="S102" i="1"/>
  <c r="S91" i="1"/>
  <c r="S198" i="1"/>
  <c r="S37" i="1"/>
  <c r="T134" i="1"/>
  <c r="S177" i="1"/>
  <c r="S151" i="1"/>
  <c r="T24" i="1"/>
  <c r="S185" i="1"/>
  <c r="S78" i="1"/>
  <c r="T39" i="1"/>
  <c r="S272" i="1"/>
  <c r="V679" i="1"/>
  <c r="V680" i="1"/>
  <c r="T184" i="1"/>
  <c r="S165" i="1"/>
  <c r="S28" i="1"/>
  <c r="S14" i="1"/>
  <c r="S172" i="1"/>
  <c r="S281" i="1"/>
  <c r="S290" i="1"/>
  <c r="T180" i="1"/>
  <c r="S92" i="1"/>
  <c r="S115" i="1"/>
  <c r="S107" i="1"/>
  <c r="S13" i="1"/>
  <c r="S270" i="1"/>
  <c r="T146" i="1"/>
  <c r="T152" i="1"/>
  <c r="T61" i="1"/>
  <c r="S120" i="1"/>
  <c r="S188" i="1"/>
  <c r="S167" i="1"/>
  <c r="S169" i="1"/>
  <c r="T27" i="1"/>
  <c r="T147" i="1"/>
  <c r="T163" i="1"/>
  <c r="S121" i="1"/>
  <c r="S135" i="1"/>
  <c r="T68"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S129" i="1"/>
  <c r="T76" i="1"/>
  <c r="T58" i="1"/>
  <c r="T23" i="1"/>
  <c r="S116" i="1"/>
  <c r="T103" i="1"/>
  <c r="T65" i="1"/>
  <c r="S105" i="1"/>
  <c r="S123" i="1"/>
  <c r="T201" i="1"/>
  <c r="S157" i="1"/>
  <c r="S109" i="1"/>
  <c r="S70" i="1"/>
  <c r="S171" i="1"/>
  <c r="T190" i="1"/>
  <c r="S49" i="1"/>
  <c r="S89" i="1"/>
  <c r="S133" i="1"/>
  <c r="T144" i="1"/>
  <c r="T56" i="1"/>
  <c r="T192" i="1"/>
  <c r="T175" i="1"/>
  <c r="S136" i="1"/>
  <c r="T148" i="1"/>
  <c r="S59" i="1"/>
  <c r="S162" i="1"/>
  <c r="S50" i="1"/>
  <c r="S113" i="1"/>
  <c r="S122" i="1"/>
  <c r="S289" i="1"/>
  <c r="T289" i="1"/>
  <c r="T295" i="1"/>
  <c r="S295" i="1"/>
  <c r="S283" i="1"/>
  <c r="T283" i="1"/>
  <c r="T284" i="1"/>
  <c r="S284" i="1"/>
  <c r="T288" i="1"/>
  <c r="S288" i="1"/>
  <c r="T293" i="1"/>
  <c r="S293" i="1"/>
  <c r="T292" i="1"/>
  <c r="S292" i="1"/>
  <c r="T285" i="1"/>
  <c r="S285" i="1"/>
  <c r="S161" i="1"/>
  <c r="T287" i="1"/>
  <c r="S287" i="1"/>
  <c r="T297" i="1"/>
  <c r="S297" i="1"/>
  <c r="S291" i="1"/>
  <c r="T291" i="1"/>
  <c r="S282" i="1"/>
  <c r="T282" i="1"/>
  <c r="S154" i="1"/>
  <c r="S31" i="1"/>
  <c r="S187" i="1"/>
  <c r="T36" i="1"/>
  <c r="S42" i="1"/>
  <c r="T130" i="1"/>
  <c r="S106" i="1"/>
  <c r="S110" i="1"/>
  <c r="T159" i="1"/>
  <c r="S160" i="1"/>
  <c r="T280" i="1"/>
  <c r="S280" i="1"/>
  <c r="S48" i="1"/>
  <c r="S117" i="1"/>
  <c r="S46" i="1"/>
  <c r="T279" i="1"/>
  <c r="S279" i="1"/>
  <c r="T60" i="1"/>
  <c r="T174" i="1"/>
  <c r="S79" i="1"/>
  <c r="T35" i="1"/>
  <c r="S200" i="1"/>
  <c r="S118" i="1"/>
  <c r="T182" i="1"/>
  <c r="T97" i="1"/>
  <c r="T85" i="1"/>
  <c r="S132" i="1"/>
  <c r="T44" i="1"/>
  <c r="S44" i="1"/>
  <c r="S52" i="1"/>
  <c r="T52" i="1"/>
  <c r="T252" i="1"/>
  <c r="S252" i="1"/>
  <c r="T256" i="1"/>
  <c r="S256" i="1"/>
  <c r="S247" i="1"/>
  <c r="T247" i="1"/>
  <c r="S254" i="1"/>
  <c r="T254" i="1"/>
  <c r="T267" i="1"/>
  <c r="S267" i="1"/>
  <c r="S202" i="1"/>
  <c r="T202" i="1"/>
  <c r="T219" i="1"/>
  <c r="S219" i="1"/>
  <c r="T235" i="1"/>
  <c r="S235" i="1"/>
  <c r="T245" i="1"/>
  <c r="S245" i="1"/>
  <c r="T263" i="1"/>
  <c r="S263" i="1"/>
  <c r="T239" i="1"/>
  <c r="S239" i="1"/>
  <c r="T261" i="1"/>
  <c r="S261" i="1"/>
  <c r="S268" i="1"/>
  <c r="T268" i="1"/>
  <c r="T229" i="1"/>
  <c r="S229" i="1"/>
  <c r="T237" i="1"/>
  <c r="S237" i="1"/>
  <c r="S213" i="1"/>
  <c r="T213" i="1"/>
  <c r="S230" i="1"/>
  <c r="T230" i="1"/>
  <c r="T273" i="1"/>
  <c r="S273" i="1"/>
  <c r="T258" i="1"/>
  <c r="S258" i="1"/>
  <c r="T271" i="1"/>
  <c r="S271" i="1"/>
  <c r="T260" i="1"/>
  <c r="S260" i="1"/>
  <c r="T204" i="1"/>
  <c r="S204" i="1"/>
  <c r="T262" i="1"/>
  <c r="S262" i="1"/>
  <c r="T221" i="1"/>
  <c r="S221" i="1"/>
  <c r="T241" i="1"/>
  <c r="S241" i="1"/>
  <c r="T216" i="1"/>
  <c r="S216" i="1"/>
  <c r="S214" i="1"/>
  <c r="T214" i="1"/>
  <c r="S208" i="1"/>
  <c r="T208" i="1"/>
  <c r="T277" i="1"/>
  <c r="S277" i="1"/>
  <c r="T251" i="1"/>
  <c r="S251" i="1"/>
  <c r="T222" i="1"/>
  <c r="S222" i="1"/>
  <c r="T242" i="1"/>
  <c r="S242" i="1"/>
  <c r="T275" i="1"/>
  <c r="S275" i="1"/>
  <c r="T296" i="1"/>
  <c r="S296" i="1"/>
  <c r="T264" i="1"/>
  <c r="S264" i="1"/>
  <c r="T266" i="1"/>
  <c r="S266" i="1"/>
  <c r="T240" i="1"/>
  <c r="S240" i="1"/>
  <c r="T225" i="1"/>
  <c r="S225" i="1"/>
  <c r="T234" i="1"/>
  <c r="S234" i="1"/>
  <c r="S276" i="1"/>
  <c r="T276" i="1"/>
  <c r="T250" i="1"/>
  <c r="S250" i="1"/>
  <c r="T231" i="1"/>
  <c r="S231" i="1"/>
  <c r="S249" i="1"/>
  <c r="T249" i="1"/>
  <c r="T228" i="1"/>
  <c r="S228" i="1"/>
  <c r="T206" i="1"/>
  <c r="S206" i="1"/>
  <c r="S210" i="1"/>
  <c r="T210" i="1"/>
  <c r="T207" i="1"/>
  <c r="S207" i="1"/>
  <c r="S243" i="1"/>
  <c r="T243" i="1"/>
  <c r="S217" i="1"/>
  <c r="T217" i="1"/>
  <c r="T212" i="1"/>
  <c r="S212" i="1"/>
  <c r="S215" i="1"/>
  <c r="T215" i="1"/>
  <c r="S227" i="1"/>
  <c r="T227" i="1"/>
  <c r="S265" i="1"/>
  <c r="T265" i="1"/>
  <c r="T236" i="1"/>
  <c r="S236" i="1"/>
  <c r="S203" i="1"/>
  <c r="T203" i="1"/>
  <c r="T244" i="1"/>
  <c r="S244" i="1"/>
  <c r="S253" i="1"/>
  <c r="T253" i="1"/>
  <c r="T259" i="1"/>
  <c r="S259" i="1"/>
  <c r="T233" i="1"/>
  <c r="S233" i="1"/>
  <c r="T248" i="1"/>
  <c r="S248" i="1"/>
  <c r="T218" i="1"/>
  <c r="S218" i="1"/>
  <c r="S255" i="1"/>
  <c r="T255" i="1"/>
  <c r="T223" i="1"/>
  <c r="S223" i="1"/>
  <c r="T226" i="1"/>
  <c r="S226" i="1"/>
  <c r="S220" i="1"/>
  <c r="T220" i="1"/>
  <c r="S274" i="1"/>
  <c r="T274" i="1"/>
  <c r="T238" i="1"/>
  <c r="S238" i="1"/>
  <c r="T232" i="1"/>
  <c r="S232" i="1"/>
  <c r="T205" i="1"/>
  <c r="S205" i="1"/>
  <c r="S209" i="1"/>
  <c r="T209" i="1"/>
  <c r="T257" i="1"/>
  <c r="S257" i="1"/>
  <c r="S211" i="1"/>
  <c r="T211" i="1"/>
  <c r="T246" i="1"/>
  <c r="S246" i="1"/>
  <c r="T224" i="1"/>
  <c r="S224" i="1"/>
  <c r="X633" i="1" l="1"/>
  <c r="AD633" i="1" s="1"/>
  <c r="AG633" i="1"/>
  <c r="X645" i="1"/>
  <c r="AD645" i="1" s="1"/>
  <c r="AG645" i="1"/>
  <c r="X657" i="1"/>
  <c r="AD657" i="1" s="1"/>
  <c r="AA657" i="1" s="1"/>
  <c r="AF657" i="1" s="1"/>
  <c r="AH657" i="1" s="1"/>
  <c r="AG657" i="1"/>
  <c r="X669" i="1"/>
  <c r="AD669" i="1" s="1"/>
  <c r="AG669" i="1"/>
  <c r="X680" i="1"/>
  <c r="AD680" i="1" s="1"/>
  <c r="AA680" i="1" s="1"/>
  <c r="AF680" i="1" s="1"/>
  <c r="AH680" i="1" s="1"/>
  <c r="AG680" i="1"/>
  <c r="X634" i="1"/>
  <c r="AD634" i="1" s="1"/>
  <c r="AA634" i="1" s="1"/>
  <c r="AF634" i="1" s="1"/>
  <c r="AH634" i="1" s="1"/>
  <c r="AG634" i="1"/>
  <c r="X646" i="1"/>
  <c r="AD646" i="1" s="1"/>
  <c r="AA646" i="1" s="1"/>
  <c r="AF646" i="1" s="1"/>
  <c r="AH646" i="1" s="1"/>
  <c r="AG646" i="1"/>
  <c r="X658" i="1"/>
  <c r="AD658" i="1" s="1"/>
  <c r="AA658" i="1" s="1"/>
  <c r="AF658" i="1" s="1"/>
  <c r="AH658" i="1" s="1"/>
  <c r="AG658" i="1"/>
  <c r="X670" i="1"/>
  <c r="AD670" i="1" s="1"/>
  <c r="AA670" i="1" s="1"/>
  <c r="AF670" i="1" s="1"/>
  <c r="AH670" i="1" s="1"/>
  <c r="AG670" i="1"/>
  <c r="X679" i="1"/>
  <c r="AD679" i="1" s="1"/>
  <c r="AG679" i="1"/>
  <c r="X635" i="1"/>
  <c r="AD635" i="1" s="1"/>
  <c r="AA635" i="1" s="1"/>
  <c r="AF635" i="1" s="1"/>
  <c r="AH635" i="1" s="1"/>
  <c r="AG635" i="1"/>
  <c r="X647" i="1"/>
  <c r="AD647" i="1" s="1"/>
  <c r="AA647" i="1" s="1"/>
  <c r="AF647" i="1" s="1"/>
  <c r="AH647" i="1" s="1"/>
  <c r="AG647" i="1"/>
  <c r="X659" i="1"/>
  <c r="AD659" i="1" s="1"/>
  <c r="AA659" i="1" s="1"/>
  <c r="AF659" i="1" s="1"/>
  <c r="AH659" i="1" s="1"/>
  <c r="AG659" i="1"/>
  <c r="X671" i="1"/>
  <c r="AD671" i="1" s="1"/>
  <c r="AA671" i="1" s="1"/>
  <c r="AF671" i="1" s="1"/>
  <c r="AH671" i="1" s="1"/>
  <c r="AG671" i="1"/>
  <c r="X636" i="1"/>
  <c r="AD636" i="1" s="1"/>
  <c r="AG636" i="1"/>
  <c r="X648" i="1"/>
  <c r="AD648" i="1" s="1"/>
  <c r="AG648" i="1"/>
  <c r="X660" i="1"/>
  <c r="AD660" i="1" s="1"/>
  <c r="AG660" i="1"/>
  <c r="X672" i="1"/>
  <c r="AD672" i="1" s="1"/>
  <c r="AA672" i="1" s="1"/>
  <c r="AF672" i="1" s="1"/>
  <c r="AH672" i="1" s="1"/>
  <c r="AG672" i="1"/>
  <c r="X637" i="1"/>
  <c r="AD637" i="1" s="1"/>
  <c r="AG637" i="1"/>
  <c r="X649" i="1"/>
  <c r="AD649" i="1" s="1"/>
  <c r="AG649" i="1"/>
  <c r="X661" i="1"/>
  <c r="AD661" i="1" s="1"/>
  <c r="AG661" i="1"/>
  <c r="X673" i="1"/>
  <c r="AD673" i="1" s="1"/>
  <c r="AG673" i="1"/>
  <c r="X638" i="1"/>
  <c r="AD638" i="1" s="1"/>
  <c r="AA638" i="1" s="1"/>
  <c r="AF638" i="1" s="1"/>
  <c r="AH638" i="1" s="1"/>
  <c r="AG638" i="1"/>
  <c r="X650" i="1"/>
  <c r="AD650" i="1" s="1"/>
  <c r="AG650" i="1"/>
  <c r="X662" i="1"/>
  <c r="AD662" i="1" s="1"/>
  <c r="AA662" i="1" s="1"/>
  <c r="AF662" i="1" s="1"/>
  <c r="AH662" i="1" s="1"/>
  <c r="AG662" i="1"/>
  <c r="X674" i="1"/>
  <c r="AD674" i="1" s="1"/>
  <c r="AG674" i="1"/>
  <c r="X639" i="1"/>
  <c r="AD639" i="1" s="1"/>
  <c r="AA639" i="1" s="1"/>
  <c r="AF639" i="1" s="1"/>
  <c r="AH639" i="1" s="1"/>
  <c r="AG639" i="1"/>
  <c r="X651" i="1"/>
  <c r="AD651" i="1" s="1"/>
  <c r="AA651" i="1" s="1"/>
  <c r="AF651" i="1" s="1"/>
  <c r="AH651" i="1" s="1"/>
  <c r="AG651" i="1"/>
  <c r="X663" i="1"/>
  <c r="AD663" i="1" s="1"/>
  <c r="AA663" i="1" s="1"/>
  <c r="AF663" i="1" s="1"/>
  <c r="AH663" i="1" s="1"/>
  <c r="AG663" i="1"/>
  <c r="X675" i="1"/>
  <c r="AD675" i="1" s="1"/>
  <c r="AG675" i="1"/>
  <c r="X640" i="1"/>
  <c r="AD640" i="1" s="1"/>
  <c r="AA640" i="1" s="1"/>
  <c r="AF640" i="1" s="1"/>
  <c r="AH640" i="1" s="1"/>
  <c r="AG640" i="1"/>
  <c r="X652" i="1"/>
  <c r="AD652" i="1" s="1"/>
  <c r="AA652" i="1" s="1"/>
  <c r="AF652" i="1" s="1"/>
  <c r="AH652" i="1" s="1"/>
  <c r="AG652" i="1"/>
  <c r="X664" i="1"/>
  <c r="AD664" i="1" s="1"/>
  <c r="AA664" i="1" s="1"/>
  <c r="AF664" i="1" s="1"/>
  <c r="AH664" i="1" s="1"/>
  <c r="AG664" i="1"/>
  <c r="X676" i="1"/>
  <c r="AD676" i="1" s="1"/>
  <c r="AA676" i="1" s="1"/>
  <c r="AF676" i="1" s="1"/>
  <c r="AH676" i="1" s="1"/>
  <c r="AG676" i="1"/>
  <c r="X641" i="1"/>
  <c r="AD641" i="1" s="1"/>
  <c r="AA641" i="1" s="1"/>
  <c r="AF641" i="1" s="1"/>
  <c r="AH641" i="1" s="1"/>
  <c r="AG641" i="1"/>
  <c r="X653" i="1"/>
  <c r="AD653" i="1" s="1"/>
  <c r="AG653" i="1"/>
  <c r="X665" i="1"/>
  <c r="AD665" i="1" s="1"/>
  <c r="AA665" i="1" s="1"/>
  <c r="AF665" i="1" s="1"/>
  <c r="AH665" i="1" s="1"/>
  <c r="AG665" i="1"/>
  <c r="X677" i="1"/>
  <c r="AD677" i="1" s="1"/>
  <c r="AA677" i="1" s="1"/>
  <c r="AF677" i="1" s="1"/>
  <c r="AH677" i="1" s="1"/>
  <c r="AG677" i="1"/>
  <c r="X630" i="1"/>
  <c r="AD630" i="1" s="1"/>
  <c r="AG630" i="1"/>
  <c r="X642" i="1"/>
  <c r="AD642" i="1" s="1"/>
  <c r="AG642" i="1"/>
  <c r="X654" i="1"/>
  <c r="AD654" i="1" s="1"/>
  <c r="AG654" i="1"/>
  <c r="X666" i="1"/>
  <c r="AD666" i="1" s="1"/>
  <c r="AG666" i="1"/>
  <c r="X678" i="1"/>
  <c r="AD678" i="1" s="1"/>
  <c r="AA678" i="1" s="1"/>
  <c r="AF678" i="1" s="1"/>
  <c r="AH678" i="1" s="1"/>
  <c r="AG678" i="1"/>
  <c r="X631" i="1"/>
  <c r="AD631" i="1" s="1"/>
  <c r="AA631" i="1" s="1"/>
  <c r="AF631" i="1" s="1"/>
  <c r="AH631" i="1" s="1"/>
  <c r="AG631" i="1"/>
  <c r="X643" i="1"/>
  <c r="AD643" i="1" s="1"/>
  <c r="AG643" i="1"/>
  <c r="X655" i="1"/>
  <c r="AD655" i="1" s="1"/>
  <c r="AG655" i="1"/>
  <c r="X667" i="1"/>
  <c r="AD667" i="1" s="1"/>
  <c r="AA667" i="1" s="1"/>
  <c r="AF667" i="1" s="1"/>
  <c r="AH667" i="1" s="1"/>
  <c r="AG667" i="1"/>
  <c r="X632" i="1"/>
  <c r="AD632" i="1" s="1"/>
  <c r="AA632" i="1" s="1"/>
  <c r="AF632" i="1" s="1"/>
  <c r="AH632" i="1" s="1"/>
  <c r="AG632" i="1"/>
  <c r="X644" i="1"/>
  <c r="AD644" i="1" s="1"/>
  <c r="AA644" i="1" s="1"/>
  <c r="AF644" i="1" s="1"/>
  <c r="AH644" i="1" s="1"/>
  <c r="AG644" i="1"/>
  <c r="X656" i="1"/>
  <c r="AD656" i="1" s="1"/>
  <c r="AA656" i="1" s="1"/>
  <c r="AF656" i="1" s="1"/>
  <c r="AH656" i="1" s="1"/>
  <c r="AG656" i="1"/>
  <c r="X668" i="1"/>
  <c r="AD668" i="1" s="1"/>
  <c r="AG668" i="1"/>
  <c r="A124" i="8"/>
  <c r="A125" i="8" s="1"/>
  <c r="A126" i="8" s="1"/>
  <c r="A127" i="8" s="1"/>
  <c r="A128" i="8" s="1"/>
  <c r="A129" i="8" s="1"/>
  <c r="A130" i="8" s="1"/>
  <c r="A131" i="8" s="1"/>
  <c r="A132" i="8" s="1"/>
  <c r="A133" i="8" s="1"/>
  <c r="A134" i="8" s="1"/>
  <c r="A135" i="8" s="1"/>
  <c r="A136" i="8" s="1"/>
  <c r="AA645" i="1" l="1"/>
  <c r="AF645" i="1" s="1"/>
  <c r="AH645" i="1" s="1"/>
  <c r="AA669" i="1"/>
  <c r="AF669" i="1" s="1"/>
  <c r="AH669" i="1" s="1"/>
  <c r="AA650" i="1"/>
  <c r="AF650" i="1" s="1"/>
  <c r="AH650" i="1" s="1"/>
  <c r="AA660" i="1"/>
  <c r="AF660" i="1" s="1"/>
  <c r="AH660" i="1" s="1"/>
  <c r="AA655" i="1"/>
  <c r="AF655" i="1" s="1"/>
  <c r="AH655" i="1" s="1"/>
  <c r="AA642" i="1"/>
  <c r="AF642" i="1" s="1"/>
  <c r="AH642" i="1" s="1"/>
  <c r="AA673" i="1"/>
  <c r="AF673" i="1" s="1"/>
  <c r="AH673" i="1" s="1"/>
  <c r="AA648" i="1"/>
  <c r="AF648" i="1" s="1"/>
  <c r="AH648" i="1" s="1"/>
  <c r="AA668" i="1"/>
  <c r="AF668" i="1" s="1"/>
  <c r="AH668" i="1" s="1"/>
  <c r="AA643" i="1"/>
  <c r="AF643" i="1" s="1"/>
  <c r="AH643" i="1" s="1"/>
  <c r="AA630" i="1"/>
  <c r="AF630" i="1" s="1"/>
  <c r="AH630" i="1" s="1"/>
  <c r="AA661" i="1"/>
  <c r="AF661" i="1" s="1"/>
  <c r="AH661" i="1" s="1"/>
  <c r="AA636" i="1"/>
  <c r="AF636" i="1" s="1"/>
  <c r="AH636" i="1" s="1"/>
  <c r="AA654" i="1"/>
  <c r="AF654" i="1" s="1"/>
  <c r="AH654" i="1" s="1"/>
  <c r="AA674" i="1"/>
  <c r="AF674" i="1" s="1"/>
  <c r="AH674" i="1" s="1"/>
  <c r="AA649" i="1"/>
  <c r="AF649" i="1" s="1"/>
  <c r="AH649" i="1" s="1"/>
  <c r="AA679" i="1"/>
  <c r="AF679" i="1" s="1"/>
  <c r="AH679" i="1" s="1"/>
  <c r="AA675" i="1"/>
  <c r="AF675" i="1" s="1"/>
  <c r="AH675" i="1" s="1"/>
  <c r="AA633" i="1"/>
  <c r="AF633" i="1" s="1"/>
  <c r="AH633" i="1" s="1"/>
  <c r="AA666" i="1"/>
  <c r="AF666" i="1" s="1"/>
  <c r="AH666" i="1" s="1"/>
  <c r="AA653" i="1"/>
  <c r="AF653" i="1" s="1"/>
  <c r="AH653" i="1" s="1"/>
  <c r="AA637" i="1"/>
  <c r="AF637" i="1" s="1"/>
  <c r="AH637" i="1" s="1"/>
</calcChain>
</file>

<file path=xl/comments1.xml><?xml version="1.0" encoding="utf-8"?>
<comments xmlns="http://schemas.openxmlformats.org/spreadsheetml/2006/main">
  <authors>
    <author>Home</author>
  </authors>
  <commentList>
    <comment ref="AH471" authorId="0" shapeId="0">
      <text>
        <r>
          <rPr>
            <b/>
            <sz val="9"/>
            <color indexed="81"/>
            <rFont val="Tahoma"/>
            <family val="2"/>
          </rPr>
          <t>Home:</t>
        </r>
        <r>
          <rPr>
            <sz val="9"/>
            <color indexed="81"/>
            <rFont val="Tahoma"/>
            <family val="2"/>
          </rPr>
          <t xml:space="preserve">
</t>
        </r>
        <r>
          <rPr>
            <sz val="9"/>
            <color indexed="81"/>
            <rFont val="돋움"/>
            <family val="3"/>
            <charset val="129"/>
          </rPr>
          <t>여기까지</t>
        </r>
        <r>
          <rPr>
            <sz val="9"/>
            <color indexed="81"/>
            <rFont val="Tahoma"/>
            <family val="2"/>
          </rPr>
          <t xml:space="preserve"> </t>
        </r>
        <r>
          <rPr>
            <sz val="9"/>
            <color indexed="81"/>
            <rFont val="돋움"/>
            <family val="3"/>
            <charset val="129"/>
          </rPr>
          <t>이전</t>
        </r>
        <r>
          <rPr>
            <sz val="9"/>
            <color indexed="81"/>
            <rFont val="Tahoma"/>
            <family val="2"/>
          </rPr>
          <t xml:space="preserve"> </t>
        </r>
        <r>
          <rPr>
            <sz val="9"/>
            <color indexed="81"/>
            <rFont val="돋움"/>
            <family val="3"/>
            <charset val="129"/>
          </rPr>
          <t>양식</t>
        </r>
      </text>
    </comment>
  </commentList>
</comments>
</file>

<file path=xl/sharedStrings.xml><?xml version="1.0" encoding="utf-8"?>
<sst xmlns="http://schemas.openxmlformats.org/spreadsheetml/2006/main" count="5046" uniqueCount="2666">
  <si>
    <t>구입가</t>
  </si>
  <si>
    <t>배송료</t>
  </si>
  <si>
    <t>환율</t>
  </si>
  <si>
    <t>통화</t>
  </si>
  <si>
    <t>USD</t>
  </si>
  <si>
    <t>JPY</t>
  </si>
  <si>
    <t>CNY</t>
  </si>
  <si>
    <t>EUR</t>
    <phoneticPr fontId="2" type="noConversion"/>
  </si>
  <si>
    <t>CNY</t>
    <phoneticPr fontId="2" type="noConversion"/>
  </si>
  <si>
    <t>TB</t>
    <phoneticPr fontId="2" type="noConversion"/>
  </si>
  <si>
    <t>TB</t>
    <phoneticPr fontId="2" type="noConversion"/>
  </si>
  <si>
    <t>원화환산액
(KRW)</t>
    <phoneticPr fontId="2" type="noConversion"/>
  </si>
  <si>
    <t>TB</t>
    <phoneticPr fontId="2" type="noConversion"/>
  </si>
  <si>
    <t>유럽식 트레이</t>
    <phoneticPr fontId="2" type="noConversion"/>
  </si>
  <si>
    <t>여성 가을 겨울용 긴팔 롱 오버핏 가디건</t>
    <phoneticPr fontId="2" type="noConversion"/>
  </si>
  <si>
    <t>배율</t>
    <phoneticPr fontId="2" type="noConversion"/>
  </si>
  <si>
    <t>배율</t>
    <phoneticPr fontId="2" type="noConversion"/>
  </si>
  <si>
    <t>등받이 삼각 쿠션 귀여운 동물 에디션</t>
    <phoneticPr fontId="2" type="noConversion"/>
  </si>
  <si>
    <t>귀여운 동물 쿠션 자동차 소파 사무실용</t>
    <phoneticPr fontId="2" type="noConversion"/>
  </si>
  <si>
    <t>여성용 봄 가을 패션 스웨터 가디건</t>
    <phoneticPr fontId="2" type="noConversion"/>
  </si>
  <si>
    <t>여성 봄 가을용 후드 재킷 가디건</t>
    <phoneticPr fontId="2" type="noConversion"/>
  </si>
  <si>
    <t>여성 루즈핏 블랙 가디건</t>
    <phoneticPr fontId="2" type="noConversion"/>
  </si>
  <si>
    <t>여성 V넥 롱스웨터 오버핏 가디건</t>
    <phoneticPr fontId="2" type="noConversion"/>
  </si>
  <si>
    <t>여성 가을 겨울용 오버핏 니트 가디건</t>
    <phoneticPr fontId="2" type="noConversion"/>
  </si>
  <si>
    <t>여성 봄 가을용 긴소매 루즈핏 가디건</t>
    <phoneticPr fontId="2" type="noConversion"/>
  </si>
  <si>
    <t>여성 V넥 루즈핏 긴소매 스웨터 가디건</t>
    <phoneticPr fontId="2" type="noConversion"/>
  </si>
  <si>
    <t>날짜</t>
    <phoneticPr fontId="2" type="noConversion"/>
  </si>
  <si>
    <t>다기능 무릎 담요 사무실 학교 낮잠용</t>
    <phoneticPr fontId="2" type="noConversion"/>
  </si>
  <si>
    <t>TB</t>
    <phoneticPr fontId="2" type="noConversion"/>
  </si>
  <si>
    <t>투명한 수제 내열 유리 주전자</t>
    <phoneticPr fontId="2" type="noConversion"/>
  </si>
  <si>
    <t>고풍한 복고풍 찻잔 세트 주전자 트레이</t>
    <phoneticPr fontId="2" type="noConversion"/>
  </si>
  <si>
    <t>대형 대나무 차 트레이</t>
    <phoneticPr fontId="2" type="noConversion"/>
  </si>
  <si>
    <t>심플한 찻잎 보관 용기</t>
    <phoneticPr fontId="2" type="noConversion"/>
  </si>
  <si>
    <t>거실용 북유럽 미국 스타일 추상화 벽시계</t>
    <phoneticPr fontId="2" type="noConversion"/>
  </si>
  <si>
    <t>TB</t>
    <phoneticPr fontId="2" type="noConversion"/>
  </si>
  <si>
    <t>TB</t>
    <phoneticPr fontId="2" type="noConversion"/>
  </si>
  <si>
    <t>주방 싱크대 음식물 쓰레기 분쇄 처리기</t>
    <phoneticPr fontId="2" type="noConversion"/>
  </si>
  <si>
    <t>규조토 욕실 흡수성 플로어 매트 발닦이매트</t>
    <phoneticPr fontId="2" type="noConversion"/>
  </si>
  <si>
    <t>욕실 싱크대 부엌 방수 방습 테이프</t>
    <phoneticPr fontId="2" type="noConversion"/>
  </si>
  <si>
    <t>북유럽 크리스마스 트리 트레이</t>
    <phoneticPr fontId="2" type="noConversion"/>
  </si>
  <si>
    <t>빈티지 스타일 벽시계</t>
    <phoneticPr fontId="2" type="noConversion"/>
  </si>
  <si>
    <t>TB</t>
    <phoneticPr fontId="2" type="noConversion"/>
  </si>
  <si>
    <t>맑은음 초보자 학생 성인 도기 오카리나</t>
    <phoneticPr fontId="2" type="noConversion"/>
  </si>
  <si>
    <t>12홀 알토 C 도자기 오카리나</t>
    <phoneticPr fontId="2" type="noConversion"/>
  </si>
  <si>
    <t>12홀 알토 C 초보자 오카리나</t>
    <phoneticPr fontId="2" type="noConversion"/>
  </si>
  <si>
    <t>41인치 입문자 초보자용 통기타 세트</t>
    <phoneticPr fontId="2" type="noConversion"/>
  </si>
  <si>
    <t>23인치 입문자 초보자용 우쿨렐레</t>
    <phoneticPr fontId="2" type="noConversion"/>
  </si>
  <si>
    <t>부엌 싱크대 정수 수도꼭지</t>
    <phoneticPr fontId="2" type="noConversion"/>
  </si>
  <si>
    <t>거실 실내용 토끼 모자 낮잠 담요</t>
    <phoneticPr fontId="2" type="noConversion"/>
  </si>
  <si>
    <t>가정용 수저 소독기</t>
    <phoneticPr fontId="2" type="noConversion"/>
  </si>
  <si>
    <t>가정용 주방 수저 살균 소독기</t>
    <phoneticPr fontId="2" type="noConversion"/>
  </si>
  <si>
    <t>휴대용 수저 살균 소독기</t>
    <phoneticPr fontId="2" type="noConversion"/>
  </si>
  <si>
    <t>UV 욕실용 칫솔 살균 소독기</t>
    <phoneticPr fontId="2" type="noConversion"/>
  </si>
  <si>
    <t>UV LED 휴대용 살균 소독 칫솔</t>
    <phoneticPr fontId="2" type="noConversion"/>
  </si>
  <si>
    <t>TB</t>
    <phoneticPr fontId="2" type="noConversion"/>
  </si>
  <si>
    <t>자동 개폐 스마트 쓰레기통</t>
    <phoneticPr fontId="2" type="noConversion"/>
  </si>
  <si>
    <t>북유럽식 스테인레스 과일 빵 스낵 랙</t>
    <phoneticPr fontId="2" type="noConversion"/>
  </si>
  <si>
    <t>TB</t>
    <phoneticPr fontId="2" type="noConversion"/>
  </si>
  <si>
    <t>호텔 실내 장식 과일 장식 트레이</t>
    <phoneticPr fontId="2" type="noConversion"/>
  </si>
  <si>
    <t>스테인레스 더블 레이어 과일 과자 트레이</t>
    <phoneticPr fontId="2" type="noConversion"/>
  </si>
  <si>
    <t>TB</t>
    <phoneticPr fontId="2" type="noConversion"/>
  </si>
  <si>
    <t>24홀 C 입문자 초보자용 고급 하모니카</t>
    <phoneticPr fontId="2" type="noConversion"/>
  </si>
  <si>
    <t>북유럽 화장실 침실 수분 흡수 매트</t>
    <phoneticPr fontId="2" type="noConversion"/>
  </si>
  <si>
    <t>규조토 수분 흡수 화장실용 바닥 매트</t>
    <phoneticPr fontId="2" type="noConversion"/>
  </si>
  <si>
    <t>화장실 규조토 수분 흡수성 바닥 매트</t>
    <phoneticPr fontId="2" type="noConversion"/>
  </si>
  <si>
    <t>탄소 섬유 초경량 전문 배드민턴 라켓</t>
    <phoneticPr fontId="2" type="noConversion"/>
  </si>
  <si>
    <t>초경량 배드민턴 라켓 세트</t>
    <phoneticPr fontId="2" type="noConversion"/>
  </si>
  <si>
    <t>가정 및 사무실용 자동 개폐 쓰레기통</t>
    <phoneticPr fontId="2" type="noConversion"/>
  </si>
  <si>
    <t>귀여운 사각형 사무실 의자 허리 쿠션</t>
    <phoneticPr fontId="2" type="noConversion"/>
  </si>
  <si>
    <t>고양이 낮잠 베개 및 담요</t>
    <phoneticPr fontId="2" type="noConversion"/>
  </si>
  <si>
    <t xml:space="preserve"> 캔디형 긴 수면배게 다키마쿠라 남자친구 베개</t>
    <phoneticPr fontId="2" type="noConversion"/>
  </si>
  <si>
    <t>빅사이즈 낮잠 베개 및 담요 유니콘</t>
    <phoneticPr fontId="2" type="noConversion"/>
  </si>
  <si>
    <t>곰돌이 사무실 의자 허리 쿠션</t>
    <phoneticPr fontId="2" type="noConversion"/>
  </si>
  <si>
    <t>귀여운 허스키 당근 허리 쿠션</t>
    <phoneticPr fontId="2" type="noConversion"/>
  </si>
  <si>
    <t xml:space="preserve"> 과일모양 긴 수면베개 다키마쿠라 착탈식 베개</t>
    <phoneticPr fontId="2" type="noConversion"/>
  </si>
  <si>
    <t>귀여운 사각형 동물 베개 침대 쇼파용</t>
    <phoneticPr fontId="2" type="noConversion"/>
  </si>
  <si>
    <t>의자용 미끄럼 방지 강아지 라텍스 쿠션</t>
    <phoneticPr fontId="2" type="noConversion"/>
  </si>
  <si>
    <t>심플한 과일 등받이 베개 쿠션</t>
    <phoneticPr fontId="2" type="noConversion"/>
  </si>
  <si>
    <t>귀여운 롱 강아지 인형 베개(130cm)</t>
    <phoneticPr fontId="2" type="noConversion"/>
  </si>
  <si>
    <t>가을 겨울용 터치 스크린 가능한 벨벳 장갑</t>
    <phoneticPr fontId="2" type="noConversion"/>
  </si>
  <si>
    <t>성인 더블 레이어 안티 안개 스키 고글</t>
    <phoneticPr fontId="2" type="noConversion"/>
  </si>
  <si>
    <t>반구형 플라스틱 고양이 집</t>
    <phoneticPr fontId="2" type="noConversion"/>
  </si>
  <si>
    <t>클래식 더블 레이어 안티 스키 고글</t>
    <phoneticPr fontId="2" type="noConversion"/>
  </si>
  <si>
    <t>가을 겨울용 숙녀 장갑 터치 스크린 가능</t>
    <phoneticPr fontId="2" type="noConversion"/>
  </si>
  <si>
    <t>토끼 꼬리 달린 터치 스크린 가능한 숙녀용 장갑</t>
    <phoneticPr fontId="2" type="noConversion"/>
  </si>
  <si>
    <t>더블 레이어 김서림 방지 자석 스키 고글</t>
    <phoneticPr fontId="2" type="noConversion"/>
  </si>
  <si>
    <t>HD 김서림 방지 방수 수경</t>
    <phoneticPr fontId="2" type="noConversion"/>
  </si>
  <si>
    <t>여성 삼각형 원피스 수영복</t>
    <phoneticPr fontId="2" type="noConversion"/>
  </si>
  <si>
    <t>고양이 흐르는 물 분수 자동순환 물그릇</t>
    <phoneticPr fontId="2" type="noConversion"/>
  </si>
  <si>
    <t>고양이 강아지 전용 위생적 분수형 물그릇</t>
    <phoneticPr fontId="2" type="noConversion"/>
  </si>
  <si>
    <t>빠른 건조 남성 트렁크 수영복</t>
    <phoneticPr fontId="2" type="noConversion"/>
  </si>
  <si>
    <t>강아지 바닥 탈착 가능 화장실</t>
    <phoneticPr fontId="2" type="noConversion"/>
  </si>
  <si>
    <t>밥 무게 측정 강아지 고양이 밥그릇</t>
    <phoneticPr fontId="2" type="noConversion"/>
  </si>
  <si>
    <t>쏟아지지 않는 강아지 고양이 물그릇</t>
    <phoneticPr fontId="2" type="noConversion"/>
  </si>
  <si>
    <t>강아지 고양이 자동 발 세척기</t>
    <phoneticPr fontId="2" type="noConversion"/>
  </si>
  <si>
    <t>고양이 전용 두더지잡기 장난감</t>
    <phoneticPr fontId="2" type="noConversion"/>
  </si>
  <si>
    <t>고양이 강아지 전용 위생적 스마트 물그릇</t>
    <phoneticPr fontId="2" type="noConversion"/>
  </si>
  <si>
    <t>고양이 예쁜 원구형 물그릇</t>
    <phoneticPr fontId="2" type="noConversion"/>
  </si>
  <si>
    <t>유럽형 말 형상 와인 캐비닛</t>
    <phoneticPr fontId="2" type="noConversion"/>
  </si>
  <si>
    <t>겨울용 크리스마스 블라우스 스웨터</t>
    <phoneticPr fontId="2" type="noConversion"/>
  </si>
  <si>
    <t>1.2m 크리스마스 장식용 삼각 트리</t>
    <phoneticPr fontId="2" type="noConversion"/>
  </si>
  <si>
    <t>닥스훈트 책장 거실 사무실 장식</t>
    <phoneticPr fontId="2" type="noConversion"/>
  </si>
  <si>
    <t>1.8m 핑크색 크리스마스 트리</t>
    <phoneticPr fontId="2" type="noConversion"/>
  </si>
  <si>
    <t>고양이 자동 회전 쥐잡기 장난감</t>
    <phoneticPr fontId="2" type="noConversion"/>
  </si>
  <si>
    <t>고양이 자동 리프팅 장난감 공</t>
    <phoneticPr fontId="2" type="noConversion"/>
  </si>
  <si>
    <t>고양이 스마트 자동 장난감 공</t>
    <phoneticPr fontId="2" type="noConversion"/>
  </si>
  <si>
    <t>TB</t>
    <phoneticPr fontId="2" type="noConversion"/>
  </si>
  <si>
    <t>봄 가을 학생 데일리 베이지색 니트 긴팔 가디건</t>
    <phoneticPr fontId="2" type="noConversion"/>
  </si>
  <si>
    <t>봄 가을 학생 니트 가디건 박시 아우터</t>
    <phoneticPr fontId="2" type="noConversion"/>
  </si>
  <si>
    <t>여성 시계 학생 패션 시계 가죽 밴드 방수 시계</t>
    <phoneticPr fontId="2" type="noConversion"/>
  </si>
  <si>
    <t>가을 겨울 여성 니트 긴팔 루즈핏 가디건</t>
    <phoneticPr fontId="2" type="noConversion"/>
  </si>
  <si>
    <t>학생 시계 캠퍼스 캐주얼 방수 여자 손목시계</t>
    <phoneticPr fontId="2" type="noConversion"/>
  </si>
  <si>
    <t>Jeep 리얼 가죽 가방 소가죽 패션 캐주얼 백팩</t>
    <phoneticPr fontId="2" type="noConversion"/>
  </si>
  <si>
    <t>여성 모던 시크 데일리 가죽 핸드백</t>
    <phoneticPr fontId="2" type="noConversion"/>
  </si>
  <si>
    <t>긴팔 정장 이너 시스룩 블라우스 리본 스트라이프 셔츠</t>
    <phoneticPr fontId="2" type="noConversion"/>
  </si>
  <si>
    <t>19.10.25</t>
    <phoneticPr fontId="2" type="noConversion"/>
  </si>
  <si>
    <t>쿠팡</t>
    <phoneticPr fontId="2" type="noConversion"/>
  </si>
  <si>
    <t>판매액</t>
    <phoneticPr fontId="2" type="noConversion"/>
  </si>
  <si>
    <t>오픈마켓</t>
    <phoneticPr fontId="2" type="noConversion"/>
  </si>
  <si>
    <t>산출판매가</t>
    <phoneticPr fontId="2" type="noConversion"/>
  </si>
  <si>
    <t>마진율</t>
    <phoneticPr fontId="2" type="noConversion"/>
  </si>
  <si>
    <t>최종마진</t>
    <phoneticPr fontId="2" type="noConversion"/>
  </si>
  <si>
    <t>스마트</t>
    <phoneticPr fontId="2" type="noConversion"/>
  </si>
  <si>
    <t>카드
수수료</t>
    <phoneticPr fontId="2" type="noConversion"/>
  </si>
  <si>
    <t>부가세+수수료(3%)</t>
    <phoneticPr fontId="2" type="noConversion"/>
  </si>
  <si>
    <t>관세청 고시환율</t>
    <phoneticPr fontId="2" type="noConversion"/>
  </si>
  <si>
    <t>순서</t>
    <phoneticPr fontId="2" type="noConversion"/>
  </si>
  <si>
    <t>무게
(KG)</t>
    <phoneticPr fontId="2" type="noConversion"/>
  </si>
  <si>
    <t>등록판매가</t>
    <phoneticPr fontId="2" type="noConversion"/>
  </si>
  <si>
    <t>MM,L,XL,2XL</t>
    <phoneticPr fontId="2" type="noConversion"/>
  </si>
  <si>
    <t>S,M,L,XL,2XL</t>
    <phoneticPr fontId="2" type="noConversion"/>
  </si>
  <si>
    <t>Free Size</t>
    <phoneticPr fontId="2" type="noConversion"/>
  </si>
  <si>
    <t>S,M,L,XL,XXL</t>
    <phoneticPr fontId="2" type="noConversion"/>
  </si>
  <si>
    <t>19.10.28</t>
  </si>
  <si>
    <t>19.10.28</t>
    <phoneticPr fontId="2" type="noConversion"/>
  </si>
  <si>
    <t>19.10.28</t>
    <phoneticPr fontId="2" type="noConversion"/>
  </si>
  <si>
    <t>TB</t>
    <phoneticPr fontId="2" type="noConversion"/>
  </si>
  <si>
    <t>TB</t>
    <phoneticPr fontId="2" type="noConversion"/>
  </si>
  <si>
    <t>CNY</t>
    <phoneticPr fontId="2" type="noConversion"/>
  </si>
  <si>
    <t>캐주얼 숄더백 스트리트 룩 에코백 크로스백 파스텔 천가방</t>
    <phoneticPr fontId="2" type="noConversion"/>
  </si>
  <si>
    <t>75cm</t>
    <phoneticPr fontId="2" type="noConversion"/>
  </si>
  <si>
    <t>고양이 롱 쿠션 바디필로우 전신 배게</t>
    <phoneticPr fontId="2" type="noConversion"/>
  </si>
  <si>
    <t>남성 핸드백 비즈니스 서류가방 소가죽 숄더백 크로스백</t>
    <phoneticPr fontId="2" type="noConversion"/>
  </si>
  <si>
    <t>70cm</t>
    <phoneticPr fontId="2" type="noConversion"/>
  </si>
  <si>
    <t xml:space="preserve"> 귀여운 햄스터 쿠션 긴 베게 침대 소파 학생 낮잠베개 </t>
    <phoneticPr fontId="2" type="noConversion"/>
  </si>
  <si>
    <t>100cm</t>
    <phoneticPr fontId="2" type="noConversion"/>
  </si>
  <si>
    <t>귀여운 동물 배게 긴 쿠션 2인용 침실 소파 잠쿠션</t>
    <phoneticPr fontId="2" type="noConversion"/>
  </si>
  <si>
    <t>40x80</t>
    <phoneticPr fontId="2" type="noConversion"/>
  </si>
  <si>
    <t>학생 사무실 겨울 방석 등받이 쿠션</t>
    <phoneticPr fontId="2" type="noConversion"/>
  </si>
  <si>
    <t>여성 토트백 패션 숄더 크로스백</t>
    <phoneticPr fontId="2" type="noConversion"/>
  </si>
  <si>
    <t>고급 와이드 다이얼 큐빅 디자인 여성 방수 손목시계</t>
    <phoneticPr fontId="2" type="noConversion"/>
  </si>
  <si>
    <t>가죽 남성 가방 백팩 크로스 소가죽 비즈니스 캐주얼 가방</t>
    <phoneticPr fontId="2" type="noConversion"/>
  </si>
  <si>
    <t>Free Size</t>
    <phoneticPr fontId="2" type="noConversion"/>
  </si>
  <si>
    <t>여성 긴팔 쉬폰 블라우스 셔츠 롱 원피스</t>
    <phoneticPr fontId="2" type="noConversion"/>
  </si>
  <si>
    <t>19.10.30</t>
  </si>
  <si>
    <t>19.10.30</t>
    <phoneticPr fontId="2" type="noConversion"/>
  </si>
  <si>
    <t>TB</t>
    <phoneticPr fontId="2" type="noConversion"/>
  </si>
  <si>
    <t>빈티지 무지 코든 남녀 공용 야구 숏챙 모자</t>
    <phoneticPr fontId="2" type="noConversion"/>
  </si>
  <si>
    <t>CNY</t>
    <phoneticPr fontId="2" type="noConversion"/>
  </si>
  <si>
    <t>러블리 학생 지퍼 슬림 앵두 자수 미니지갑</t>
    <phoneticPr fontId="2" type="noConversion"/>
  </si>
  <si>
    <t>유럽 미국 패션 복고풍 보스턴백 여행용 가죽 숄더백</t>
    <phoneticPr fontId="2" type="noConversion"/>
  </si>
  <si>
    <t>JEEP 크로스백 남성용 비즈니스 캐쥬얼 숄더백</t>
    <phoneticPr fontId="2" type="noConversion"/>
  </si>
  <si>
    <t>POLO 남성 패션 숄더백 크로스백 비즈니스 서류가방</t>
    <phoneticPr fontId="2" type="noConversion"/>
  </si>
  <si>
    <t>고급 여성용 메탈 샤이니 큐빅 방수 손목시계</t>
    <phoneticPr fontId="2" type="noConversion"/>
  </si>
  <si>
    <t>고급 여성용 메탈 큐빅 방수 손목시계 사각디자인</t>
    <phoneticPr fontId="2" type="noConversion"/>
  </si>
  <si>
    <t>여성 아날로그 타입 메탈밴드 기념일 커플시계</t>
    <phoneticPr fontId="2" type="noConversion"/>
  </si>
  <si>
    <t>115X67</t>
    <phoneticPr fontId="2" type="noConversion"/>
  </si>
  <si>
    <t xml:space="preserve"> 캐주얼 가죽 핸드백 데일리 크로스백 가죽 가방</t>
    <phoneticPr fontId="2" type="noConversion"/>
  </si>
  <si>
    <t>침대 인테리어 별 왕관 빅사이즈 헤드 쿠션</t>
    <phoneticPr fontId="2" type="noConversion"/>
  </si>
  <si>
    <t>사이즈</t>
    <phoneticPr fontId="2" type="noConversion"/>
  </si>
  <si>
    <t>중국식 석제 차 트레이</t>
    <phoneticPr fontId="2" type="noConversion"/>
  </si>
  <si>
    <t>50X20</t>
    <phoneticPr fontId="2" type="noConversion"/>
  </si>
  <si>
    <t>단일 상품</t>
    <phoneticPr fontId="2" type="noConversion"/>
  </si>
  <si>
    <t>단일 상품</t>
    <phoneticPr fontId="2" type="noConversion"/>
  </si>
  <si>
    <t>단일 상품</t>
    <phoneticPr fontId="2" type="noConversion"/>
  </si>
  <si>
    <t>레드, 블루, 그린</t>
    <phoneticPr fontId="2" type="noConversion"/>
  </si>
  <si>
    <t>내열 유리 크리스탈 컬러 잔</t>
    <phoneticPr fontId="2" type="noConversion"/>
  </si>
  <si>
    <t>기품있는 흑색 세라믹 찻잔 세트</t>
    <phoneticPr fontId="2" type="noConversion"/>
  </si>
  <si>
    <t>복고풍 수제 차 주전자</t>
    <phoneticPr fontId="2" type="noConversion"/>
  </si>
  <si>
    <t>대나무 이중 레이어 차 트레이</t>
    <phoneticPr fontId="2" type="noConversion"/>
  </si>
  <si>
    <t>차/다기세트</t>
    <phoneticPr fontId="2" type="noConversion"/>
  </si>
  <si>
    <t>사케잔</t>
    <phoneticPr fontId="2" type="noConversion"/>
  </si>
  <si>
    <t>티백트레이/티트레이</t>
    <phoneticPr fontId="2" type="noConversion"/>
  </si>
  <si>
    <t>차보관함/티박스</t>
    <phoneticPr fontId="2" type="noConversion"/>
  </si>
  <si>
    <t>티포트</t>
    <phoneticPr fontId="2" type="noConversion"/>
  </si>
  <si>
    <t>카테고리</t>
    <phoneticPr fontId="2" type="noConversion"/>
  </si>
  <si>
    <t>CNY</t>
    <phoneticPr fontId="2" type="noConversion"/>
  </si>
  <si>
    <t>56x56</t>
    <phoneticPr fontId="2" type="noConversion"/>
  </si>
  <si>
    <t>62x62</t>
    <phoneticPr fontId="2" type="noConversion"/>
  </si>
  <si>
    <t>72x72</t>
    <phoneticPr fontId="2" type="noConversion"/>
  </si>
  <si>
    <t>12인치</t>
    <phoneticPr fontId="2" type="noConversion"/>
  </si>
  <si>
    <t>14인치</t>
    <phoneticPr fontId="2" type="noConversion"/>
  </si>
  <si>
    <t>14인치</t>
    <phoneticPr fontId="2" type="noConversion"/>
  </si>
  <si>
    <t>블랙 프레임</t>
    <phoneticPr fontId="2" type="noConversion"/>
  </si>
  <si>
    <t>골드 프레임</t>
    <phoneticPr fontId="2" type="noConversion"/>
  </si>
  <si>
    <t>프레쉬 블루, 클래식 블루</t>
    <phoneticPr fontId="2" type="noConversion"/>
  </si>
  <si>
    <t>클래식 블루</t>
    <phoneticPr fontId="2" type="noConversion"/>
  </si>
  <si>
    <t>14인치</t>
    <phoneticPr fontId="2" type="noConversion"/>
  </si>
  <si>
    <t>12인치</t>
    <phoneticPr fontId="2" type="noConversion"/>
  </si>
  <si>
    <t>10인치</t>
    <phoneticPr fontId="2" type="noConversion"/>
  </si>
  <si>
    <t>노말</t>
    <phoneticPr fontId="2" type="noConversion"/>
  </si>
  <si>
    <t>야광 숫자</t>
    <phoneticPr fontId="2" type="noConversion"/>
  </si>
  <si>
    <t>실버 블랙 60cm</t>
    <phoneticPr fontId="2" type="noConversion"/>
  </si>
  <si>
    <t>실버 블랙 90cm</t>
    <phoneticPr fontId="2" type="noConversion"/>
  </si>
  <si>
    <t>실버 블랙, 블랙 75cm</t>
    <phoneticPr fontId="2" type="noConversion"/>
  </si>
  <si>
    <t>시티 라이트</t>
    <phoneticPr fontId="2" type="noConversion"/>
  </si>
  <si>
    <t>벽시계</t>
    <phoneticPr fontId="2" type="noConversion"/>
  </si>
  <si>
    <t>벽시계</t>
    <phoneticPr fontId="2" type="noConversion"/>
  </si>
  <si>
    <t>벽시계</t>
    <phoneticPr fontId="2" type="noConversion"/>
  </si>
  <si>
    <t>북유럽형 태양모양 대형 벽시계 벽걸이시계</t>
    <phoneticPr fontId="2" type="noConversion"/>
  </si>
  <si>
    <t>거실용 북유럽형 패션 아트 해변 벽시계 벽걸이시계</t>
    <phoneticPr fontId="2" type="noConversion"/>
  </si>
  <si>
    <t>거실용 밤하늘 은하수 야광 벽시계 벽걸이시계</t>
    <phoneticPr fontId="2" type="noConversion"/>
  </si>
  <si>
    <t>북유럽형 골드 플레이트 디저트 과자 트레이</t>
    <phoneticPr fontId="2" type="noConversion"/>
  </si>
  <si>
    <t>19.11.07</t>
    <phoneticPr fontId="2" type="noConversion"/>
  </si>
  <si>
    <t>TB</t>
    <phoneticPr fontId="2" type="noConversion"/>
  </si>
  <si>
    <t xml:space="preserve"> 허리 쿠션 여행 사무실 자동차 휴대용 낮잠 배게</t>
    <phoneticPr fontId="2" type="noConversion"/>
  </si>
  <si>
    <t>차량용 내부 카드 티켓 홀더</t>
  </si>
  <si>
    <t>세차용 물뿌리게 브러쉬 기능성 세차솔</t>
  </si>
  <si>
    <t>차량내부 정돈 케이스 영수증 지갑 서류홀더</t>
  </si>
  <si>
    <t>캐릭터 쿠션 다기능 이불담요</t>
  </si>
  <si>
    <t>차량용 짐정리 케이스 트렁크 비치용 컨테이너</t>
  </si>
  <si>
    <t>차량용 고속도로 안전 삼각대 2세트</t>
  </si>
  <si>
    <t>자동차 바퀴 클리너 wheel cleaner</t>
  </si>
  <si>
    <t>자동차 티슈걸이 케이스 내부 정리 홀더</t>
  </si>
  <si>
    <t>TB</t>
    <phoneticPr fontId="2" type="noConversion"/>
  </si>
  <si>
    <t>19.11.09</t>
  </si>
  <si>
    <t>19.11.09</t>
    <phoneticPr fontId="2" type="noConversion"/>
  </si>
  <si>
    <t>19.11.09</t>
    <phoneticPr fontId="2" type="noConversion"/>
  </si>
  <si>
    <t>베이지, 블랙, 브라운, 오렌지</t>
    <phoneticPr fontId="2" type="noConversion"/>
  </si>
  <si>
    <t>블루, 옐로우</t>
    <phoneticPr fontId="2" type="noConversion"/>
  </si>
  <si>
    <t>적갈색, 블랙 화이트라인, 모카 브라운, 블랙 레드 라인</t>
    <phoneticPr fontId="2" type="noConversion"/>
  </si>
  <si>
    <t>옐로우, 블랙, 블루</t>
    <phoneticPr fontId="2" type="noConversion"/>
  </si>
  <si>
    <t>옐로우, 블랙, 블루, 브라운, 오렌지</t>
    <phoneticPr fontId="2" type="noConversion"/>
  </si>
  <si>
    <t>단일상품</t>
    <phoneticPr fontId="2" type="noConversion"/>
  </si>
  <si>
    <t>내장 드라이버 5후크 업그레이드</t>
    <phoneticPr fontId="2" type="noConversion"/>
  </si>
  <si>
    <t>핑크, 브라운, 화이트, 블랙, 그레이, 블루, 베이지</t>
    <phoneticPr fontId="2" type="noConversion"/>
  </si>
  <si>
    <t>소형 + 이중 스폰지 매트</t>
    <phoneticPr fontId="2" type="noConversion"/>
  </si>
  <si>
    <t>중형 + 이중 스폰지 매트</t>
    <phoneticPr fontId="2" type="noConversion"/>
  </si>
  <si>
    <t>대형 + 이중 스폰지 매트</t>
    <phoneticPr fontId="2" type="noConversion"/>
  </si>
  <si>
    <t>중형 + 이중 스폰지 매트 + 이중 매트</t>
    <phoneticPr fontId="2" type="noConversion"/>
  </si>
  <si>
    <t>대형 + 이중 스폰지 매트 + 이중 매트</t>
    <phoneticPr fontId="2" type="noConversion"/>
  </si>
  <si>
    <t>옐로우, 블랙</t>
    <phoneticPr fontId="2" type="noConversion"/>
  </si>
  <si>
    <t>클래식</t>
    <phoneticPr fontId="2" type="noConversion"/>
  </si>
  <si>
    <t xml:space="preserve">내장 드라이버 3후크 업그레이드 </t>
    <phoneticPr fontId="2" type="noConversion"/>
  </si>
  <si>
    <t>내장 드라이버 4후크 업그레이드</t>
    <phoneticPr fontId="2" type="noConversion"/>
  </si>
  <si>
    <t>원색
소형: 길이 43 폭 33 높이 33 입구 직경 17(5kg 이내의 고양이)
중형: 52 36 41 21(6~16kg)
대형 60 45 45 29(16kg 이상)</t>
    <phoneticPr fontId="2" type="noConversion"/>
  </si>
  <si>
    <t>수제 라탄 고양이 더블 캣타워 고양이집</t>
    <phoneticPr fontId="2" type="noConversion"/>
  </si>
  <si>
    <t>색상 21종</t>
    <phoneticPr fontId="2" type="noConversion"/>
  </si>
  <si>
    <t>TB</t>
    <phoneticPr fontId="2" type="noConversion"/>
  </si>
  <si>
    <t>TB</t>
    <phoneticPr fontId="2" type="noConversion"/>
  </si>
  <si>
    <t>북유럽 코너용 선반 가정용 인테리어 거치대</t>
  </si>
  <si>
    <t>가정용 인테리어 벽걸이 선반 북유럽감성</t>
  </si>
  <si>
    <t>골드메탈 북유럽감성 코너 선반 인테리어 선반</t>
  </si>
  <si>
    <t>사계절동물잠옷 가운 홈웨어 파자마</t>
  </si>
  <si>
    <t>인테리어 소품</t>
  </si>
  <si>
    <t>동물잠옷</t>
  </si>
  <si>
    <t>19.11.10</t>
    <phoneticPr fontId="2" type="noConversion"/>
  </si>
  <si>
    <t xml:space="preserve"> 딥골드(중</t>
  </si>
  <si>
    <t>라이트골드(중)</t>
    <phoneticPr fontId="2" type="noConversion"/>
  </si>
  <si>
    <t>딥골드(소)</t>
    <phoneticPr fontId="2" type="noConversion"/>
  </si>
  <si>
    <t>라이트골드(소)</t>
    <phoneticPr fontId="2" type="noConversion"/>
  </si>
  <si>
    <t>소</t>
    <phoneticPr fontId="2" type="noConversion"/>
  </si>
  <si>
    <t>소</t>
    <phoneticPr fontId="2" type="noConversion"/>
  </si>
  <si>
    <t>중</t>
    <phoneticPr fontId="2" type="noConversion"/>
  </si>
  <si>
    <t>중</t>
    <phoneticPr fontId="2" type="noConversion"/>
  </si>
  <si>
    <t>대</t>
    <phoneticPr fontId="2" type="noConversion"/>
  </si>
  <si>
    <t>딥골드</t>
    <phoneticPr fontId="2" type="noConversion"/>
  </si>
  <si>
    <t>라이트골드</t>
    <phoneticPr fontId="2" type="noConversion"/>
  </si>
  <si>
    <t xml:space="preserve">다이아몬드(소), </t>
    <phoneticPr fontId="2" type="noConversion"/>
  </si>
  <si>
    <t xml:space="preserve">다이아몬드(중), </t>
    <phoneticPr fontId="2" type="noConversion"/>
  </si>
  <si>
    <t xml:space="preserve">다이아몬드(대) , </t>
    <phoneticPr fontId="2" type="noConversion"/>
  </si>
  <si>
    <t xml:space="preserve">트라이앵글(소), </t>
    <phoneticPr fontId="2" type="noConversion"/>
  </si>
  <si>
    <t xml:space="preserve">트라이앵글(대), </t>
    <phoneticPr fontId="2" type="noConversion"/>
  </si>
  <si>
    <t xml:space="preserve">라운드(소), </t>
    <phoneticPr fontId="2" type="noConversion"/>
  </si>
  <si>
    <t>라운드(대)</t>
    <phoneticPr fontId="2" type="noConversion"/>
  </si>
  <si>
    <t>골드크라운,</t>
    <phoneticPr fontId="2" type="noConversion"/>
  </si>
  <si>
    <t xml:space="preserve"> 투명크라운</t>
    <phoneticPr fontId="2" type="noConversion"/>
  </si>
  <si>
    <t>중</t>
    <phoneticPr fontId="2" type="noConversion"/>
  </si>
  <si>
    <t>소</t>
    <phoneticPr fontId="2" type="noConversion"/>
  </si>
  <si>
    <t>대</t>
    <phoneticPr fontId="2" type="noConversion"/>
  </si>
  <si>
    <t>골드프레임 거실인테리어 북유럽 화분 케이스</t>
    <phoneticPr fontId="2" type="noConversion"/>
  </si>
  <si>
    <t>소격자(블랙)</t>
    <phoneticPr fontId="2" type="noConversion"/>
  </si>
  <si>
    <t>소격자(화이트)</t>
    <phoneticPr fontId="2" type="noConversion"/>
  </si>
  <si>
    <t>중격자(블랙)</t>
    <phoneticPr fontId="2" type="noConversion"/>
  </si>
  <si>
    <t>중격자(화이트)</t>
    <phoneticPr fontId="2" type="noConversion"/>
  </si>
  <si>
    <t>브이격자(투피스)</t>
    <phoneticPr fontId="2" type="noConversion"/>
  </si>
  <si>
    <t>4프레임우드, 4프레임블랙, 4프레임화이트, 4프레임딥우드, 4프레임옐로우, 3프레임우드, 3프레임블랙, 3프레임화이트, 3프레임딥우드, 3프레임옐로우</t>
    <phoneticPr fontId="2" type="noConversion"/>
  </si>
  <si>
    <t>골드블랙, 골드</t>
    <phoneticPr fontId="2" type="noConversion"/>
  </si>
  <si>
    <t>핑크, 블루그레이</t>
    <phoneticPr fontId="2" type="noConversion"/>
  </si>
  <si>
    <t>화이트양</t>
    <phoneticPr fontId="2" type="noConversion"/>
  </si>
  <si>
    <t>M,L</t>
    <phoneticPr fontId="2" type="noConversion"/>
  </si>
  <si>
    <t>사계절동물잠옷 핑크토끼 원피스 파자마 핑크블루래빗</t>
    <phoneticPr fontId="2" type="noConversion"/>
  </si>
  <si>
    <t>사계절동물잠옷 핑크토기 투피스 파자마 세트</t>
    <phoneticPr fontId="2" type="noConversion"/>
  </si>
  <si>
    <t>핑크, 블루그레이</t>
    <phoneticPr fontId="2" type="noConversion"/>
  </si>
  <si>
    <t>FREE</t>
    <phoneticPr fontId="2" type="noConversion"/>
  </si>
  <si>
    <t>얼룩말, 파스텔토끼</t>
    <phoneticPr fontId="2" type="noConversion"/>
  </si>
  <si>
    <t>FREE</t>
    <phoneticPr fontId="2" type="noConversion"/>
  </si>
  <si>
    <t>얼룩고양이, 파스텔토끼</t>
    <phoneticPr fontId="2" type="noConversion"/>
  </si>
  <si>
    <t>유럽식 과일 케이크 빈티지 디저트 3단 트레이</t>
    <phoneticPr fontId="2" type="noConversion"/>
  </si>
  <si>
    <t>북유럽감성 크라운 캔들홀더 3피스</t>
    <phoneticPr fontId="2" type="noConversion"/>
  </si>
  <si>
    <t>북유럽 선반 메탈프레임 인테리어 벽걸이선반</t>
    <phoneticPr fontId="2" type="noConversion"/>
  </si>
  <si>
    <t>TB</t>
    <phoneticPr fontId="2" type="noConversion"/>
  </si>
  <si>
    <t>TB</t>
    <phoneticPr fontId="2" type="noConversion"/>
  </si>
  <si>
    <t>북유럽 트라이앵글 골드프레임 책받침</t>
  </si>
  <si>
    <t xml:space="preserve">노르딕 메탈프레임 벽걸이 선반 </t>
  </si>
  <si>
    <t>벽걸이 플라워 카페 인테리어 소품</t>
  </si>
  <si>
    <t>골드프레임 벽걸이 인테리어 소품 선반</t>
  </si>
  <si>
    <t>화이트,블랙, 골드</t>
    <phoneticPr fontId="2" type="noConversion"/>
  </si>
  <si>
    <t>X형랙, 골든메쉬선반, 골든스트라이프선반, 다이아몬드랙, 라운드골드, 라운드랙, 라운드블랙, 룸골드, 룸블랙, 블랙격자선반, 블랙메쉬, 블랙스트라이프, 스퀘어골드, 스퀘어블랙, 육각골드, 육각블랙, 하우스랙, 화이트그리드, 화이트메쉬, 화이트스트라이프</t>
    <phoneticPr fontId="2" type="noConversion"/>
  </si>
  <si>
    <t>1개단품들</t>
    <phoneticPr fontId="2" type="noConversion"/>
  </si>
  <si>
    <t>3개묶음</t>
    <phoneticPr fontId="2" type="noConversion"/>
  </si>
  <si>
    <t>골드프레임</t>
    <phoneticPr fontId="2" type="noConversion"/>
  </si>
  <si>
    <t>블랙프레임</t>
    <phoneticPr fontId="2" type="noConversion"/>
  </si>
  <si>
    <t>소</t>
    <phoneticPr fontId="2" type="noConversion"/>
  </si>
  <si>
    <t>블랙우드</t>
    <phoneticPr fontId="2" type="noConversion"/>
  </si>
  <si>
    <t>골드우드</t>
    <phoneticPr fontId="2" type="noConversion"/>
  </si>
  <si>
    <t>핑크캣01</t>
    <phoneticPr fontId="2" type="noConversion"/>
  </si>
  <si>
    <t>핑크캣02</t>
    <phoneticPr fontId="2" type="noConversion"/>
  </si>
  <si>
    <t>핑크캣03</t>
    <phoneticPr fontId="2" type="noConversion"/>
  </si>
  <si>
    <t>핑크캣04</t>
    <phoneticPr fontId="2" type="noConversion"/>
  </si>
  <si>
    <t>핑크캣05</t>
    <phoneticPr fontId="2" type="noConversion"/>
  </si>
  <si>
    <t>블랙빅</t>
    <phoneticPr fontId="2" type="noConversion"/>
  </si>
  <si>
    <t>블랙스몰</t>
    <phoneticPr fontId="2" type="noConversion"/>
  </si>
  <si>
    <t>화이트빅</t>
    <phoneticPr fontId="2" type="noConversion"/>
  </si>
  <si>
    <t>화이트스몰</t>
    <phoneticPr fontId="2" type="noConversion"/>
  </si>
  <si>
    <t>풍차베이지</t>
    <phoneticPr fontId="2" type="noConversion"/>
  </si>
  <si>
    <t>풍차그린</t>
    <phoneticPr fontId="2" type="noConversion"/>
  </si>
  <si>
    <t>풍차레드</t>
    <phoneticPr fontId="2" type="noConversion"/>
  </si>
  <si>
    <t>풍차화이트</t>
    <phoneticPr fontId="2" type="noConversion"/>
  </si>
  <si>
    <t>벨벳스트레이트</t>
    <phoneticPr fontId="2" type="noConversion"/>
  </si>
  <si>
    <t>벨벳크로스</t>
    <phoneticPr fontId="2" type="noConversion"/>
  </si>
  <si>
    <t>화이트엘크, 블랙엘크</t>
    <phoneticPr fontId="2" type="noConversion"/>
  </si>
  <si>
    <t>화이트블랙엘크</t>
    <phoneticPr fontId="2" type="noConversion"/>
  </si>
  <si>
    <t xml:space="preserve">수면잠옷 화이트양 사계절 동물잠옷 </t>
  </si>
  <si>
    <t>https://detail.tmall.com/item.htm?spm=a1z10.3-b-s.w4011-16325625517.225.1715365eQcl4A0&amp;id=602752208102&amp;rn=a46b06d7865c1463157f8ef675a6074b&amp;abbucket=6</t>
  </si>
  <si>
    <t>https://detail.tmall.com/item.htm?spm=a1z10.3-b-s.w4011-16325625517.255.1715365eQcl4A0&amp;id=602233960214&amp;rn=a46b06d7865c1463157f8ef675a6074b&amp;abbucket=6</t>
  </si>
  <si>
    <t>https://detail.tmall.com/item.htm?spm=a1z10.3-b-s.w4011-16325625517.270.1715365eQcl4A0&amp;id=602821831076&amp;rn=a46b06d7865c1463157f8ef675a6074b&amp;abbucket=6</t>
  </si>
  <si>
    <t>https://detail.tmall.com/item.htm?spm=a1z10.3-b-s.w4011-16325625517.335.1715365eQcl4A0&amp;id=602413935838&amp;rn=a46b06d7865c1463157f8ef675a6074b&amp;abbucket=6#</t>
  </si>
  <si>
    <t>https://detail.tmall.com/item.htm?spm=a1z10.3-b-s.w4011-16325625517.375.1715365eQcl4A0&amp;id=602407611140&amp;rn=a46b06d7865c1463157f8ef675a6074b&amp;abbucket=6</t>
  </si>
  <si>
    <t>https://detail.tmall.com/item.htm?spm=a1z10.3-b-s.w4011-16325625517.297.62f6365eSvtaGq&amp;id=601367216760&amp;rn=c89305dda8bd5b1b81a751aa618b33a0&amp;abbucket=6</t>
  </si>
  <si>
    <t>https://detail.tmall.com/item.htm?id=591498138645</t>
    <phoneticPr fontId="10" type="noConversion"/>
  </si>
  <si>
    <t>https://detail.tmall.com/item.htm?id=576523048080&amp;sku_properties=21433:32102</t>
  </si>
  <si>
    <t>https://detail.tmall.com/item.htm?id=567625264167&amp;sku_properties=21433:32102</t>
  </si>
  <si>
    <t>https://detail.tmall.com/item.htm?id=546746716695</t>
  </si>
  <si>
    <t>https://detail.tmall.com/item.htm?id=591039858749</t>
  </si>
  <si>
    <t>https://detail.tmall.com/item.htm?id=591872977519</t>
  </si>
  <si>
    <t>https://detail.tmall.com/item.htm?id=597676964990</t>
  </si>
  <si>
    <t>https://detail.tmall.com/item.htm?id=591729439219&amp;sku_properties=21433:21366</t>
  </si>
  <si>
    <t>https://detail.tmall.com/item.htm?id=574219605290&amp;skuId=3923606023008</t>
  </si>
  <si>
    <t>https://detail.tmall.com/item.htm?spm=a312a.7700824.w4011-14997680812.154.4d482e1bAUaXEO&amp;id=564030371611&amp;rn=96345f745a3b8474dd1e71623089f707&amp;abbucket=18&amp;skuId=3723362827036</t>
  </si>
  <si>
    <t>https://detail.tmall.com/item.htm?spm=a312a.7700824.w4011-14997680812.169.4d482e1bAUaXEO&amp;id=565769717394&amp;rn=96345f745a3b8474dd1e71623089f707&amp;abbucket=18&amp;skuId=3587961925031</t>
  </si>
  <si>
    <t>https://detail.tmall.com/item.htm?spm=a312a.7700824.w4011-14997680812.174.4d482e1bAUaXEO&amp;id=566780781825&amp;rn=96345f745a3b8474dd1e71623089f707&amp;abbucket=18#</t>
  </si>
  <si>
    <t>https://detail.tmall.com/item.htm?spm=a312a.7700824.w4011-14997680812.194.4d482e1bAUaXEO&amp;id=544731837504&amp;rn=96345f745a3b8474dd1e71623089f707&amp;abbucket=18&amp;sku_properties=21433:69261940</t>
  </si>
  <si>
    <t>https://detail.tmall.com/item.htm?spm=a312a.7700824.w4011-14997680812.189.53f43aed5zg2t3&amp;id=561848601921&amp;rn=338a41f9a19c450f3ed37c14266014eb&amp;abbucket=18</t>
  </si>
  <si>
    <t>https://detail.tmall.com/item.htm?spm=a312a.7700824.w4011-14997680812.179.53f43aed5zg2t3&amp;id=599542492375&amp;rn=338a41f9a19c450f3ed37c14266014eb&amp;abbucket=18</t>
  </si>
  <si>
    <t>https://detail.tmall.com/item.htm?spm=a312a.7700824.w4011-14997680812.164.53f43aed5zg2t3&amp;id=20202257077&amp;rn=338a41f9a19c450f3ed37c14266014eb&amp;abbucket=18</t>
  </si>
  <si>
    <t>https://detail.tmall.com/item.htm?spm=a312a.7700824.w4011-14997680812.154.53f43aed5zg2t3&amp;id=604467060018&amp;rn=338a41f9a19c450f3ed37c14266014eb&amp;abbucket=18</t>
  </si>
  <si>
    <t>https://detail.tmall.com/item.htm?spm=a312a.7700824.w4011-14997680812.105.a6f97dd3Ipjsh3&amp;id=556722005413&amp;rn=77620c093991feed31c8d594644853e7&amp;abbucket=18&amp;skuId=3447016369165</t>
  </si>
  <si>
    <t>https://detail.tmall.com/item.htm?spm=a312a.7700824.w4011-14997680812.100.a6f97dd3Ipjsh3&amp;id=44453707227&amp;rn=77620c093991feed31c8d594644853e7&amp;abbucket=18</t>
  </si>
  <si>
    <t>https://detail.tmall.com/item.htm?spm=a312a.7700824.w4011-14997680812.125.a6f97dd3Ipjsh3&amp;id=562654719201&amp;rn=77620c093991feed31c8d594644853e7&amp;abbucket=18</t>
  </si>
  <si>
    <t>https://detail.tmall.com/item.htm?spm=a312a.7700824.w4011-14997680812.145.a6f97dd3Ipjsh3&amp;id=560619343481&amp;rn=77620c093991feed31c8d594644853e7&amp;abbucket=18</t>
  </si>
  <si>
    <t>https://detail.tmall.com/item.htm?spm=a1z10.3-b-s.w4011-14997680816.104.7b6762dajQpvdc&amp;id=586789380268&amp;rn=fbf93b02c1911de7e5d495f5f7b06652&amp;abbucket=18&amp;skuId=3988957644880</t>
  </si>
  <si>
    <t>https://detail.tmall.com/item.htm?spm=a1z10.3-b-s.w4011-14997680816.114.7b6762dajQpvdc&amp;id=602016010000&amp;rn=fbf93b02c1911de7e5d495f5f7b06652&amp;abbucket=18&amp;skuId=4212113932424</t>
  </si>
  <si>
    <t>https://detail.tmall.com/item.htm?spm=a1z10.3-b-s.w4011-14997680816.149.7b6762dajQpvdc&amp;id=534393238379&amp;rn=fbf93b02c1911de7e5d495f5f7b06652&amp;abbucket=18</t>
  </si>
  <si>
    <t>https://detail.tmall.com/item.htm?spm=a1z10.3-b-s.w4011-14997680816.214.7b6762dajQpvdc&amp;id=580413408425&amp;rn=fbf93b02c1911de7e5d495f5f7b06652&amp;abbucket=18</t>
  </si>
  <si>
    <t>https://detail.tmall.com/item.htm?spm=a1z10.3-b-s.w4011-14997680816.219.7b6762dajQpvdc&amp;id=580744395156&amp;rn=fbf93b02c1911de7e5d495f5f7b06652&amp;abbucket=18</t>
  </si>
  <si>
    <t>https://detail.tmall.com/item.htm?spm=a1z10.3-b-s.w4011-14997680816.239.7b6762dajQpvdc&amp;id=591055042877&amp;rn=fbf93b02c1911de7e5d495f5f7b06652&amp;abbucket=18&amp;skuId=4056719205758</t>
  </si>
  <si>
    <t>https://detail.tmall.com/item.htm?spm=a1z10.3-b-s.w4011-14997680816.249.7b6762dajQpvdc&amp;id=558064213833&amp;rn=fbf93b02c1911de7e5d495f5f7b06652&amp;abbucket=18&amp;skuId=3630860614046</t>
  </si>
  <si>
    <t>https://detail.tmall.com/item.htm?id=590572896878</t>
  </si>
  <si>
    <t>https://detail.tmall.com/item.htm?id=562582590697</t>
  </si>
  <si>
    <t>https://detail.tmall.com/item.htm?id=590948398371</t>
  </si>
  <si>
    <t>https://detail.tmall.com/item.htm?id=598643592045</t>
  </si>
  <si>
    <t>https://detail.tmall.com/item.htm?id=602214314722&amp;skuId=4215497941069</t>
  </si>
  <si>
    <t>https://detail.tmall.com/item.htm?id=564689377545</t>
  </si>
  <si>
    <t>https://detail.tmall.com/item.htm?id=595222942316&amp;skuId=4128093169064</t>
  </si>
  <si>
    <t>https://detail.tmall.com/item.htm?id=593665073075</t>
  </si>
  <si>
    <t>https://detail.tmall.com/item.htm?id=568495255453&amp;skuId=3799888279803</t>
  </si>
  <si>
    <t>https://detail.tmall.com/item.htm?id=566445678561&amp;skuId=3595905708305</t>
  </si>
  <si>
    <t>https://detail.tmall.com/item.htm?id=558295019100&amp;sku_properties=21433:20213</t>
  </si>
  <si>
    <t>https://detail.tmall.com/item.htm?id=565389093835</t>
  </si>
  <si>
    <t>https://detail.tmall.com/item.htm?id=601415962857</t>
  </si>
  <si>
    <t>https://detail.tmall.com/item.htm?id=596209204012&amp;skuId=4148708265428</t>
  </si>
  <si>
    <t>https://detail.tmall.com/item.htm?id=557922497780</t>
  </si>
  <si>
    <t>https://detail.tmall.com/item.htm?id=591227991744&amp;skuId=4334954419973</t>
  </si>
  <si>
    <t>https://detail.tmall.com/item.htm?id=571127250492&amp;skuId=3691178968687</t>
  </si>
  <si>
    <t>https://detail.tmall.com/item.htm?id=560742715489&amp;skuId=3671634935196</t>
  </si>
  <si>
    <t>https://detail.tmall.com/item.htm?id=577752362050&amp;sku_properties=21433:20213</t>
  </si>
  <si>
    <t>https://detail.tmall.com/item.htm?id=601121621297</t>
  </si>
  <si>
    <t>https://detail.tmall.com/item.htm?id=594215473508</t>
  </si>
  <si>
    <t>https://detail.tmall.com/item.htm?id=18416681678</t>
  </si>
  <si>
    <t>https://detail.tmall.com/item.htm?id=578165597250</t>
  </si>
  <si>
    <t>https://detail.tmall.com/item.htm?id=597365623345</t>
  </si>
  <si>
    <t>https://detail.tmall.com/item.htm?id=559215110056</t>
  </si>
  <si>
    <t>https://detail.tmall.com/item.htm?id=599279190761&amp;skuId=4351261879825</t>
  </si>
  <si>
    <t>https://detail.tmall.com/item.htm?id=560157409793&amp;skuId=3681416662055</t>
  </si>
  <si>
    <t>https://detail.tmall.com/item.htm?id=600897672378</t>
  </si>
  <si>
    <t>https://detail.tmall.com/item.htm?id=591222980584&amp;skuId=4237508603921</t>
  </si>
  <si>
    <t>https://detail.tmall.com/item.htm?id=534663000091</t>
  </si>
  <si>
    <t>https://detail.tmall.com/item.htm?id=586908177363&amp;skuId=4159015999092</t>
  </si>
  <si>
    <t>https://detail.tmall.com/item.htm?id=577777357050</t>
  </si>
  <si>
    <t>https://detail.tmall.com/item.htm?id=586816731663&amp;skuId=4170835170244</t>
  </si>
  <si>
    <t>https://detail.tmall.com/item.htm?id=595169396154&amp;skuId=4130469772068</t>
  </si>
  <si>
    <t>https://detail.tmall.com/item.htm?id=574759154775</t>
  </si>
  <si>
    <t>https://detail.tmall.com/item.htm?id=598898676556&amp;skuId=4181987377227</t>
  </si>
  <si>
    <t>https://detail.tmall.com/item.htm?id=568623171879&amp;skuId=4105897585106</t>
  </si>
  <si>
    <t>https://detail.tmall.com/item.htm?id=591765434910&amp;sku_properties=21433:21366</t>
  </si>
  <si>
    <t>https://item.taobao.com/item.htm?id=586999403674</t>
  </si>
  <si>
    <t>https://item.taobao.com/item.htm?id=592318187822</t>
  </si>
  <si>
    <t>https://item.taobao.com/item.htm?id=579414179301</t>
  </si>
  <si>
    <t>https://item.taobao.com/item.htm?id=580473727694</t>
  </si>
  <si>
    <t>https://item.taobao.com/item.htm?id=575282442677</t>
  </si>
  <si>
    <t>https://detail.tmall.com/item.htm?id=593214610620&amp;skuId=4119058421222</t>
  </si>
  <si>
    <t>https://detail.tmall.com/item.htm?id=594083759808</t>
  </si>
  <si>
    <t>https://detail.tmall.com/item.htm?id=604424738475</t>
  </si>
  <si>
    <t>https://detail.tmall.com/item.htm?id=597484576647&amp;skuId=4183226017748</t>
  </si>
  <si>
    <t>https://detail.tmall.com/item.htm?id=587043330612&amp;skuId=3990362277781</t>
  </si>
  <si>
    <t>https://detail.tmall.com/item.htm?id=600689873804&amp;skuId=4201666153014</t>
  </si>
  <si>
    <t>https://detail.tmall.com/item.htm?id=593998041222&amp;skuId=4107842672106</t>
  </si>
  <si>
    <t>https://detail.tmall.com/item.htm?id=581495737083</t>
  </si>
  <si>
    <t>https://detail.tmall.com/item.htm?id=591412033372</t>
  </si>
  <si>
    <t>https://detail.tmall.com/item.htm?id=594653285370&amp;skuId=4291407987106</t>
  </si>
  <si>
    <t>https://detail.tmall.com/item.htm?id=578486185966&amp;skuId=4000593918063</t>
  </si>
  <si>
    <t>https://detail.tmall.com/item.htm?id=594200818488</t>
  </si>
  <si>
    <t>https://detail.tmall.com/item.htm?id=604113242955&amp;skuId=4228743804029</t>
  </si>
  <si>
    <t>https://detail.tmall.com/item.htm?id=570001965614&amp;skuId=3669704497355</t>
  </si>
  <si>
    <t>https://detail.tmall.com/item.htm?id=559945019291</t>
  </si>
  <si>
    <t>https://detail.tmall.com/item.htm?id=574975203305</t>
  </si>
  <si>
    <t>https://detail.tmall.com/item.htm?id=43025345842&amp;sku_properties=21433:32102</t>
  </si>
  <si>
    <t>https://detail.tmall.com/item.htm?id=41735057775</t>
  </si>
  <si>
    <t>https://detail.tmall.com/item.htm?id=564905132219&amp;skuId=3741654843587</t>
  </si>
  <si>
    <t>https://detail.tmall.com/item.htm?id=45439693360&amp;skuId=3880541241595</t>
  </si>
  <si>
    <t>https://detail.tmall.com/item.htm?id=560301589347&amp;sku_properties=1627207:3232482</t>
  </si>
  <si>
    <t>https://detail.tmall.com/item.htm?id=587988663093&amp;sku_properties=1627207:28332</t>
  </si>
  <si>
    <t>https://detail.tmall.com/item.htm?id=575968106788</t>
  </si>
  <si>
    <t>https://detail.tmall.com/item.htm?id=588161291624&amp;sku_properties=1627207:3232483</t>
  </si>
  <si>
    <t>https://detail.tmall.com/item.htm?id=575366165978</t>
  </si>
  <si>
    <t>https://detail.tmall.com/item.htm?id=574537420708&amp;sku_properties=1627207:90554</t>
  </si>
  <si>
    <t>https://detail.tmall.com/item.htm?id=575406871304&amp;sku_properties=1627207:90554</t>
  </si>
  <si>
    <t>https://detail.tmall.com/item.htm?id=587687751319</t>
  </si>
  <si>
    <t>https://detail.tmall.com/item.htm?id=587522819494&amp;sku_properties=10112890:3226348</t>
  </si>
  <si>
    <t>https://detail.tmall.com/item.htm?id=560317241865</t>
  </si>
  <si>
    <t>https://detail.tmall.com/item.htm?id=560428271384&amp;sku_properties=10112890:3226348</t>
  </si>
  <si>
    <t>https://detail.tmall.com/item.htm?id=576524533111&amp;skuId=3798113873317</t>
  </si>
  <si>
    <t>https://detail.tmall.com/item.htm?id=586401545165</t>
  </si>
  <si>
    <t>https://detail.tmall.com/item.htm?id=603864536394&amp;skuId=4241435781500</t>
  </si>
  <si>
    <t>https://detail.tmall.com/item.htm?id=599608679794</t>
  </si>
  <si>
    <t>https://detail.tmall.com/item.htm?id=591607506357&amp;skuId=4062692016016</t>
  </si>
  <si>
    <t>https://detail.tmall.com/item.htm?id=42800115067&amp;sku_properties=20138:105375#</t>
  </si>
  <si>
    <t>https://detail.tmall.com/item.htm?id=597780385548&amp;sku_properties=21433:116509539</t>
  </si>
  <si>
    <t>https://detail.tmall.com/item.htm?id=601469525163&amp;skuId=4393292447649</t>
  </si>
  <si>
    <t>https://item.taobao.com/item.htm?id=580449887245</t>
  </si>
  <si>
    <t>https://item.taobao.com/item.htm?id=600665009984</t>
  </si>
  <si>
    <t>https://item.taobao.com/item.htm?id=576628731416</t>
  </si>
  <si>
    <t>https://item.taobao.com/item.htm?id=592463967753</t>
  </si>
  <si>
    <t>https://item.taobao.com/item.htm?id=598001475309</t>
  </si>
  <si>
    <t>https://item.taobao.com/item.htm?id=576317821549</t>
  </si>
  <si>
    <t>https://item.taobao.com/item.htm?id=557837182140</t>
  </si>
  <si>
    <t>https://item.taobao.com/item.htm?id=573079919781</t>
  </si>
  <si>
    <t>https://item.taobao.com/item.htm?id=577196725193</t>
  </si>
  <si>
    <t>https://item.taobao.com/item.htm?id=572874975763</t>
  </si>
  <si>
    <t>https://item.taobao.com/item.htm?id=571772278771</t>
  </si>
  <si>
    <t>https://detail.tmall.com/item.htm?id=555231210359&amp;skuId=3424674236683</t>
  </si>
  <si>
    <t>https://detail.tmall.com/item.htm?id=571771954924</t>
  </si>
  <si>
    <t>https://detail.tmall.com/item.htm?id=566761719056&amp;skuId=3765835154325</t>
  </si>
  <si>
    <t>https://detail.tmall.com/item.htm?id=570315423862&amp;skuId=3672697237484</t>
  </si>
  <si>
    <t>https://detail.tmall.com/item.htm?id=589026333233</t>
  </si>
  <si>
    <t>https://detail.tmall.com/item.htm?id=588387005049</t>
  </si>
  <si>
    <t>https://detail.tmall.com/item.htm?id=537111860998</t>
  </si>
  <si>
    <t>https://detail.tmall.com/item.htm?id=576738170677</t>
  </si>
  <si>
    <t>https://detail.tmall.com/item.htm?id=568824522307</t>
  </si>
  <si>
    <t>https://detail.tmall.com/item.htm?id=568721574004</t>
  </si>
  <si>
    <t>https://detail.tmall.com/item.htm?id=572898621116&amp;skuId=3901049103096</t>
  </si>
  <si>
    <t>https://detail.tmall.com/item.htm?id=573506225944&amp;skuId=3909803558827</t>
  </si>
  <si>
    <t>https://detail.tmall.com/item.htm?id=566297961028</t>
  </si>
  <si>
    <t>https://detail.tmall.com/item.htm?id=550415976695</t>
  </si>
  <si>
    <t>https://detail.tmall.com/item.htm?id=597242536194&amp;skuId=4327216410944</t>
  </si>
  <si>
    <t>https://detail.tmall.com/item.htm?id=542863947300</t>
  </si>
  <si>
    <t>https://detail.tmall.com/item.htm?id=571691690773</t>
  </si>
  <si>
    <t>https://detail.tmall.com/item.htm?id=580487807565</t>
  </si>
  <si>
    <t>https://detail.tmall.com/item.htm?id=581453333763&amp;skuId=3886488320397</t>
  </si>
  <si>
    <t>https://detail.tmall.com/item.htm?id=533661681816</t>
  </si>
  <si>
    <t>https://detail.tmall.com/item.htm?id=562498382984&amp;skuId=3534183109909</t>
  </si>
  <si>
    <t>https://detail.tmall.com/item.htm?id=592218591840</t>
  </si>
  <si>
    <t>https://detail.tmall.com/item.htm?id=606406254273</t>
  </si>
  <si>
    <t>https://detail.tmall.com/item.htm?id=593640945853</t>
  </si>
  <si>
    <t>https://detail.tmall.com/item.htm?id=541473805411</t>
  </si>
  <si>
    <t>https://detail.tmall.com/item.htm?id=579206490080</t>
  </si>
  <si>
    <t>https://detail.tmall.com/item.htm?id=555814816870</t>
  </si>
  <si>
    <t>https://detail.tmall.com/item.htm?id=557136393751</t>
  </si>
  <si>
    <t>https://detail.tmall.com/item.htm?id=605873130767</t>
  </si>
  <si>
    <t>https://detail.tmall.com/item.htm?id=543833198114</t>
  </si>
  <si>
    <t>https://detail.tmall.com/item.htm?id=591847102747&amp;skuId=4066765044575</t>
  </si>
  <si>
    <t>https://detail.tmall.com/item.htm?id=588647964516</t>
  </si>
  <si>
    <t>https://detail.tmall.com/item.htm?id=575889695821</t>
  </si>
  <si>
    <t>https://detail.tmall.com/item.htm?id=570577765757&amp;skuId=3849612947614</t>
  </si>
  <si>
    <t>https://detail.tmall.com/item.htm?id=573447483512</t>
  </si>
  <si>
    <t>https://detail.tmall.com/item.htm?id=579001593437</t>
  </si>
  <si>
    <t>https://detail.tmall.com/item.htm?id=534126396953</t>
  </si>
  <si>
    <t>https://detail.tmall.com/item.htm?id=560673254221</t>
  </si>
  <si>
    <t>https://detail.tmall.com/item.htm?id=555031111567</t>
  </si>
  <si>
    <t>https://detail.tmall.com/item.htm?id=605199724447#</t>
  </si>
  <si>
    <t>https://detail.tmall.com/item.htm?id=559964453115</t>
  </si>
  <si>
    <t>https://detail.tmall.com/item.htm?id=577860407102</t>
  </si>
  <si>
    <t>https://detail.tmall.com/item.htm?id=605670022806</t>
  </si>
  <si>
    <t>https://detail.tmall.com/item.htm?id=577379439691&amp;sku_properties=10112890:109101</t>
  </si>
  <si>
    <t>https://detail.tmall.com/item.htm?id=602185024602&amp;skuId=4387559170637</t>
  </si>
  <si>
    <t>https://detail.tmall.com/item.htm?id=573372361130&amp;skuId=3907189582232</t>
  </si>
  <si>
    <t>https://detail.tmall.com/item.htm?id=560352091659</t>
  </si>
  <si>
    <t>https://detail.tmall.com/item.htm?id=599777145415&amp;skuId=4360625063339</t>
  </si>
  <si>
    <t>https://detail.tmall.com/item.htm?id=599295989225</t>
  </si>
  <si>
    <t>단색 러스틱 꽃병 인테리어 촬영 화병</t>
    <phoneticPr fontId="10" type="noConversion"/>
  </si>
  <si>
    <t>노르딕감성 골드 프레임 액자 인테리어 소품</t>
    <phoneticPr fontId="10" type="noConversion"/>
  </si>
  <si>
    <t>북유럽감성 간달프와 루돌프 모형 인테리어 소품</t>
    <phoneticPr fontId="10" type="noConversion"/>
  </si>
  <si>
    <t>우주비행사 모형 카페 인테리어 소품</t>
    <phoneticPr fontId="10" type="noConversion"/>
  </si>
  <si>
    <t>인테리어 벽걸이 사진홀더 룸 인테리어</t>
    <phoneticPr fontId="10" type="noConversion"/>
  </si>
  <si>
    <t>코랄 크라운도트 룸 인테리어 소품</t>
    <phoneticPr fontId="10" type="noConversion"/>
  </si>
  <si>
    <t>북유럽 미니멀 골드 프레임 꽃병 인테리어 화병</t>
    <phoneticPr fontId="10" type="noConversion"/>
  </si>
  <si>
    <t>리본 노멀 프레임 사진액자 인테리어</t>
    <phoneticPr fontId="10" type="noConversion"/>
  </si>
  <si>
    <t>아기자기한 집모형 촬영소품 러스틱 인테리어</t>
    <phoneticPr fontId="10" type="noConversion"/>
  </si>
  <si>
    <t>골드프레임 그린 사진액자 인테리어 소품</t>
    <phoneticPr fontId="10" type="noConversion"/>
  </si>
  <si>
    <t>가정용 거실 원형 매트 브라운</t>
    <phoneticPr fontId="10" type="noConversion"/>
  </si>
  <si>
    <t>하트모양 인테리어 러브 쿠션</t>
    <phoneticPr fontId="10" type="noConversion"/>
  </si>
  <si>
    <t xml:space="preserve">체크무늬 인테리어 식탁보 </t>
    <phoneticPr fontId="10" type="noConversion"/>
  </si>
  <si>
    <t>별무늬 퀸 에이프론 체크 앞치마</t>
    <phoneticPr fontId="10" type="noConversion"/>
  </si>
  <si>
    <t>도트 원형 사진액자 프레임 촬영 소품</t>
    <phoneticPr fontId="10" type="noConversion"/>
  </si>
  <si>
    <t>골드프레임 치타 사각 사진액자</t>
    <phoneticPr fontId="10" type="noConversion"/>
  </si>
  <si>
    <t>3단 하트 벽걸이 인테리어 액자 화이트 프레임</t>
    <phoneticPr fontId="10" type="noConversion"/>
  </si>
  <si>
    <t>골드프레임 미니멀 사진액자 북유럽감성</t>
    <phoneticPr fontId="10" type="noConversion"/>
  </si>
  <si>
    <t>벽걸이 새장형 인테리어 소품</t>
    <phoneticPr fontId="10" type="noConversion"/>
  </si>
  <si>
    <t>겨울 오르골 장식 소품 카페 인테리어</t>
    <phoneticPr fontId="10" type="noConversion"/>
  </si>
  <si>
    <t>북유럽 고양이 도자기 인테리어 소품</t>
    <phoneticPr fontId="10" type="noConversion"/>
  </si>
  <si>
    <t>유리집모양 인테리어 시계 카페 소품</t>
    <phoneticPr fontId="10" type="noConversion"/>
  </si>
  <si>
    <t>골드프레임 인테리어 원형 미러</t>
    <phoneticPr fontId="10" type="noConversion"/>
  </si>
  <si>
    <t>원형 미러 골드프레임 홈인테리어 소품</t>
    <phoneticPr fontId="10" type="noConversion"/>
  </si>
  <si>
    <t>그린하우스 카페 인테리어 촬영 소품</t>
    <phoneticPr fontId="10" type="noConversion"/>
  </si>
  <si>
    <t xml:space="preserve">핑크 크리스트마스트리 카페 인테리어 소품 </t>
    <phoneticPr fontId="10" type="noConversion"/>
  </si>
  <si>
    <t>크리스마스 장식 인테리어 소품</t>
    <phoneticPr fontId="10" type="noConversion"/>
  </si>
  <si>
    <t>인테리어 화이트 프레임 촬영 소품</t>
    <phoneticPr fontId="10" type="noConversion"/>
  </si>
  <si>
    <t>사슴액자 인테리어 지구본 촬영소품</t>
    <phoneticPr fontId="10" type="noConversion"/>
  </si>
  <si>
    <t>현명한 달토끼 인테리어 카페 소품</t>
    <phoneticPr fontId="10" type="noConversion"/>
  </si>
  <si>
    <t>EBAIN 액체샴푸/비누 케이스 3피스</t>
    <phoneticPr fontId="10" type="noConversion"/>
  </si>
  <si>
    <t>북유럽 인테리어 접시 컵</t>
    <phoneticPr fontId="10" type="noConversion"/>
  </si>
  <si>
    <t>북유럽감성 덮개 홀더</t>
    <phoneticPr fontId="10" type="noConversion"/>
  </si>
  <si>
    <t>현명한 원숭이 인테리어 촬영 소품</t>
    <phoneticPr fontId="10" type="noConversion"/>
  </si>
  <si>
    <t>징징이 유리병 카페 소품</t>
    <phoneticPr fontId="10" type="noConversion"/>
  </si>
  <si>
    <t>블랙엔골드 커피 받침대+머그컵+스푼</t>
    <phoneticPr fontId="10" type="noConversion"/>
  </si>
  <si>
    <t>비보잉하는 사람모형 인테리어 소품</t>
    <phoneticPr fontId="10" type="noConversion"/>
  </si>
  <si>
    <t>북유럽 메탉프레임 의자 골드 체어</t>
    <phoneticPr fontId="10" type="noConversion"/>
  </si>
  <si>
    <t>골드프레임 오케이 화병 인테리어 꽃병</t>
    <phoneticPr fontId="10" type="noConversion"/>
  </si>
  <si>
    <t>화이트프레임 방패모형 거울</t>
    <phoneticPr fontId="10" type="noConversion"/>
  </si>
  <si>
    <t>구름모형 벽걸이 LOVE 선반</t>
    <phoneticPr fontId="10" type="noConversion"/>
  </si>
  <si>
    <t>가죽 카페 인테이어 의자</t>
    <phoneticPr fontId="10" type="noConversion"/>
  </si>
  <si>
    <t>북유럽감성 메탈 프레임 식탁 카페인테리어</t>
    <phoneticPr fontId="10" type="noConversion"/>
  </si>
  <si>
    <t>하우스프레임 카페 인테리어소품 촬영 장식품</t>
    <phoneticPr fontId="10" type="noConversion"/>
  </si>
  <si>
    <t>북유럽 인테리어 라탄 의자</t>
    <phoneticPr fontId="10" type="noConversion"/>
  </si>
  <si>
    <t>카페인테리어 선인장 화분 촬영소품</t>
    <phoneticPr fontId="10" type="noConversion"/>
  </si>
  <si>
    <t>홈인테리어 빨래바구니 촬영소품</t>
    <phoneticPr fontId="10" type="noConversion"/>
  </si>
  <si>
    <t>화이트토끼 인테리어 미러</t>
    <phoneticPr fontId="10" type="noConversion"/>
  </si>
  <si>
    <t>북유럽 골드프레임 트레이 촬영 소품 쟁반</t>
    <phoneticPr fontId="10" type="noConversion"/>
  </si>
  <si>
    <t>북유럽감성 꽃병 인테리어 글라스 화병</t>
    <phoneticPr fontId="10" type="noConversion"/>
  </si>
  <si>
    <t>노르딕 인테리어 티슈 케이스</t>
    <phoneticPr fontId="10" type="noConversion"/>
  </si>
  <si>
    <t xml:space="preserve">NAK 인테리어 꽃병 </t>
    <phoneticPr fontId="10" type="noConversion"/>
  </si>
  <si>
    <t>북유럽감성 대리석 양초받침대</t>
    <phoneticPr fontId="10" type="noConversion"/>
  </si>
  <si>
    <t>선글라스 그린피그 카페 홈 인테리어 소품</t>
    <phoneticPr fontId="10" type="noConversion"/>
  </si>
  <si>
    <t>메탈프레임 우드 벽걸이 선반 카페 인테리어</t>
    <phoneticPr fontId="10" type="noConversion"/>
  </si>
  <si>
    <t>털복숭이 여우 인테리어 촬영 소품 3피스</t>
    <phoneticPr fontId="10" type="noConversion"/>
  </si>
  <si>
    <t>골드메탈프레임 카페 쟁반 트레이</t>
    <phoneticPr fontId="10" type="noConversion"/>
  </si>
  <si>
    <t>북유럽감성 캔들홀더 메탈 양초받침대</t>
    <phoneticPr fontId="10" type="noConversion"/>
  </si>
  <si>
    <t>화이트핑크 애플 벽걸이 선반 3타입</t>
    <phoneticPr fontId="10" type="noConversion"/>
  </si>
  <si>
    <t>푹신한 메탈프레임 인테리어 의자</t>
    <phoneticPr fontId="10" type="noConversion"/>
  </si>
  <si>
    <t>골드프레임 양초 받침대 캔들홀더</t>
    <phoneticPr fontId="10" type="noConversion"/>
  </si>
  <si>
    <t>인테리어 글라스 카페 꽃병 소품</t>
    <phoneticPr fontId="10" type="noConversion"/>
  </si>
  <si>
    <t>북유럽감성 메탈프레임 미니 테이블 인테리어 소품</t>
    <phoneticPr fontId="10" type="noConversion"/>
  </si>
  <si>
    <t>우드 벽걸이 인테리어 소품</t>
    <phoneticPr fontId="10" type="noConversion"/>
  </si>
  <si>
    <t>미니멀 디자인 글라스 꽃병 북유럽감성</t>
    <phoneticPr fontId="10" type="noConversion"/>
  </si>
  <si>
    <t>애니멀 벽걸이 사진 인테리어 소품</t>
    <phoneticPr fontId="10" type="noConversion"/>
  </si>
  <si>
    <t>노끈모형 사진액자 카페인테리어 소품</t>
    <phoneticPr fontId="10" type="noConversion"/>
  </si>
  <si>
    <t>스타벅스 레터로고 토트백 숄더백</t>
    <phoneticPr fontId="10" type="noConversion"/>
  </si>
  <si>
    <t>골드 네잎클로버 커피 스푼 7피스 세트</t>
    <phoneticPr fontId="10" type="noConversion"/>
  </si>
  <si>
    <t>세라믹 마블 머그컵 핑크 다크블루</t>
    <phoneticPr fontId="10" type="noConversion"/>
  </si>
  <si>
    <t>세라믹 마블 플라밍고 머그컵 뚜껑커피잔</t>
    <phoneticPr fontId="10" type="noConversion"/>
  </si>
  <si>
    <t>마블 파스텔 세라믹 머그컵 레터 커피잔</t>
    <phoneticPr fontId="10" type="noConversion"/>
  </si>
  <si>
    <t xml:space="preserve">북유럽 파스텔 금테 식기 세트 </t>
    <phoneticPr fontId="10" type="noConversion"/>
  </si>
  <si>
    <t>북유럽 파스텔 금테핸들 머그컵</t>
    <phoneticPr fontId="10" type="noConversion"/>
  </si>
  <si>
    <t>북유럽감성 금테 머그잔 세트</t>
    <phoneticPr fontId="10" type="noConversion"/>
  </si>
  <si>
    <t>북유럽감성 단색 디저트 샐러드접시 스테이크 플레이트</t>
    <phoneticPr fontId="10" type="noConversion"/>
  </si>
  <si>
    <t>노르딕감성 메탈 커피 받침대 카페 매트</t>
    <phoneticPr fontId="10" type="noConversion"/>
  </si>
  <si>
    <t xml:space="preserve">북유럽 인테리어 단색 금테 접시 </t>
    <phoneticPr fontId="10" type="noConversion"/>
  </si>
  <si>
    <t>북유럽 금테 인테리어 단색 접시 플레이트</t>
    <phoneticPr fontId="10" type="noConversion"/>
  </si>
  <si>
    <t>노르딕감성 인테리어 라탄 커피 받침대 밀짚매트</t>
    <phoneticPr fontId="10" type="noConversion"/>
  </si>
  <si>
    <t>노르딕감성 대리석 식기매트</t>
    <phoneticPr fontId="10" type="noConversion"/>
  </si>
  <si>
    <t>북유럽 단색 카페 커피 매트 인테리어 받침대</t>
    <phoneticPr fontId="10" type="noConversion"/>
  </si>
  <si>
    <t>노르딕 골드 블랙 실버 티스푼 5세트</t>
    <phoneticPr fontId="10" type="noConversion"/>
  </si>
  <si>
    <t>노르딕 스텐 실버골드블랙 빨대 친환경 스트로우</t>
    <phoneticPr fontId="10" type="noConversion"/>
  </si>
  <si>
    <t>차량용 뒷좌석 간편설치 옷걸이</t>
    <phoneticPr fontId="10" type="noConversion"/>
  </si>
  <si>
    <t>차량용 USB 음이온 미니 공기청소기</t>
    <phoneticPr fontId="10" type="noConversion"/>
  </si>
  <si>
    <t>사랑의나무 사진 스티커 액자나무 스티커</t>
    <phoneticPr fontId="10" type="noConversion"/>
  </si>
  <si>
    <t>사랑의 느티나무 사진 붙이는 스티커 벽걸이 사진전시</t>
    <phoneticPr fontId="10" type="noConversion"/>
  </si>
  <si>
    <t>사랑의 하트 벽걸이 사진전시</t>
    <phoneticPr fontId="10" type="noConversion"/>
  </si>
  <si>
    <t>벽걸이 해피러브 사진액자 화이트 프레임</t>
    <phoneticPr fontId="10" type="noConversion"/>
  </si>
  <si>
    <t>라운드화이트 프레임 액자 탁상용 사진액자</t>
    <phoneticPr fontId="10" type="noConversion"/>
  </si>
  <si>
    <t>홈인테리어 세계지도 스티커 대형</t>
    <phoneticPr fontId="10" type="noConversion"/>
  </si>
  <si>
    <t>북유럽 크리에이티브 스티커 대형 2묶음</t>
    <phoneticPr fontId="10" type="noConversion"/>
  </si>
  <si>
    <t>세계지도 인테리어 룸 카페 인테리어</t>
    <phoneticPr fontId="10" type="noConversion"/>
  </si>
  <si>
    <t>카페 인테리어 스티커 중대형</t>
    <phoneticPr fontId="10" type="noConversion"/>
  </si>
  <si>
    <t>홈 카페 인테리어 레터링 스티커 중대형</t>
    <phoneticPr fontId="10" type="noConversion"/>
  </si>
  <si>
    <t>소녀감성 홈인테리어 레인 비모양 스티커</t>
    <phoneticPr fontId="10" type="noConversion"/>
  </si>
  <si>
    <t>유엔미 카페 인테리어 스티커</t>
    <phoneticPr fontId="10" type="noConversion"/>
  </si>
  <si>
    <t>딜리셔스 스테이크엔 샐러드 스티커</t>
    <phoneticPr fontId="10" type="noConversion"/>
  </si>
  <si>
    <t>베이커리 딜리셔스 스티커 중대형</t>
    <phoneticPr fontId="10" type="noConversion"/>
  </si>
  <si>
    <t>로맨틱 홈인테리어 스티커 중대형</t>
    <phoneticPr fontId="10" type="noConversion"/>
  </si>
  <si>
    <t>퍼플선인장 가든 인테리어 벽스티커 대형</t>
    <phoneticPr fontId="10" type="noConversion"/>
  </si>
  <si>
    <t>골든 메리크리스마스 레터링 도어 스티커 대형</t>
    <phoneticPr fontId="10" type="noConversion"/>
  </si>
  <si>
    <t>크리스마스 레드화이트 도어 스티커 대형 2묶음</t>
    <phoneticPr fontId="10" type="noConversion"/>
  </si>
  <si>
    <t>간편한 기능성 폴더식 사다리</t>
    <phoneticPr fontId="10" type="noConversion"/>
  </si>
  <si>
    <t>알루미늄 접이식 다목적 사다리</t>
    <phoneticPr fontId="10" type="noConversion"/>
  </si>
  <si>
    <t xml:space="preserve">오피스텔 이불빨래전용 옷걸이 </t>
    <phoneticPr fontId="10" type="noConversion"/>
  </si>
  <si>
    <t>화장실 벽걸이 키튼 홀더</t>
    <phoneticPr fontId="10" type="noConversion"/>
  </si>
  <si>
    <t>가정용 슬리퍼 수납홀더 진열대 5개 묶음</t>
    <phoneticPr fontId="10" type="noConversion"/>
  </si>
  <si>
    <t xml:space="preserve">접이식 가정용 원통 빨래 건조대 </t>
    <phoneticPr fontId="10" type="noConversion"/>
  </si>
  <si>
    <t>이불정리 방수 수납팩 5묶음</t>
    <phoneticPr fontId="10" type="noConversion"/>
  </si>
  <si>
    <t>간이 수납 신발정리 일체형 신발걸이</t>
    <phoneticPr fontId="10" type="noConversion"/>
  </si>
  <si>
    <t>아이덴티티 트위스트 키튼 거실시계</t>
    <phoneticPr fontId="10" type="noConversion"/>
  </si>
  <si>
    <t>북유럽 크리에이티브 가정용 거실 벽시계</t>
    <phoneticPr fontId="10" type="noConversion"/>
  </si>
  <si>
    <t>북유럽 화이트 괘종시계 거실 인테리어 벽시계</t>
    <phoneticPr fontId="10" type="noConversion"/>
  </si>
  <si>
    <t>북유럽 모던화이트 인테리어 거실 벽시계</t>
    <phoneticPr fontId="10" type="noConversion"/>
  </si>
  <si>
    <t>북유럽 아트시계 크리에이티브 벽걸이 거실시계</t>
    <phoneticPr fontId="10" type="noConversion"/>
  </si>
  <si>
    <t>북유럽 화이트선인장 거실 벽걸이 시계</t>
    <phoneticPr fontId="10" type="noConversion"/>
  </si>
  <si>
    <t>북유럽 후라이펜 에그 벽걸이 시계</t>
    <phoneticPr fontId="10" type="noConversion"/>
  </si>
  <si>
    <t>토끼 열기구 거실 인테리어 벽시계</t>
    <phoneticPr fontId="10" type="noConversion"/>
  </si>
  <si>
    <t>북유럽 모던 골든 거실 벽걸이 시계</t>
    <phoneticPr fontId="10" type="noConversion"/>
  </si>
  <si>
    <t>인테리어 동물 모던 거실 시계</t>
    <phoneticPr fontId="10" type="noConversion"/>
  </si>
  <si>
    <t>북유럽 심플 거실 인테리어 벽걸이 시계</t>
    <phoneticPr fontId="10" type="noConversion"/>
  </si>
  <si>
    <t>파리 에펠타워 카페 미니 소품</t>
    <phoneticPr fontId="10" type="noConversion"/>
  </si>
  <si>
    <t>중세 범선모형품 소형 장식품</t>
    <phoneticPr fontId="10" type="noConversion"/>
  </si>
  <si>
    <t>북유럽감성 논발란스 다용도 수납통</t>
    <phoneticPr fontId="10" type="noConversion"/>
  </si>
  <si>
    <t>북유럽감성 인테리어 모래시계</t>
    <phoneticPr fontId="10" type="noConversion"/>
  </si>
  <si>
    <t>북유럽감성 메탈프레임 화분 인테리어 꽃병</t>
    <phoneticPr fontId="10" type="noConversion"/>
  </si>
  <si>
    <t>북유럽 골드프레임 인테리어 화분 노르딕감성</t>
    <phoneticPr fontId="10" type="noConversion"/>
  </si>
  <si>
    <t>유럽식 풍차 러스틱 인테리어 소품</t>
    <phoneticPr fontId="10" type="noConversion"/>
  </si>
  <si>
    <t>화이트 비둘기 인테리어 카페 소품</t>
    <phoneticPr fontId="10" type="noConversion"/>
  </si>
  <si>
    <t>컬러풀 홀스 인테리어 말 촬영 소품</t>
    <phoneticPr fontId="10" type="noConversion"/>
  </si>
  <si>
    <t xml:space="preserve">집모양 인테리어 데스크 소품 </t>
    <phoneticPr fontId="10" type="noConversion"/>
  </si>
  <si>
    <t>화이트 개구리 카페소품 촬영 인테리어</t>
    <phoneticPr fontId="10" type="noConversion"/>
  </si>
  <si>
    <t>북유럽감성 카페 커피 매트 인테리어 받침대</t>
    <phoneticPr fontId="10" type="noConversion"/>
  </si>
  <si>
    <t>스폰지밥 집모양 파인애플 인테리어 소품</t>
    <phoneticPr fontId="10" type="noConversion"/>
  </si>
  <si>
    <t>이니셜 벽걸이 소품 옷걸이 인테리어 아이템</t>
    <phoneticPr fontId="10" type="noConversion"/>
  </si>
  <si>
    <t>메탈프레임 인테리어 전구 선인장 소품</t>
    <phoneticPr fontId="10" type="noConversion"/>
  </si>
  <si>
    <t>버즈트리오 카페 촬영 소품 인테리어</t>
    <phoneticPr fontId="10" type="noConversion"/>
  </si>
  <si>
    <t>깨진달걀 모양 인테리어 화분 촬영 꽃병</t>
    <phoneticPr fontId="10" type="noConversion"/>
  </si>
  <si>
    <t>북유럽감성 민무늬꽃병 인테리어 소품</t>
    <phoneticPr fontId="10" type="noConversion"/>
  </si>
  <si>
    <t>노르딕감성 소형 게시판 카페 레스토랑 알림판</t>
    <phoneticPr fontId="10" type="noConversion"/>
  </si>
  <si>
    <t>빈티지 앤틱 꽃병 인테리어 소품 화병</t>
    <phoneticPr fontId="10" type="noConversion"/>
  </si>
  <si>
    <t xml:space="preserve">노르딕 인테리어 다용도 꽃이 </t>
    <phoneticPr fontId="10" type="noConversion"/>
  </si>
  <si>
    <t>점박이 기린 촬영 소품 카페 인테리어</t>
    <phoneticPr fontId="10" type="noConversion"/>
  </si>
  <si>
    <t>홈 인테리어 벽걸이 도트 선반</t>
    <phoneticPr fontId="10" type="noConversion"/>
  </si>
  <si>
    <t>북유럽 인테리어 커피 매트 카페 인테리어 컵 받침대</t>
    <phoneticPr fontId="10" type="noConversion"/>
  </si>
  <si>
    <t>북유럽 인테리어 플라워 촬영 소품</t>
    <phoneticPr fontId="10" type="noConversion"/>
  </si>
  <si>
    <t xml:space="preserve">노르딕 핑크 스탠딩 카페 소품 </t>
    <phoneticPr fontId="10" type="noConversion"/>
  </si>
  <si>
    <t>북유럽 카페인테리어 스테추</t>
    <phoneticPr fontId="10" type="noConversion"/>
  </si>
  <si>
    <t>노르딕 인테리어 커피 매트 카페 소품</t>
    <phoneticPr fontId="10" type="noConversion"/>
  </si>
  <si>
    <t>메탈 프레임 골드 스텐 화분 홀더</t>
    <phoneticPr fontId="10" type="noConversion"/>
  </si>
  <si>
    <t>사람 손모양 스탠딩 인테리어 소품</t>
    <phoneticPr fontId="10" type="noConversion"/>
  </si>
  <si>
    <t>크리스마스 카페 홈 인테리어 전구</t>
    <phoneticPr fontId="10" type="noConversion"/>
  </si>
  <si>
    <t xml:space="preserve">골드프레임 스탠딩 캣 인테리어 소품 </t>
    <phoneticPr fontId="10" type="noConversion"/>
  </si>
  <si>
    <t>메탈 프레임 매거진 케이스 인테리어 홀더</t>
    <phoneticPr fontId="10" type="noConversion"/>
  </si>
  <si>
    <t>로맨틱 벽걸이 우드 무드등</t>
    <phoneticPr fontId="10" type="noConversion"/>
  </si>
  <si>
    <t>데스크 인테리어 탁상용 골든 패더 깃털</t>
    <phoneticPr fontId="10" type="noConversion"/>
  </si>
  <si>
    <t>북유럽감성 인테리어 글라스 꽃병</t>
    <phoneticPr fontId="10" type="noConversion"/>
  </si>
  <si>
    <t>북유럽감성 애니멀 인테리어 소품</t>
    <phoneticPr fontId="10" type="noConversion"/>
  </si>
  <si>
    <t>노르딕 골든 메탈 프레임 스몰 화분</t>
    <phoneticPr fontId="10" type="noConversion"/>
  </si>
  <si>
    <t>네츄럴 벽걸이 우드 촬영 소품</t>
    <phoneticPr fontId="10" type="noConversion"/>
  </si>
  <si>
    <t>라운드 화이트 화장실 인테리어 티슈 케이스</t>
    <phoneticPr fontId="10" type="noConversion"/>
  </si>
  <si>
    <t>북유럽 벽걸이 계단모양 소형 선반 카페 소품</t>
    <phoneticPr fontId="10" type="noConversion"/>
  </si>
  <si>
    <t>북유럽 빈티지 흑백 선인장 카페 인테리어</t>
    <phoneticPr fontId="10" type="noConversion"/>
  </si>
  <si>
    <t>노르딕스타일 쓰레기통 미니멀감성 휴지통</t>
    <phoneticPr fontId="10" type="noConversion"/>
  </si>
  <si>
    <t>골드메탈 프레임 원통 화분 인테리어 스탠딩 꽃병</t>
    <phoneticPr fontId="10" type="noConversion"/>
  </si>
  <si>
    <t>가짜 나뭇가지 열매 카페 홈 인테리어 소품</t>
    <phoneticPr fontId="10" type="noConversion"/>
  </si>
  <si>
    <t>미니멀감성 카페 인테리어 영문레터 소품</t>
    <phoneticPr fontId="10" type="noConversion"/>
  </si>
  <si>
    <t>데스크 스탠딩 선인장 사진액자 인테리어소품</t>
    <phoneticPr fontId="10" type="noConversion"/>
  </si>
  <si>
    <t>북유럽감성 크라운 캔들홀더</t>
    <phoneticPr fontId="10" type="noConversion"/>
  </si>
  <si>
    <t>북유럽 인테리어 선반 메탈프레임</t>
    <phoneticPr fontId="10" type="noConversion"/>
  </si>
  <si>
    <t>쿠션</t>
    <phoneticPr fontId="10" type="noConversion"/>
  </si>
  <si>
    <t>블루투스 오디오</t>
    <phoneticPr fontId="10" type="noConversion"/>
  </si>
  <si>
    <t>LED거울</t>
    <phoneticPr fontId="10" type="noConversion"/>
  </si>
  <si>
    <t>화장실 수납 케이스</t>
    <phoneticPr fontId="10" type="noConversion"/>
  </si>
  <si>
    <t>메모리북</t>
    <phoneticPr fontId="10" type="noConversion"/>
  </si>
  <si>
    <t>생활용품</t>
    <phoneticPr fontId="10" type="noConversion"/>
  </si>
  <si>
    <t>다용도 수납함</t>
    <phoneticPr fontId="10" type="noConversion"/>
  </si>
  <si>
    <t>칫솔걸이</t>
    <phoneticPr fontId="10" type="noConversion"/>
  </si>
  <si>
    <t>면도기</t>
    <phoneticPr fontId="10" type="noConversion"/>
  </si>
  <si>
    <t>벽걸이 시계</t>
    <phoneticPr fontId="10" type="noConversion"/>
  </si>
  <si>
    <t>트레이</t>
    <phoneticPr fontId="10" type="noConversion"/>
  </si>
  <si>
    <t>트레이</t>
    <phoneticPr fontId="10" type="noConversion"/>
  </si>
  <si>
    <t>와인랙</t>
    <phoneticPr fontId="10" type="noConversion"/>
  </si>
  <si>
    <t>티슈케이스</t>
    <phoneticPr fontId="10" type="noConversion"/>
  </si>
  <si>
    <t>티슈케이스</t>
    <phoneticPr fontId="10" type="noConversion"/>
  </si>
  <si>
    <t>인테리어 소품</t>
    <phoneticPr fontId="10" type="noConversion"/>
  </si>
  <si>
    <t>인테리어 소품</t>
    <phoneticPr fontId="10" type="noConversion"/>
  </si>
  <si>
    <t>촬영 소품</t>
    <phoneticPr fontId="10" type="noConversion"/>
  </si>
  <si>
    <t>숄더백</t>
    <phoneticPr fontId="10" type="noConversion"/>
  </si>
  <si>
    <t>커피스푼</t>
    <phoneticPr fontId="10" type="noConversion"/>
  </si>
  <si>
    <t>머그컵</t>
    <phoneticPr fontId="10" type="noConversion"/>
  </si>
  <si>
    <t>식기</t>
    <phoneticPr fontId="10" type="noConversion"/>
  </si>
  <si>
    <t>머그컵</t>
    <phoneticPr fontId="10" type="noConversion"/>
  </si>
  <si>
    <t>커피매트</t>
    <phoneticPr fontId="10" type="noConversion"/>
  </si>
  <si>
    <t>식기</t>
    <phoneticPr fontId="10" type="noConversion"/>
  </si>
  <si>
    <t>커피매트</t>
    <phoneticPr fontId="10" type="noConversion"/>
  </si>
  <si>
    <t>티스푼</t>
    <phoneticPr fontId="10" type="noConversion"/>
  </si>
  <si>
    <t>빨대</t>
    <phoneticPr fontId="10" type="noConversion"/>
  </si>
  <si>
    <t>차량용제품</t>
    <phoneticPr fontId="10" type="noConversion"/>
  </si>
  <si>
    <t>스티커</t>
    <phoneticPr fontId="10" type="noConversion"/>
  </si>
  <si>
    <t>스티커</t>
    <phoneticPr fontId="10" type="noConversion"/>
  </si>
  <si>
    <t>사다리</t>
    <phoneticPr fontId="10" type="noConversion"/>
  </si>
  <si>
    <t>사다리</t>
    <phoneticPr fontId="10" type="noConversion"/>
  </si>
  <si>
    <t>옷걸이</t>
    <phoneticPr fontId="10" type="noConversion"/>
  </si>
  <si>
    <t>홀더</t>
    <phoneticPr fontId="10" type="noConversion"/>
  </si>
  <si>
    <t>진열대</t>
    <phoneticPr fontId="10" type="noConversion"/>
  </si>
  <si>
    <t>빨래건조대</t>
    <phoneticPr fontId="10" type="noConversion"/>
  </si>
  <si>
    <t>벽걸이시계</t>
    <phoneticPr fontId="10" type="noConversion"/>
  </si>
  <si>
    <t>벽걸이시계</t>
    <phoneticPr fontId="10" type="noConversion"/>
  </si>
  <si>
    <t>19.11.10</t>
    <phoneticPr fontId="2" type="noConversion"/>
  </si>
  <si>
    <t>19.11.19</t>
  </si>
  <si>
    <t>19.11.19</t>
    <phoneticPr fontId="2" type="noConversion"/>
  </si>
  <si>
    <t>무드등</t>
    <phoneticPr fontId="10" type="noConversion"/>
  </si>
  <si>
    <t>알람시계</t>
    <phoneticPr fontId="10" type="noConversion"/>
  </si>
  <si>
    <t>핑크 꽃돼지 캐릭터 침대 쿠션</t>
    <phoneticPr fontId="10" type="noConversion"/>
  </si>
  <si>
    <t>토끼 인테리어 led 탁상시계</t>
    <phoneticPr fontId="10" type="noConversion"/>
  </si>
  <si>
    <t>1인용 대형 접이식욕조 목욕욕조</t>
    <phoneticPr fontId="10" type="noConversion"/>
  </si>
  <si>
    <t>접이식 욕조</t>
    <phoneticPr fontId="2" type="noConversion"/>
  </si>
  <si>
    <t>led 소형 화장 원형거울</t>
    <phoneticPr fontId="10" type="noConversion"/>
  </si>
  <si>
    <t>사각 화장지케이스 벽걸이 인테리어소품</t>
    <phoneticPr fontId="10" type="noConversion"/>
  </si>
  <si>
    <t>기념일 사진 스크랩북 DIY 포토북</t>
    <phoneticPr fontId="10" type="noConversion"/>
  </si>
  <si>
    <t>물걸레 청소 원터치밀대 청소용품</t>
    <phoneticPr fontId="10" type="noConversion"/>
  </si>
  <si>
    <t>휴티박스 화장품케이스 메이크업박스</t>
    <phoneticPr fontId="10" type="noConversion"/>
  </si>
  <si>
    <t>벌룬도그 테이블 인테리어소품 홈데코</t>
    <phoneticPr fontId="10" type="noConversion"/>
  </si>
  <si>
    <t>https://detail.tmall.com/item.htm?id=42922501892</t>
    <phoneticPr fontId="2" type="noConversion"/>
  </si>
  <si>
    <t>https://detail.tmall.com/item.htm?id=557566516408</t>
    <phoneticPr fontId="2" type="noConversion"/>
  </si>
  <si>
    <t>카페소품 트로피칼 테이블 인테리어소품</t>
    <phoneticPr fontId="10" type="noConversion"/>
  </si>
  <si>
    <t>https://detail.tmall.com/item.htm?id=551056236322</t>
    <phoneticPr fontId="2" type="noConversion"/>
  </si>
  <si>
    <t>https://detail.tmall.com/item.htm?id=44470072813</t>
    <phoneticPr fontId="2" type="noConversion"/>
  </si>
  <si>
    <t>https://detail.tmall.com/item.htm?id=579358174731</t>
    <phoneticPr fontId="2" type="noConversion"/>
  </si>
  <si>
    <t>https://detail.tmall.com/item.htm?id=587709703753</t>
    <phoneticPr fontId="2" type="noConversion"/>
  </si>
  <si>
    <t>https://detail.tmall.com/item.htm?id=522802147659</t>
    <phoneticPr fontId="2" type="noConversion"/>
  </si>
  <si>
    <t>https://detail.tmall.com/item.htm?id=575578226537</t>
    <phoneticPr fontId="2" type="noConversion"/>
  </si>
  <si>
    <t>https://detail.tmall.com/item.htm?id=566732966068</t>
    <phoneticPr fontId="2" type="noConversion"/>
  </si>
  <si>
    <t>https://detail.tmall.com/item.htm?id=562461682183</t>
    <phoneticPr fontId="2" type="noConversion"/>
  </si>
  <si>
    <t>https://detail.tmall.com/item.htm?id=572518611799</t>
    <phoneticPr fontId="2" type="noConversion"/>
  </si>
  <si>
    <t>https://detail.tmall.com/item.htm?id=576078458905</t>
    <phoneticPr fontId="2" type="noConversion"/>
  </si>
  <si>
    <t>https://detail.tmall.com/item.htm?id=575851064305</t>
    <phoneticPr fontId="2" type="noConversion"/>
  </si>
  <si>
    <t>https://detail.tmall.com/item.htm?id=539375001827</t>
    <phoneticPr fontId="2" type="noConversion"/>
  </si>
  <si>
    <t>https://detail.tmall.com/item.htm?id=574301425823</t>
    <phoneticPr fontId="2" type="noConversion"/>
  </si>
  <si>
    <t>파랑바지 북유럽 테이블 인테리어소품</t>
    <phoneticPr fontId="10" type="noConversion"/>
  </si>
  <si>
    <t>https://detail.tmall.com/item.htm?id=548333153857&amp;skuId=3491055330297</t>
    <phoneticPr fontId="2" type="noConversion"/>
  </si>
  <si>
    <t>우주비행사 카페 테이블 장식소품 홈데코</t>
    <phoneticPr fontId="10" type="noConversion"/>
  </si>
  <si>
    <t>북유럽 카페 감성소품 콜로세움 홈데코</t>
    <phoneticPr fontId="10" type="noConversion"/>
  </si>
  <si>
    <t>발레리나 촬영소품 카페 북유럽 홈데코</t>
    <phoneticPr fontId="10" type="noConversion"/>
  </si>
  <si>
    <t>북유럽 인테리어소품 라운드 거실화병</t>
    <phoneticPr fontId="10" type="noConversion"/>
  </si>
  <si>
    <t>스타벅스 머그컵세트 사이렌 황동 커피잔</t>
    <phoneticPr fontId="2" type="noConversion"/>
  </si>
  <si>
    <t>스트라이프 얼룩 토끼 동물잠옷 핑크 사계절동물잠옷</t>
    <phoneticPr fontId="2" type="noConversion"/>
  </si>
  <si>
    <t>포스트 모던 패션 아트 달 문양 벽시계 벽걸이 시계</t>
    <phoneticPr fontId="2" type="noConversion"/>
  </si>
  <si>
    <t>20인치 거실용 북유럽형 장식 대형 벽시계</t>
    <phoneticPr fontId="2" type="noConversion"/>
  </si>
  <si>
    <t>19.11.18</t>
    <phoneticPr fontId="2" type="noConversion"/>
  </si>
  <si>
    <t>헤드쿠션</t>
    <phoneticPr fontId="2" type="noConversion"/>
  </si>
  <si>
    <t>담요</t>
    <phoneticPr fontId="2" type="noConversion"/>
  </si>
  <si>
    <t>헤드쿠션</t>
    <phoneticPr fontId="2" type="noConversion"/>
  </si>
  <si>
    <t>등쿠션</t>
    <phoneticPr fontId="2" type="noConversion"/>
  </si>
  <si>
    <t>https://item.taobao.com/item.htm?spm=a1z10.3-c-s.w4002-21676308332.53.1abe4af7RfFPWA&amp;id=603241403276</t>
  </si>
  <si>
    <t>등쿠션</t>
    <phoneticPr fontId="2" type="noConversion"/>
  </si>
  <si>
    <t>담요</t>
    <phoneticPr fontId="2" type="noConversion"/>
  </si>
  <si>
    <t>무릎담요 캐릭터 모양 사무실 학생용</t>
    <phoneticPr fontId="2" type="noConversion"/>
  </si>
  <si>
    <t>쿠션</t>
    <phoneticPr fontId="2" type="noConversion"/>
  </si>
  <si>
    <t>방석</t>
    <phoneticPr fontId="2" type="noConversion"/>
  </si>
  <si>
    <t>https://item.taobao.com/item.htm?spm=a1z10.3-c-s.w4002-21676308332.80.1abe4af7RfFPWA&amp;id=607078678320</t>
  </si>
  <si>
    <t>발쿠션</t>
    <phoneticPr fontId="2" type="noConversion"/>
  </si>
  <si>
    <t>https://item.taobao.com/item.htm?spm=a1z10.3-c-s.w4002-21676308332.83.1abe4af7RfFPWA&amp;id=596969427618</t>
  </si>
  <si>
    <t>https://item.taobao.com/item.htm?spm=a1z10.3-c-s.w4002-21676308332.88.1abe4af7RfFPWA&amp;id=585186734912</t>
  </si>
  <si>
    <t>https://item.taobao.com/item.htm?spm=a1z10.3-c-s.w4002-21676308332.91.1abe4af7RfFPWA&amp;id=583178319900</t>
  </si>
  <si>
    <t>https://item.taobao.com/item.htm?spm=a1z10.3-c-s.w4002-21676308332.95.1abe4af7RfFPWA&amp;id=605379484646</t>
  </si>
  <si>
    <t>담요 추가</t>
    <phoneticPr fontId="2" type="noConversion"/>
  </si>
  <si>
    <t>헤드쿠션</t>
    <phoneticPr fontId="2" type="noConversion"/>
  </si>
  <si>
    <t>https://item.taobao.com/item.htm?spm=a1z10.3-c-s.w4002-21676308332.30.61e74af7jUP9CM&amp;id=598643013871</t>
  </si>
  <si>
    <t>https://item.taobao.com/item.htm?spm=a1z10.3-c-s.w4002-21676308332.35.61e74af7jUP9CM&amp;id=600286032129</t>
  </si>
  <si>
    <t>바디필로우</t>
    <phoneticPr fontId="2" type="noConversion"/>
  </si>
  <si>
    <t>롱쿠션</t>
    <phoneticPr fontId="2" type="noConversion"/>
  </si>
  <si>
    <t>롱쿠션</t>
    <phoneticPr fontId="2" type="noConversion"/>
  </si>
  <si>
    <t>https://item.taobao.com/item.htm?spm=a1z10.3-c-s.w4002-21676308332.41.61e74af7jUP9CM&amp;id=578409578465</t>
  </si>
  <si>
    <t>https://item.taobao.com/item.htm?spm=a1z10.3-c-s.w4002-21676308332.45.61e74af7jUP9CM&amp;id=603655364014</t>
  </si>
  <si>
    <t>등쿠션</t>
    <phoneticPr fontId="2" type="noConversion"/>
  </si>
  <si>
    <t>https://item.taobao.com/item.htm?spm=a1z10.3-c-s.w4002-21676308332.51.61e74af7jUP9CM&amp;id=592985104527</t>
  </si>
  <si>
    <t>등쿠션</t>
    <phoneticPr fontId="2" type="noConversion"/>
  </si>
  <si>
    <t>https://item.taobao.com/item.htm?spm=a1z10.3-c-s.w4002-21676308332.53.61e74af7jUP9CM&amp;id=591907339995</t>
  </si>
  <si>
    <t>담요</t>
    <phoneticPr fontId="2" type="noConversion"/>
  </si>
  <si>
    <t>https://item.taobao.com/item.htm?spm=a1z10.3-c-s.w4002-21676308332.60.61e74af7jUP9CM&amp;id=607152633782</t>
  </si>
  <si>
    <t>https://item.taobao.com/item.htm?spm=a1z10.3-c-s.w4002-21676308332.63.61e74af7jUP9CM&amp;id=597809790355</t>
  </si>
  <si>
    <t>헤드쿠션</t>
    <phoneticPr fontId="2" type="noConversion"/>
  </si>
  <si>
    <r>
      <t>목쿠션</t>
    </r>
    <r>
      <rPr>
        <sz val="8"/>
        <color theme="1"/>
        <rFont val="맑은 고딕"/>
        <family val="3"/>
        <charset val="129"/>
        <scheme val="minor"/>
      </rPr>
      <t>(경추쿠션)</t>
    </r>
    <phoneticPr fontId="2" type="noConversion"/>
  </si>
  <si>
    <t>https://item.taobao.com/item.htm?spm=a1z10.3-c-s.w4002-21676308332.68.61e74af7jUP9CM&amp;id=577371854149</t>
  </si>
  <si>
    <t>https://item.taobao.com/item.htm?spm=a1z10.3-c-s.w4002-21676308332.78.61e74af7jUP9CM&amp;id=606388466091</t>
  </si>
  <si>
    <t>https://item.taobao.com/item.htm?spm=a1z10.3-c-s.w4002-21676308332.80.61e74af7jUP9CM&amp;id=570976007254</t>
  </si>
  <si>
    <t>빅사이즈 토끼 모양 침실 쿠션 바디필로우</t>
    <phoneticPr fontId="2" type="noConversion"/>
  </si>
  <si>
    <t>https://item.taobao.com/item.htm?spm=a1z10.3-c-s.w4002-21676308332.90.61e74af7jUP9CM&amp;id=583947678556</t>
  </si>
  <si>
    <t>헤드쿠션</t>
    <phoneticPr fontId="2" type="noConversion"/>
  </si>
  <si>
    <t>귀여운 캐릭터 책상용 낮잠 배게 담요</t>
  </si>
  <si>
    <t>https://item.taobao.com/item.htm?spm=a1z10.3-c-s.w4002-21676308332.95.61e74af7jUP9CM&amp;id=578381009445</t>
  </si>
  <si>
    <t>헤드쿠션 손보온 캐릭터 사무실 학교 의자 수면베개</t>
    <phoneticPr fontId="2" type="noConversion"/>
  </si>
  <si>
    <t>헤드쿠션 손보온 마시멜로 사무실 의자 수면베개</t>
    <phoneticPr fontId="2" type="noConversion"/>
  </si>
  <si>
    <t xml:space="preserve">헤드쿠션 손보온 캐릭터 봉제인형 사무실 학교 베개 </t>
    <phoneticPr fontId="2" type="noConversion"/>
  </si>
  <si>
    <t>헤드쿠션 사각형 캐릭터 사무실 의자 낮잠 담요</t>
    <phoneticPr fontId="2" type="noConversion"/>
  </si>
  <si>
    <t>손 보온 쿠션 게임기 모양 학교 의자 낮잠 쿠션</t>
    <phoneticPr fontId="2" type="noConversion"/>
  </si>
  <si>
    <t>https://item.taobao.com/item.htm?spm=a1z10.3-c-s.w4002-21676308332.60.316d4af7aTV1j6&amp;id=597023921175</t>
  </si>
  <si>
    <t>방석</t>
    <phoneticPr fontId="2" type="noConversion"/>
  </si>
  <si>
    <t>차량용 쿠션 캐릭터 카시트 사무실 의자 방석</t>
    <phoneticPr fontId="2" type="noConversion"/>
  </si>
  <si>
    <t>https://item.taobao.com/item.htm?spm=a1z10.3-c-s.w4002-21676308332.63.316d4af7aTV1j6&amp;id=597494330695</t>
  </si>
  <si>
    <t>욕실매트</t>
    <phoneticPr fontId="2" type="noConversion"/>
  </si>
  <si>
    <t>욕실 미끄럼방지 캐릭터 방수 패드 화장실 주방 매트</t>
    <phoneticPr fontId="2" type="noConversion"/>
  </si>
  <si>
    <t>https://item.taobao.com/item.htm?spm=a1z10.3-c-s.w4002-21676308332.83.316d4af7aTV1j6&amp;id=571583280495</t>
  </si>
  <si>
    <t>바디필로우</t>
    <phoneticPr fontId="2" type="noConversion"/>
  </si>
  <si>
    <t>롱쿠션 캐릭터 침실 쇼파 전용 바디필로우</t>
    <phoneticPr fontId="2" type="noConversion"/>
  </si>
  <si>
    <t>https://item.taobao.com/item.htm?spm=a1z10.3-c-s.w4002-21676308332.86.316d4af7aTV1j6&amp;id=584020231523</t>
  </si>
  <si>
    <t>베개</t>
    <phoneticPr fontId="2" type="noConversion"/>
  </si>
  <si>
    <t>https://item.taobao.com/item.htm?spm=a1z10.3-c-s.w4002-21676308332.89.316d4af7aTV1j6&amp;id=595934871706</t>
  </si>
  <si>
    <t>헤드쿠션</t>
    <phoneticPr fontId="2" type="noConversion"/>
  </si>
  <si>
    <t xml:space="preserve">헤드쿠션 담요 캐릭터 자동차 사무실 의자 베개 </t>
    <phoneticPr fontId="2" type="noConversion"/>
  </si>
  <si>
    <t>https://item.taobao.com/item.htm?spm=a1z10.3-c-s.w4002-21676308332.92.316d4af7aTV1j6&amp;id=606263716749</t>
  </si>
  <si>
    <t>헤드쿠션 동그란 고양이 캐릭터 침대 사무실 베개</t>
    <phoneticPr fontId="2" type="noConversion"/>
  </si>
  <si>
    <t>https://item.taobao.com/item.htm?spm=a1z10.3-c-s.w4002-21676308332.30.63c14af7H2skyB&amp;id=591724055030</t>
  </si>
  <si>
    <t>https://item.taobao.com/item.htm?spm=a1z10.3-c-s.w4002-21676308332.32.63c14af7H2skyB&amp;id=593117110498</t>
  </si>
  <si>
    <t>바디필로우</t>
    <phoneticPr fontId="2" type="noConversion"/>
  </si>
  <si>
    <t>바디필로우 롱쿠션 캐릭터 침대 쇼파 대형베개</t>
    <phoneticPr fontId="2" type="noConversion"/>
  </si>
  <si>
    <t>https://item.taobao.com/item.htm?spm=a1z10.3-c-s.w4002-21676308332.39.63c14af7H2skyB&amp;id=602068099851</t>
  </si>
  <si>
    <t>https://item.taobao.com/item.htm?spm=a1z10.3-c-s.w4002-21676308332.45.63c14af7H2skyB&amp;id=605557603791</t>
  </si>
  <si>
    <t>https://item.taobao.com/item.htm?spm=a1z10.3-c-s.w4002-21676308332.48.63c14af7H2skyB&amp;id=607863258353</t>
  </si>
  <si>
    <t>욕실매트</t>
    <phoneticPr fontId="2" type="noConversion"/>
  </si>
  <si>
    <t>https://item.taobao.com/item.htm?spm=a1z10.3-c-s.w4002-21676308332.51.63c14af7H2skyB&amp;id=572508080208</t>
  </si>
  <si>
    <t>사이즈</t>
    <phoneticPr fontId="2" type="noConversion"/>
  </si>
  <si>
    <t>바디필로우 롱쿠션 동물 캐릭터 침대 쇼파 대형베개</t>
    <phoneticPr fontId="2" type="noConversion"/>
  </si>
  <si>
    <t>https://item.taobao.com/item.htm?spm=a1z10.3-c-s.w4002-21676308332.31.34d24af7f54XDM&amp;id=598255790365</t>
  </si>
  <si>
    <t>사이즈</t>
    <phoneticPr fontId="2" type="noConversion"/>
  </si>
  <si>
    <t>https://item.taobao.com/item.htm?spm=a1z10.3-c-s.w4002-21676308332.26.34d24af7f54XDM&amp;id=595435050139</t>
  </si>
  <si>
    <t>바디필로우</t>
    <phoneticPr fontId="2" type="noConversion"/>
  </si>
  <si>
    <t>https://item.taobao.com/item.htm?spm=a1z10.3-c-s.w4002-21676308332.37.34d24af7f54XDM&amp;id=599812981463</t>
  </si>
  <si>
    <t>https://item.taobao.com/item.htm?spm=a1z10.3-c-s.w4002-21676308332.93.77494af74g5W73&amp;id=572167463209</t>
  </si>
  <si>
    <t>헤드쿠션 담요 동물 캐릭터 인형 낮잠 수면베개</t>
    <phoneticPr fontId="2" type="noConversion"/>
  </si>
  <si>
    <t>https://item.taobao.com/item.htm?spm=a1z10.3-c-s.w4002-21676308332.87.77494af74g5W73&amp;id=597205396965</t>
  </si>
  <si>
    <t>https://item.taobao.com/item.htm?spm=a1z10.3-c-s.w4002-21676308332.83.77494af74g5W73&amp;id=596458434992</t>
  </si>
  <si>
    <t>방석</t>
    <phoneticPr fontId="2" type="noConversion"/>
  </si>
  <si>
    <t>북유럽 스타일 심플 색상 기능성 방석 패드</t>
    <phoneticPr fontId="2" type="noConversion"/>
  </si>
  <si>
    <t>https://item.taobao.com/item.htm?spm=a1z10.3-c-s.w4002-21676308332.59.77494af74g5W73&amp;id=588205491624</t>
  </si>
  <si>
    <t>https://item.taobao.com/item.htm?spm=a1z10.3-c-s.w4002-21676308332.62.77494af74g5W73&amp;id=598564929415</t>
  </si>
  <si>
    <t>네잎클로버 모양 다양한 색상 캐릭터 방석</t>
    <phoneticPr fontId="2" type="noConversion"/>
  </si>
  <si>
    <t>https://item.taobao.com/item.htm?spm=a1z10.3-c-s.w4002-21676308332.77.77494af74g5W73&amp;id=583555243679</t>
  </si>
  <si>
    <t>기능</t>
    <phoneticPr fontId="2" type="noConversion"/>
  </si>
  <si>
    <t>등쿠션</t>
    <phoneticPr fontId="2" type="noConversion"/>
  </si>
  <si>
    <t>바디필로우 캐릭터 베개 공주님 침실 쿠션</t>
    <phoneticPr fontId="2" type="noConversion"/>
  </si>
  <si>
    <t>바디필로우</t>
    <phoneticPr fontId="2" type="noConversion"/>
  </si>
  <si>
    <t>https://item.taobao.com/item.htm?spm=a1z10.3-c-s.w4002-21676308332.25.1abe4af7RfFPWA&amp;id=570255791689</t>
    <phoneticPr fontId="2" type="noConversion"/>
  </si>
  <si>
    <t>헤드쿠션 담요 여성용 사무실 학생용</t>
    <phoneticPr fontId="2" type="noConversion"/>
  </si>
  <si>
    <t>https://item.taobao.com/item.htm?spm=a1z10.3-c-s.w4002-21676308332.29.1abe4af7RfFPWA&amp;id=602519228410</t>
    <phoneticPr fontId="2" type="noConversion"/>
  </si>
  <si>
    <t>후드형 담요 여성용 사무실 학생 낮잠용</t>
    <phoneticPr fontId="2" type="noConversion"/>
  </si>
  <si>
    <t>https://item.taobao.com/item.htm?spm=a1z10.3-c-s.w4002-21676308332.31.1abe4af7RfFPWA&amp;id=592260330564</t>
    <phoneticPr fontId="2" type="noConversion"/>
  </si>
  <si>
    <t>헤드쿠션 솜 담요 동물 모양 낮잠 베개</t>
    <phoneticPr fontId="2" type="noConversion"/>
  </si>
  <si>
    <t>19.11.20 올림</t>
    <phoneticPr fontId="2" type="noConversion"/>
  </si>
  <si>
    <t>https://item.taobao.com/item.htm?spm=a1z10.3-c-s.w4002-21676308332.41.1abe4af7RfFPWA&amp;id=586107950346</t>
    <phoneticPr fontId="2" type="noConversion"/>
  </si>
  <si>
    <t>등받이쿠션 담요 솜베개 캐릭터 사무실 학생용</t>
    <phoneticPr fontId="2" type="noConversion"/>
  </si>
  <si>
    <t>https://item.taobao.com/item.htm?spm=a1z10.3-c-s.w4002-21676308332.50.1abe4af7RfFPWA&amp;id=600661149005</t>
    <phoneticPr fontId="2" type="noConversion"/>
  </si>
  <si>
    <t>헤드쿠션 캐릭터 손 넣을 수 있는 낮잠배게</t>
    <phoneticPr fontId="2" type="noConversion"/>
  </si>
  <si>
    <t>헤드쿠션 담요 캐릭터 사무실 학생용 낮잠베개</t>
    <phoneticPr fontId="2" type="noConversion"/>
  </si>
  <si>
    <t>https://item.taobao.com/item.htm?spm=a1z10.3-c-s.w4002-21676308332.62.1abe4af7RfFPWA&amp;id=599999947444</t>
    <phoneticPr fontId="2" type="noConversion"/>
  </si>
  <si>
    <t>등받이 삼각형 사무실 학생용 솜 쇼파 쿠션</t>
    <phoneticPr fontId="2" type="noConversion"/>
  </si>
  <si>
    <t>https://item.taobao.com/item.htm?spm=a1z10.3-c-s.w4002-21676308332.65.1abe4af7RfFPWA&amp;id=600975789619</t>
    <phoneticPr fontId="2" type="noConversion"/>
  </si>
  <si>
    <t>https://item.taobao.com/item.htm?spm=a1z10.3-c-s.w4002-21676308332.67.1abe4af7RfFPWA&amp;id=603803210270</t>
    <phoneticPr fontId="2" type="noConversion"/>
  </si>
  <si>
    <t>캐릭터 방석 사무실 학교 의자용 따뜻한 쿠션</t>
    <phoneticPr fontId="2" type="noConversion"/>
  </si>
  <si>
    <t>https://item.taobao.com/item.htm?spm=a1z10.3-c-s.w4002-21676308332.74.1abe4af7RfFPWA&amp;id=571832428035</t>
    <phoneticPr fontId="2" type="noConversion"/>
  </si>
  <si>
    <t>발쿠션 캐릭터 모양 사무실 의자 발 보온 신발</t>
    <phoneticPr fontId="2" type="noConversion"/>
  </si>
  <si>
    <t>무릎담요 캐릭터모양 사무실 학생용 수건대용 실내용</t>
    <phoneticPr fontId="2" type="noConversion"/>
  </si>
  <si>
    <t>헤드쿠션 담요 캐릭터 빅사이즈 사무실 낮잠 베개</t>
    <phoneticPr fontId="2" type="noConversion"/>
  </si>
  <si>
    <t>토끼 베개 공주님 침실 쿠션 바디필로우</t>
    <phoneticPr fontId="2" type="noConversion"/>
  </si>
  <si>
    <t>메모리 헤드쿠션 캐릭터 사무실 학교 낮잠 베개</t>
    <phoneticPr fontId="2" type="noConversion"/>
  </si>
  <si>
    <t>헤드쿠션 담요 캐릭터 손보온 낮잠쿠션</t>
    <phoneticPr fontId="2" type="noConversion"/>
  </si>
  <si>
    <t>등받이쿠션 왕관모양 사무실 학교 의자 방석</t>
    <phoneticPr fontId="2" type="noConversion"/>
  </si>
  <si>
    <t>헤드쿠션 캐릭터 사무실 학생용 담요</t>
    <phoneticPr fontId="2" type="noConversion"/>
  </si>
  <si>
    <t>U자형 경추쿠션 캐릭터 비행기 사무실 낮잠용 목베개</t>
    <phoneticPr fontId="2" type="noConversion"/>
  </si>
  <si>
    <t>헤드쿠션 담요 고양이 발바닥 사무실 의자 수면베개</t>
    <phoneticPr fontId="2" type="noConversion"/>
  </si>
  <si>
    <t>헤드쿠션 스마트폰 캐릭터 사무실 의자 수면베개</t>
    <phoneticPr fontId="2" type="noConversion"/>
  </si>
  <si>
    <t>헤드쿠션 사각형 캐릭터 사무실 의자 수면베개</t>
    <phoneticPr fontId="2" type="noConversion"/>
  </si>
  <si>
    <t>헤드쿠션 동물 캐릭터 침실 쇼파 대형베개</t>
    <phoneticPr fontId="2" type="noConversion"/>
  </si>
  <si>
    <t>헤드쿠션 캐릭터 사무실 학생 책상 의자 베개</t>
    <phoneticPr fontId="2" type="noConversion"/>
  </si>
  <si>
    <t>기능성 쿠션 캐릭터 아티팩트 사무실 학생 방석</t>
    <phoneticPr fontId="2" type="noConversion"/>
  </si>
  <si>
    <t>헤드쿠션 다양한 색상 캐릭터 손보온 책상 의자 베개</t>
    <phoneticPr fontId="2" type="noConversion"/>
  </si>
  <si>
    <t>욕실 미끄럼 방지 개발바닥 화장실 주방 매트</t>
    <phoneticPr fontId="2" type="noConversion"/>
  </si>
  <si>
    <t>바디필로우 캐릭터 침대 쇼파 거실 대형베개</t>
    <phoneticPr fontId="2" type="noConversion"/>
  </si>
  <si>
    <t>바디필로우 다양한 사이즈 캐릭터침대 쇼파 대형베개</t>
    <phoneticPr fontId="2" type="noConversion"/>
  </si>
  <si>
    <t>헤드쿠션 담요 다양한 표정 캐릭터 의자 수면베개</t>
    <phoneticPr fontId="2" type="noConversion"/>
  </si>
  <si>
    <t>헤드쿠션 캐릭터 색상 사무실 학교 낮잠 수면베개</t>
    <phoneticPr fontId="2" type="noConversion"/>
  </si>
  <si>
    <t>헤드쿠션 다양한 캐릭터 수면 전용 베개</t>
    <phoneticPr fontId="2" type="noConversion"/>
  </si>
  <si>
    <t>등받이쿠션 동물 캐릭터 책상 의자 방석</t>
    <phoneticPr fontId="2" type="noConversion"/>
  </si>
  <si>
    <t>벽걸이시계 대형 현대 미니멀 아트 장식 벽시계</t>
    <phoneticPr fontId="2" type="noConversion"/>
  </si>
  <si>
    <t>거실용 북유럽 현대미술 꽃모양 대형 벽시계</t>
    <phoneticPr fontId="2" type="noConversion"/>
  </si>
  <si>
    <t>거실용 북유럽 현대미술 미니멀리즘 벽시계</t>
    <phoneticPr fontId="2" type="noConversion"/>
  </si>
  <si>
    <t>거실용 북유럽 패션 예술 나뭇잎 벽시계</t>
    <phoneticPr fontId="2" type="noConversion"/>
  </si>
  <si>
    <t>고양이 캡슐 통기성 여행용 배낭</t>
    <phoneticPr fontId="2" type="noConversion"/>
  </si>
  <si>
    <t>고양이 애견 휴대용 통기성 투명 이동가방</t>
    <phoneticPr fontId="2" type="noConversion"/>
  </si>
  <si>
    <t>고양이 전동 자동 발 머리 마사지기</t>
    <phoneticPr fontId="2" type="noConversion"/>
  </si>
  <si>
    <t>캣토이 고양이 원목 스크래쳐 캣타워</t>
    <phoneticPr fontId="2" type="noConversion"/>
  </si>
  <si>
    <t>방습 가능 애완동물 사료보관 밀폐 용기</t>
    <phoneticPr fontId="2" type="noConversion"/>
  </si>
  <si>
    <t>자동 냉온 상업용 우유 커픔기</t>
    <phoneticPr fontId="2" type="noConversion"/>
  </si>
  <si>
    <t>자동 냉온 가정용 커피 우유 거품기</t>
    <phoneticPr fontId="2" type="noConversion"/>
  </si>
  <si>
    <t>자동 커피 우유 크림 거품기</t>
    <phoneticPr fontId="2" type="noConversion"/>
  </si>
  <si>
    <t>가정용 수도꼭지 연결 구강세척기</t>
    <phoneticPr fontId="2" type="noConversion"/>
  </si>
  <si>
    <t>가정용 휴대용 치아 비전기 구강세척기</t>
    <phoneticPr fontId="2" type="noConversion"/>
  </si>
  <si>
    <t>차량용 냄새 미세먼지 제거 아로마 공기청정기</t>
    <phoneticPr fontId="2" type="noConversion"/>
  </si>
  <si>
    <t>자동차 공기청정기 냄새 미세먼지 제거</t>
    <phoneticPr fontId="2" type="noConversion"/>
  </si>
  <si>
    <t>간접흡연 방지 담배연기 흡수 재떨이</t>
    <phoneticPr fontId="2" type="noConversion"/>
  </si>
  <si>
    <t>실내 미세먼지 냄새 제거 공기청정기</t>
    <phoneticPr fontId="2" type="noConversion"/>
  </si>
  <si>
    <t>가정용 탈취 살균 오존 제거 공기청정기</t>
    <phoneticPr fontId="2" type="noConversion"/>
  </si>
  <si>
    <t>가정용 침실용 미세먼지 제거 공기청정기</t>
    <phoneticPr fontId="2" type="noConversion"/>
  </si>
  <si>
    <t>간접흡연 방지 담배 연기 흡수 실내 공기청정기</t>
    <phoneticPr fontId="2" type="noConversion"/>
  </si>
  <si>
    <t>X자 스테인레스 베란다 발코니 간단 건조대</t>
    <phoneticPr fontId="2" type="noConversion"/>
  </si>
  <si>
    <t>1..2m 스테인레스 가정용 3단 접이식 사다리</t>
    <phoneticPr fontId="2" type="noConversion"/>
  </si>
  <si>
    <t>2.4m 접이식 스테인레스 베란다 발코니 건조대</t>
    <phoneticPr fontId="2" type="noConversion"/>
  </si>
  <si>
    <t>실내용 스테인레스 이중 다단 건조대</t>
    <phoneticPr fontId="2" type="noConversion"/>
  </si>
  <si>
    <t>휴대용 가정용 전기 구강세정기</t>
    <phoneticPr fontId="2" type="noConversion"/>
  </si>
  <si>
    <t>북유럽 직사각형 심플 고급 트레이</t>
    <phoneticPr fontId="2" type="noConversion"/>
  </si>
  <si>
    <t>대리석 세라믹 평면 고급 음식 디저트 트레이</t>
    <phoneticPr fontId="2" type="noConversion"/>
  </si>
  <si>
    <t>북유럽 골드그린 디저트 테이블 장식 트레이</t>
    <phoneticPr fontId="2" type="noConversion"/>
  </si>
  <si>
    <t>북유럽 럭셔리 골드 찻잔 세트</t>
    <phoneticPr fontId="2" type="noConversion"/>
  </si>
  <si>
    <t>욕실 현관 고급 대리석 장식 트레이</t>
    <phoneticPr fontId="2" type="noConversion"/>
  </si>
  <si>
    <t>기하학적 컬러 실내 장식 디저트 스낵 트레이</t>
    <phoneticPr fontId="2" type="noConversion"/>
  </si>
  <si>
    <t>북유럽 럭셔리 스낵 과일 플레이트 트레이</t>
    <phoneticPr fontId="2" type="noConversion"/>
  </si>
  <si>
    <t>북유럽 스타일 고급 레스토랑 가게 벽걸이 선반</t>
    <phoneticPr fontId="2" type="noConversion"/>
  </si>
  <si>
    <t>발코니 베란다 다중 화분 스탠드</t>
    <phoneticPr fontId="2" type="noConversion"/>
  </si>
  <si>
    <t>학생용 플라스틱 오카리나 초소형 핑거홀 세트</t>
    <phoneticPr fontId="2" type="noConversion"/>
  </si>
  <si>
    <t>41인치 입문자 초보자용 블랙 통기타 세트</t>
    <phoneticPr fontId="2" type="noConversion"/>
  </si>
  <si>
    <t>23인치 입문자 초보자용 초급 학생 우쿨렐레</t>
    <phoneticPr fontId="2" type="noConversion"/>
  </si>
  <si>
    <t>38인치 초보자 입문자용 통기타</t>
    <phoneticPr fontId="2" type="noConversion"/>
  </si>
  <si>
    <t>40인치 초보자 입문자용 어쿠스틱 기타</t>
    <phoneticPr fontId="2" type="noConversion"/>
  </si>
  <si>
    <t>싱크대 정수 수도꼭지</t>
    <phoneticPr fontId="2" type="noConversion"/>
  </si>
  <si>
    <t>북유럽식 고급 금테 플레이트 접시</t>
    <phoneticPr fontId="2" type="noConversion"/>
  </si>
  <si>
    <t>실내용 심플 스타일 자동 개폐 스마트 쓰레기통</t>
    <phoneticPr fontId="2" type="noConversion"/>
  </si>
  <si>
    <t>가정용 더블 레이어 건식 습식 분리 쓰레기통</t>
    <phoneticPr fontId="2" type="noConversion"/>
  </si>
  <si>
    <t>욕실 휴대용 보온 단열 가정용 욕조통</t>
    <phoneticPr fontId="2" type="noConversion"/>
  </si>
  <si>
    <t>주방 실내용 건습식 분리 쓰레기통</t>
    <phoneticPr fontId="2" type="noConversion"/>
  </si>
  <si>
    <t>실내용 자동 개폐 쓰레기통</t>
    <phoneticPr fontId="2" type="noConversion"/>
  </si>
  <si>
    <t>북유럽식 다각형 거실 화장실 가벼운 쓰레기통</t>
    <phoneticPr fontId="2" type="noConversion"/>
  </si>
  <si>
    <t>북유럽 푸시형 심플 스타일 쓰레기통</t>
    <phoneticPr fontId="2" type="noConversion"/>
  </si>
  <si>
    <t>유럽식 고급 에나멀 투명 크리스탈 유리 찻잔 세트</t>
    <phoneticPr fontId="2" type="noConversion"/>
  </si>
  <si>
    <t>북유럽 호텔 스테인레스 과자 케이크 3단 트레이</t>
    <phoneticPr fontId="2" type="noConversion"/>
  </si>
  <si>
    <t>북유럽식 스테인레스 과자 케이크 다층 트레이</t>
    <phoneticPr fontId="2" type="noConversion"/>
  </si>
  <si>
    <t>스테인레스 과일 스낵 플레이트 접시</t>
    <phoneticPr fontId="2" type="noConversion"/>
  </si>
  <si>
    <t>영국식 새장형 3단 디저트 트레이</t>
    <phoneticPr fontId="2" type="noConversion"/>
  </si>
  <si>
    <t>유럽 스타일 스테인레스 디저트 과일 트레이</t>
    <phoneticPr fontId="2" type="noConversion"/>
  </si>
  <si>
    <t>유럽 스타일 3단 과자 케이크 디저트 테이블</t>
    <phoneticPr fontId="2" type="noConversion"/>
  </si>
  <si>
    <t>호텔 결혼 선물용 고급 백조 포크 세트</t>
    <phoneticPr fontId="2" type="noConversion"/>
  </si>
  <si>
    <t>유럽 스타일 스테인레스 와인 캐비닛 랙</t>
    <phoneticPr fontId="2" type="noConversion"/>
  </si>
  <si>
    <t>24홀 학생 입문자 초보자용 고급 하모니카</t>
    <phoneticPr fontId="2" type="noConversion"/>
  </si>
  <si>
    <t>24홀 28홀 C 입문자 초보자용 하모니카</t>
    <phoneticPr fontId="2" type="noConversion"/>
  </si>
  <si>
    <t>24홀 우드 학생 초보자용 하모니카</t>
    <phoneticPr fontId="2" type="noConversion"/>
  </si>
  <si>
    <t>28홀 초보자 전문가 범용 고급 하모니카</t>
    <phoneticPr fontId="2" type="noConversion"/>
  </si>
  <si>
    <t>북유럽 규조토 흡수성 빠른 건조 바닥 매트</t>
    <phoneticPr fontId="2" type="noConversion"/>
  </si>
  <si>
    <t>북유럽 자연 규조토 흡수성 빠른 건조 바닥 매트</t>
    <phoneticPr fontId="2" type="noConversion"/>
  </si>
  <si>
    <t>대리석 규조토 수분 흡수성 샤워실 바닥 매트</t>
    <phoneticPr fontId="2" type="noConversion"/>
  </si>
  <si>
    <t>고양이그림 구조토 수분 흡수성 빠른 건조 바닥 매트</t>
    <phoneticPr fontId="2" type="noConversion"/>
  </si>
  <si>
    <t>민무늬 캐릭터 규조토 수분 흡수 빠른 건조 매트</t>
    <phoneticPr fontId="2" type="noConversion"/>
  </si>
  <si>
    <t>반달모양 규조토 수분 흡수 욕실 바닥 매트</t>
    <phoneticPr fontId="2" type="noConversion"/>
  </si>
  <si>
    <t>싱글샷 스트레이트샷 카본 블랙 레드 탁구 라켓</t>
    <phoneticPr fontId="2" type="noConversion"/>
  </si>
  <si>
    <t>학생 경기용 연습용 열접착 내마모성 고탄력 축구공</t>
    <phoneticPr fontId="2" type="noConversion"/>
  </si>
  <si>
    <t>탄소 섬유 초경량 내구성 배드민턴 라켓</t>
    <phoneticPr fontId="2" type="noConversion"/>
  </si>
  <si>
    <t>초경량 내구성 탄소 섬유 배드민턴 라켓</t>
    <phoneticPr fontId="2" type="noConversion"/>
  </si>
  <si>
    <t>핑크 스핑크스 고양이 카페 인테리어 촬영 소품</t>
    <phoneticPr fontId="2" type="noConversion"/>
  </si>
  <si>
    <t>카페 인테리어 화분 하이 메탈프레임</t>
    <phoneticPr fontId="2" type="noConversion"/>
  </si>
  <si>
    <t>네덜란드 풍차 러스틱 유럽식 인테리어 소품</t>
    <phoneticPr fontId="2" type="noConversion"/>
  </si>
  <si>
    <t>노르딕 인테리어 메탈프레임 옷걸이 벽걸이 소품</t>
    <phoneticPr fontId="2" type="noConversion"/>
  </si>
  <si>
    <t>북유럽 인테리어 호텔 티슈 케이스</t>
    <phoneticPr fontId="2" type="noConversion"/>
  </si>
  <si>
    <t>https://detail.tmall.com/item.htm?spm=a1z10.3-b-s.w4011-16325625517.115.1715365eQcl4A0&amp;id=604575367603&amp;rn=a46b06d7865c1463157f8ef675a6074b&amp;abbucket=6</t>
    <phoneticPr fontId="2" type="noConversion"/>
  </si>
  <si>
    <t>화이트 슬리피 키튼 침실 무드등</t>
    <phoneticPr fontId="10" type="noConversion"/>
  </si>
  <si>
    <t>화이트 브라운 슬리피 키튼 침실 무드등</t>
    <phoneticPr fontId="2" type="noConversion"/>
  </si>
  <si>
    <t>https://detail.tmall.com/item.htm?spm=a1z10.3-b-s.w4011-16325625517.200.1715365eQcl4A0&amp;id=604076174006&amp;rn=a46b06d7865c1463157f8ef675a6074b&amp;abbucket=6</t>
    <phoneticPr fontId="2" type="noConversion"/>
  </si>
  <si>
    <t>https://detail.tmall.com/item.htm?spm=a1z10.3-b-s.w4011-16325625517.210.1715365eQcl4A0&amp;id=603720001279&amp;rn=a46b06d7865c1463157f8ef675a6074b&amp;abbucket=6</t>
    <phoneticPr fontId="2" type="noConversion"/>
  </si>
  <si>
    <t>침실용 은하수 무드등 블루투스 오디오 기능</t>
    <phoneticPr fontId="10" type="noConversion"/>
  </si>
  <si>
    <t>https://detail.tmall.com/item.htm?spm=a1z10.3-b-s.w4011-16325625517.347.62f6365eSvtaGq&amp;id=601063574389&amp;rn=c89305dda8bd5b1b81a751aa618b33a0&amp;abbucket=6</t>
    <phoneticPr fontId="2" type="noConversion"/>
  </si>
  <si>
    <t>https://detail.tmall.com/item.htm?spm=a1z10.3-b-s.w4011-16325625517.362.62f6365eSvtaGq&amp;id=600824309134&amp;rn=c89305dda8bd5b1b81a751aa618b33a0&amp;abbucket=6</t>
    <phoneticPr fontId="2" type="noConversion"/>
  </si>
  <si>
    <t>심플한 욕실 정리 양치컵 칫솔걸이세트</t>
    <phoneticPr fontId="10" type="noConversion"/>
  </si>
  <si>
    <t>https://detail.tmall.com/item.htm?spm=a1z10.3-b-s.w4011-16325625517.237.955d365eUMUHK4&amp;id=597267345997&amp;rn=c0be668ed3a9e0375a589598280224e9&amp;abbucket=6</t>
    <phoneticPr fontId="2" type="noConversion"/>
  </si>
  <si>
    <t>남자 고급 전동 휴대용 전기면도기</t>
    <phoneticPr fontId="2" type="noConversion"/>
  </si>
  <si>
    <t>https://detail.tmall.com/item.htm?spm=a1z10.3-b-s.w4011-16325625517.287.955d365eUMUHK4&amp;id=596480424963&amp;rn=c0be668ed3a9e0375a589598280224e9&amp;abbucket=6</t>
    <phoneticPr fontId="2" type="noConversion"/>
  </si>
  <si>
    <t>미니멀아트 벽걸이 인테리어시계</t>
    <phoneticPr fontId="2" type="noConversion"/>
  </si>
  <si>
    <t>참새모양 자연 벽걸이 시계 인테리어시계</t>
    <phoneticPr fontId="2" type="noConversion"/>
  </si>
  <si>
    <t>https://item.taobao.com/item.htm?spm=a230r.1.14.128.130f2c06V4om5G&amp;id=600766608568&amp;ns=1&amp;abbucket=18#detail</t>
    <phoneticPr fontId="2" type="noConversion"/>
  </si>
  <si>
    <t>디저트 트레이 북유럽 고급 케이크 진열접시</t>
    <phoneticPr fontId="10" type="noConversion"/>
  </si>
  <si>
    <t>https://item.taobao.com/item.htm?spm=a1z10.5-c-s.w4002-16991945646.27.353d205bUvHBfb&amp;id=562804823380</t>
    <phoneticPr fontId="2" type="noConversion"/>
  </si>
  <si>
    <t>유럽식 모던 디저트 트레이 고급 케이크 진열 접시</t>
    <phoneticPr fontId="10" type="noConversion"/>
  </si>
  <si>
    <t>https://item.taobao.com/item.htm?spm=a1z10.5-c-s.w4002-16991945646.30.353d205bUvHBfb&amp;id=547081944251</t>
    <phoneticPr fontId="2" type="noConversion"/>
  </si>
  <si>
    <t>유럽식 고급 2단 3단 케이크 스탠드 트레이</t>
    <phoneticPr fontId="10" type="noConversion"/>
  </si>
  <si>
    <t>https://item.taobao.com/item.htm?spm=a1z10.5-c-s.w4002-16991945646.36.353d205bUvHBfb&amp;id=604303923690</t>
    <phoneticPr fontId="2" type="noConversion"/>
  </si>
  <si>
    <t>북유럽 빈티지 과자 과일 디저트 그릇 트레이 3장</t>
    <phoneticPr fontId="2" type="noConversion"/>
  </si>
  <si>
    <t>북유럽 빈티지 과자 과일 디저트 그릇 트레이 4장</t>
    <phoneticPr fontId="2" type="noConversion"/>
  </si>
  <si>
    <t>북유럽 빈티지 과자 과일 디저트 그릇 트레이 6장</t>
    <phoneticPr fontId="2" type="noConversion"/>
  </si>
  <si>
    <t>북유럽 빈티지 과자 과일 디저트 그릇 트레이 2장</t>
    <phoneticPr fontId="10" type="noConversion"/>
  </si>
  <si>
    <t>https://item.taobao.com/item.htm?spm=a1z10.5-c-s.w4002-16991945646.42.353d205bUvHBfb&amp;id=554020801046</t>
    <phoneticPr fontId="2" type="noConversion"/>
  </si>
  <si>
    <t>유럽 화이트 도자기 과일 케이크 디저트 트레이</t>
    <phoneticPr fontId="10" type="noConversion"/>
  </si>
  <si>
    <t>https://item.taobao.com/item.htm?spm=a1z10.5-c-s.w4002-16991945646.45.353d205bUvHBfb&amp;id=570922472098</t>
    <phoneticPr fontId="2" type="noConversion"/>
  </si>
  <si>
    <t>뻐꾸기 무늬 티타임 과일 디저트 스탠드 트레이</t>
    <phoneticPr fontId="10" type="noConversion"/>
  </si>
  <si>
    <t>https://item.taobao.com/item.htm?spm=a1z10.5-c-s.w4002-16991945646.48.353d205bUvHBfb&amp;id=576676768377</t>
    <phoneticPr fontId="2" type="noConversion"/>
  </si>
  <si>
    <t>유럽식 고급 과자 디저트 케이크 플레이팅 트레이</t>
    <phoneticPr fontId="2" type="noConversion"/>
  </si>
  <si>
    <t>https://item.taobao.com/item.htm?spm=a1z10.5-c-s.w4002-16991945646.54.353d205bUvHBfb&amp;id=569788413292</t>
    <phoneticPr fontId="2" type="noConversion"/>
  </si>
  <si>
    <t>말디자인 티타임 케이크 플레이트 디저트 트레이</t>
    <phoneticPr fontId="10" type="noConversion"/>
  </si>
  <si>
    <t>중화풍 더블 레이어 세라믹 플레이트 디저트 트레이</t>
    <phoneticPr fontId="10" type="noConversion"/>
  </si>
  <si>
    <t>https://item.taobao.com/item.htm?spm=a1z10.5-c-s.w4002-16991945646.81.10b8205bz50Ei6&amp;id=597043157872</t>
    <phoneticPr fontId="2" type="noConversion"/>
  </si>
  <si>
    <t>https://item.taobao.com/item.htm?spm=a1z10.5-c-s.w4002-16991945646.84.10b8205bz50Ei6&amp;id=574733631708</t>
    <phoneticPr fontId="2" type="noConversion"/>
  </si>
  <si>
    <t>유럽풍 심플 스타일 디저트 플레이트 트레이</t>
    <phoneticPr fontId="2" type="noConversion"/>
  </si>
  <si>
    <t>https://item.taobao.com/item.htm?spm=a1z10.5-c-s.w4002-16991945646.87.10b8205bz50Ei6&amp;id=596637726861</t>
    <phoneticPr fontId="2" type="noConversion"/>
  </si>
  <si>
    <t>북유럽 고급 도자기 디저트 케이크 플레이트 트레이</t>
    <phoneticPr fontId="10" type="noConversion"/>
  </si>
  <si>
    <t>https://item.taobao.com/item.htm?spm=a1z10.5-c-s.w4002-16991945646.90.10b8205bz50Ei6&amp;id=596731145489</t>
    <phoneticPr fontId="2" type="noConversion"/>
  </si>
  <si>
    <t>유럽풍 티타임 디저트 케이크 플레이트 트레이</t>
    <phoneticPr fontId="10" type="noConversion"/>
  </si>
  <si>
    <t>https://item.taobao.com/item.htm?spm=a1z10.5-c-s.w4002-16991945646.93.10b8205bz50Ei6&amp;id=45451640308</t>
    <phoneticPr fontId="2" type="noConversion"/>
  </si>
  <si>
    <t>유럽풍 플라워로즈 티타임 케이크 플레이트 트레이</t>
    <phoneticPr fontId="10" type="noConversion"/>
  </si>
  <si>
    <t>https://item.taobao.com/item.htm?spm=a1z10.5-c-s.w4002-16991945646.12.26e250d2J9OVb0&amp;id=576962240757</t>
    <phoneticPr fontId="2" type="noConversion"/>
  </si>
  <si>
    <t>북유럽 고급 육각 골드 와인랙 와인보관대</t>
    <phoneticPr fontId="2" type="noConversion"/>
  </si>
  <si>
    <t>https://item.taobao.com/item.htm?spm=a1z10.5-c-s.w4002-16991945646.21.738f7be6NVcfS7&amp;id=556770907732</t>
    <phoneticPr fontId="2" type="noConversion"/>
  </si>
  <si>
    <t>고급 북유럽 세라믹 거실 사각 화장지 티슈커버</t>
    <phoneticPr fontId="10" type="noConversion"/>
  </si>
  <si>
    <t>https://item.taobao.com/item.htm?spm=a1z10.5-c-s.w4002-16991945646.27.738f7be6NVcfS7&amp;id=600966144654</t>
    <phoneticPr fontId="2" type="noConversion"/>
  </si>
  <si>
    <t>고급 각티슈 거실 인테리어 화장지 티슈커버</t>
    <phoneticPr fontId="10" type="noConversion"/>
  </si>
  <si>
    <t>https://item.taobao.com/item.htm?spm=a1z10.5-c-s.w4002-16991945646.30.738f7be6NVcfS7&amp;id=584588887577</t>
    <phoneticPr fontId="2" type="noConversion"/>
  </si>
  <si>
    <t>클래식 로즈 유럽풍 세라믹 화장지 티슈커버</t>
    <phoneticPr fontId="10" type="noConversion"/>
  </si>
  <si>
    <t>https://detail.tmall.com/item.htm?id=561262371728</t>
    <phoneticPr fontId="2" type="noConversion"/>
  </si>
  <si>
    <t>유럽풍 고급 사슴 거실 캐비닛 인테리어소품</t>
    <phoneticPr fontId="10" type="noConversion"/>
  </si>
  <si>
    <t>https://detail.tmall.com/item.htm?id=44492341131</t>
    <phoneticPr fontId="2" type="noConversion"/>
  </si>
  <si>
    <t>북유럽 아프리칸 커플 거실 인테리어소품</t>
    <phoneticPr fontId="10" type="noConversion"/>
  </si>
  <si>
    <t>https://detail.tmall.com/item.htm?id=44531435989</t>
    <phoneticPr fontId="2" type="noConversion"/>
  </si>
  <si>
    <t>아메리칸 물소모형 거실 테이블 인테리어소품</t>
    <phoneticPr fontId="10" type="noConversion"/>
  </si>
  <si>
    <t>https://detail.tmall.com/item.htm?id=44487990014</t>
    <phoneticPr fontId="2" type="noConversion"/>
  </si>
  <si>
    <t>골드 코끼리 패밀리 거실 인테리어 장식소품</t>
    <phoneticPr fontId="10" type="noConversion"/>
  </si>
  <si>
    <t>https://detail.tmall.com/item.htm?id=547847643382</t>
    <phoneticPr fontId="2" type="noConversion"/>
  </si>
  <si>
    <t>유럽풍 크리스탈 글로브 실내 인테리어 장식 소품</t>
    <phoneticPr fontId="10" type="noConversion"/>
  </si>
  <si>
    <t>https://detail.tmall.com/item.htm?id=540610199308</t>
    <phoneticPr fontId="2" type="noConversion"/>
  </si>
  <si>
    <t>https://detail.tmall.com/item.htm?id=571413455206</t>
    <phoneticPr fontId="2" type="noConversion"/>
  </si>
  <si>
    <t>유럽풍 미니멀 아트 페이스 인테리어 장식 소품</t>
    <phoneticPr fontId="10" type="noConversion"/>
  </si>
  <si>
    <t>코알라 거실 현관 인테리어 장식 소품</t>
    <phoneticPr fontId="10" type="noConversion"/>
  </si>
  <si>
    <t>https://detail.tmall.com/item.htm?id=525971097610</t>
    <phoneticPr fontId="2" type="noConversion"/>
  </si>
  <si>
    <t>유럽풍 코끼리상아 거실 인테리어 장식소품</t>
    <phoneticPr fontId="10" type="noConversion"/>
  </si>
  <si>
    <t>https://detail.tmall.com/item.htm?id=563101570623</t>
    <phoneticPr fontId="2" type="noConversion"/>
  </si>
  <si>
    <t>유럽풍 사슴 인테리어 카페 장식 소품</t>
    <phoneticPr fontId="10" type="noConversion"/>
  </si>
  <si>
    <t>코끼리 엔틱 스타일 인터리어 장식 소품</t>
    <phoneticPr fontId="10" type="noConversion"/>
  </si>
  <si>
    <t>블랙캣 미니멀리즘 인테리어 장식 소품</t>
    <phoneticPr fontId="10" type="noConversion"/>
  </si>
  <si>
    <t>북유럽 조각상 인테리어 장식 소품</t>
    <phoneticPr fontId="10" type="noConversion"/>
  </si>
  <si>
    <t>트로피칼하트 유럽풍 인테리어 촬영 장식 소품</t>
    <phoneticPr fontId="10" type="noConversion"/>
  </si>
  <si>
    <t>골프스윙 아메리칸 스타일 실내 인테리어 장식 소품</t>
    <phoneticPr fontId="10" type="noConversion"/>
  </si>
  <si>
    <t>커플 토끼 홈데코 실내 인테리어 장식 소품</t>
    <phoneticPr fontId="10" type="noConversion"/>
  </si>
  <si>
    <t>요정과 코뿔소 카페 실내 인테리어 장식 소품</t>
    <phoneticPr fontId="10" type="noConversion"/>
  </si>
  <si>
    <t>골드 축구공 실내 인테리어 장식 소품</t>
    <phoneticPr fontId="10" type="noConversion"/>
  </si>
  <si>
    <t>돼지저금통 모양 티슈커버 실내 인테리어 장식 소품</t>
    <phoneticPr fontId="10" type="noConversion"/>
  </si>
  <si>
    <t>북유럽 사슴 와인랙 실내 인테리어 장식 소품</t>
    <phoneticPr fontId="10" type="noConversion"/>
  </si>
  <si>
    <t>유럽풍 꽃꽃이 거실 실내 인테리어 장식 소품</t>
    <phoneticPr fontId="10" type="noConversion"/>
  </si>
  <si>
    <t>그리스 조각상 유럽 스타일 카페 인테리어 장식 소품</t>
    <phoneticPr fontId="10" type="noConversion"/>
  </si>
  <si>
    <t>런던 시계탑 아키텍쳐 실내 인테리어 장식 소품</t>
    <phoneticPr fontId="10" type="noConversion"/>
  </si>
  <si>
    <t>현대 미니멀리즘 아프리칸 인테리어 장식 소품</t>
    <phoneticPr fontId="10" type="noConversion"/>
  </si>
  <si>
    <t>애니멀 젠틀맨 카페 실내 인테리어 장식 소품</t>
    <phoneticPr fontId="10" type="noConversion"/>
  </si>
  <si>
    <t>https://detail.tmall.com/item.htm?id=592732957525&amp;skuId=4087965185485</t>
    <phoneticPr fontId="2" type="noConversion"/>
  </si>
  <si>
    <t>북유럽 대리석 카페 책장 인테리어 장식 소품</t>
    <phoneticPr fontId="10" type="noConversion"/>
  </si>
  <si>
    <t>https://detail.tmall.com/item.htm?id=546834368473</t>
    <phoneticPr fontId="2" type="noConversion"/>
  </si>
  <si>
    <t>북유럽 모래시계 카페 찜질방 인테리어 장식 소품</t>
    <phoneticPr fontId="10" type="noConversion"/>
  </si>
  <si>
    <t>북유럽 모래시계 카페 찜질방 인테리어 장식 소품</t>
    <phoneticPr fontId="10" type="noConversion"/>
  </si>
  <si>
    <t>https://detail.tmall.com/item.htm?id=594175304899</t>
    <phoneticPr fontId="2" type="noConversion"/>
  </si>
  <si>
    <t>달토끼 실내 카페 인테리어 장식 소품</t>
    <phoneticPr fontId="10" type="noConversion"/>
  </si>
  <si>
    <t>https://detail.tmall.com/item.htm?id=567473448070</t>
    <phoneticPr fontId="2" type="noConversion"/>
  </si>
  <si>
    <t>카페 촬영 인테리어 소품 책 모음</t>
    <phoneticPr fontId="10" type="noConversion"/>
  </si>
  <si>
    <t>https://detail.tmall.com/item.htm?id=582922647236</t>
    <phoneticPr fontId="2" type="noConversion"/>
  </si>
  <si>
    <t>미니멀아트 럭셔리 피라미드 미니어쳐 인테리어 장식</t>
    <phoneticPr fontId="10" type="noConversion"/>
  </si>
  <si>
    <t>https://detail.tmall.com/item.htm?spm=a1z10.5-b-s.w4011-22087772537.187.5610874eOlWdbD&amp;id=598456373688&amp;rn=5a8656be2f3ad092f80c180e6f0e4cdf&amp;abbucket=18</t>
    <phoneticPr fontId="2" type="noConversion"/>
  </si>
  <si>
    <t>https://detail.tmall.com/item.htm?spm=a1z10.5-b-s.w4011-22087772537.191.5610874eOlWdbD&amp;id=581425110222&amp;rn=5a8656be2f3ad092f80c180e6f0e4cdf&amp;abbucket=18</t>
    <phoneticPr fontId="2" type="noConversion"/>
  </si>
  <si>
    <t>사과모양 세라믹 카페 인테리어 장식 소품</t>
    <phoneticPr fontId="10" type="noConversion"/>
  </si>
  <si>
    <t>https://detail.tmall.com/item.htm?spm=a1z10.5-b-s.w4011-22087772537.195.5610874eOlWdbD&amp;id=571106466887&amp;rn=5a8656be2f3ad092f80c180e6f0e4cdf&amp;abbucket=18</t>
    <phoneticPr fontId="2" type="noConversion"/>
  </si>
  <si>
    <t>북유럽 황금 펭귄 가족 실내 카페 인테리어 장식 소품</t>
  </si>
  <si>
    <t>https://detail.tmall.com/item.htm?spm=a1z10.5-b-s.w4011-22087772537.203.5610874eOlWdbD&amp;id=548031631880&amp;rn=5a8656be2f3ad092f80c180e6f0e4cdf&amp;abbucket=18&amp;skuId=3787080542502</t>
    <phoneticPr fontId="2" type="noConversion"/>
  </si>
  <si>
    <t>카페 책모형 실내 인테리어 장식 소품</t>
    <phoneticPr fontId="10" type="noConversion"/>
  </si>
  <si>
    <t>https://detail.tmall.com/item.htm?id=574002089703</t>
    <phoneticPr fontId="2" type="noConversion"/>
  </si>
  <si>
    <t>황금 세라믹 학 실내 카페 인테리어 장식 소품</t>
    <phoneticPr fontId="10" type="noConversion"/>
  </si>
  <si>
    <t>https://detail.tmall.com/item.htm?id=576938379654</t>
    <phoneticPr fontId="2" type="noConversion"/>
  </si>
  <si>
    <t>그네타는 사람 실내 카페 인테리어 장식 소품</t>
    <phoneticPr fontId="2" type="noConversion"/>
  </si>
  <si>
    <t>https://detail.tmall.com/item.htm?id=597299208741#</t>
    <phoneticPr fontId="2" type="noConversion"/>
  </si>
  <si>
    <t>런던 신사 캐릭터 실내 카페 인테리어 장식 소품</t>
    <phoneticPr fontId="10" type="noConversion"/>
  </si>
  <si>
    <t>https://detail.tmall.com/item.htm?id=567541874745</t>
    <phoneticPr fontId="2" type="noConversion"/>
  </si>
  <si>
    <t>왕실 크라운 사자 실내 카페 인테리어 장식 소품</t>
    <phoneticPr fontId="10" type="noConversion"/>
  </si>
  <si>
    <t>https://detail.tmall.com/item.htm?id=567226617104</t>
    <phoneticPr fontId="2" type="noConversion"/>
  </si>
  <si>
    <t>사암 질감 병아리 실내 카페 인테리어 장식 소품</t>
    <phoneticPr fontId="10" type="noConversion"/>
  </si>
  <si>
    <t>https://detail.tmall.com/item.htm?id=546696580732</t>
    <phoneticPr fontId="2" type="noConversion"/>
  </si>
  <si>
    <t>사슴머리 장식 책장 실내 인테리어 장식 소품</t>
    <phoneticPr fontId="10" type="noConversion"/>
  </si>
  <si>
    <t>https://detail.tmall.com/item.htm?id=571196483670</t>
    <phoneticPr fontId="2" type="noConversion"/>
  </si>
  <si>
    <t>아기판다 실내 카페 인테리어 장식 소품</t>
    <phoneticPr fontId="10" type="noConversion"/>
  </si>
  <si>
    <t>https://detail.tmall.com/item.htm?id=548908861300</t>
    <phoneticPr fontId="2" type="noConversion"/>
  </si>
  <si>
    <t>북유럽 고전책 소품 실내 인테리어 장식 소품</t>
    <phoneticPr fontId="10" type="noConversion"/>
  </si>
  <si>
    <t>https://detail.tmall.com/item.htm?id=569229867525&amp;skuId=3814654763733</t>
    <phoneticPr fontId="2" type="noConversion"/>
  </si>
  <si>
    <t>북유럽 대리석 수제 트레이 레스토랑 카페 소품</t>
    <phoneticPr fontId="10" type="noConversion"/>
  </si>
  <si>
    <t>https://detail.tmall.com/item.htm?id=567544754155</t>
    <phoneticPr fontId="2" type="noConversion"/>
  </si>
  <si>
    <t>원숭이 실내 카페 인테리어 장식 소품</t>
    <phoneticPr fontId="10" type="noConversion"/>
  </si>
  <si>
    <t>https://detail.tmall.com/item.htm?id=545613978429&amp;skuId=3292899205328</t>
    <phoneticPr fontId="2" type="noConversion"/>
  </si>
  <si>
    <t>유럽풍 모형 책 카페 인테리어 장식 소품</t>
    <phoneticPr fontId="10" type="noConversion"/>
  </si>
  <si>
    <t>https://detail.tmall.com/item.htm?id=545722033767</t>
    <phoneticPr fontId="2" type="noConversion"/>
  </si>
  <si>
    <t>https://detail.tmall.com/item.htm?id=549453301439</t>
    <phoneticPr fontId="2" type="noConversion"/>
  </si>
  <si>
    <t>https://detail.tmall.com/item.htm?id=546825323872</t>
    <phoneticPr fontId="2" type="noConversion"/>
  </si>
  <si>
    <t>베이지 엔틱 곰돌이 실내 인테리어 장식 소품</t>
    <phoneticPr fontId="10" type="noConversion"/>
  </si>
  <si>
    <t>https://detail.tmall.com/item.htm?id=548762390934&amp;skuId=3830216983276</t>
    <phoneticPr fontId="2" type="noConversion"/>
  </si>
  <si>
    <t>현대 미니멀아트 비둘기 실내 카페 인테리어 장식</t>
    <phoneticPr fontId="2" type="noConversion"/>
  </si>
  <si>
    <t>https://detail.tmall.com/item.htm?id=583972363734&amp;skuId=3932100988522</t>
    <phoneticPr fontId="2" type="noConversion"/>
  </si>
  <si>
    <t>플라밍고 북유럽 카페 실내 인테리어 장식</t>
    <phoneticPr fontId="10" type="noConversion"/>
  </si>
  <si>
    <t>https://detail.tmall.com/item.htm?id=548325153523</t>
    <phoneticPr fontId="2" type="noConversion"/>
  </si>
  <si>
    <t>모던 화이트 선인장 실내 카페 인테리어 장식 소품</t>
    <phoneticPr fontId="10" type="noConversion"/>
  </si>
  <si>
    <t>https://detail.tmall.com/item.htm?id=569809421391</t>
    <phoneticPr fontId="2" type="noConversion"/>
  </si>
  <si>
    <t>화이트 레빗 카페 실내 인테리어 장식 소품</t>
    <phoneticPr fontId="10" type="noConversion"/>
  </si>
  <si>
    <t>https://detail.tmall.com/item.htm?id=567364150131&amp;skuId=3779683731561</t>
    <phoneticPr fontId="2" type="noConversion"/>
  </si>
  <si>
    <t>너구리 인디언 카페 실내 인테리어 장식 소품</t>
    <phoneticPr fontId="10" type="noConversion"/>
  </si>
  <si>
    <t>너구리 인디언 세트 카페 실내 인테리어 장식 소품</t>
  </si>
  <si>
    <t>너구리 인디언 카페 실내 인테리어 장식 소품</t>
    <phoneticPr fontId="10" type="noConversion"/>
  </si>
  <si>
    <t>너구리 인디언 세트 카페 실내 인테리어 장식 소품</t>
    <phoneticPr fontId="2" type="noConversion"/>
  </si>
  <si>
    <t>https://detail.tmall.com/item.htm?id=548085276749&amp;skuId=3323961148215</t>
    <phoneticPr fontId="2" type="noConversion"/>
  </si>
  <si>
    <t>그리스 로마 조각상 실내 카페 인테리어 장식 소품</t>
    <phoneticPr fontId="10" type="noConversion"/>
  </si>
  <si>
    <t>그리스 로마 조각상 실내 카페 인테리어 장식 소품</t>
    <phoneticPr fontId="10" type="noConversion"/>
  </si>
  <si>
    <t>https://detail.tmall.com/item.htm?id=579426383930</t>
    <phoneticPr fontId="2" type="noConversion"/>
  </si>
  <si>
    <t>그리스 로마 조각 두상 실내 카페 인테리어 장식 소품</t>
    <phoneticPr fontId="10" type="noConversion"/>
  </si>
  <si>
    <t>https://detail.tmall.com/item.htm?id=548369201137</t>
    <phoneticPr fontId="2" type="noConversion"/>
  </si>
  <si>
    <t>크라운도그 북유럽 실내 카페 인테리어 장식 소품</t>
    <phoneticPr fontId="10" type="noConversion"/>
  </si>
  <si>
    <t>https://detail.tmall.com/item.htm?id=567423144373&amp;sku_properties=21433:32102</t>
    <phoneticPr fontId="2" type="noConversion"/>
  </si>
  <si>
    <t>클래식 마노 패턴 사진 프레임 실내 장식 소품</t>
    <phoneticPr fontId="2" type="noConversion"/>
  </si>
  <si>
    <t>https://detail.tmall.com/item.htm?id=568559539790</t>
    <phoneticPr fontId="2" type="noConversion"/>
  </si>
  <si>
    <t>아메리칸 스타일 모형배 실내 인테리어 장식 소품</t>
    <phoneticPr fontId="2" type="noConversion"/>
  </si>
  <si>
    <t>https://detail.tmall.com/item.htm?id=582434770017</t>
    <phoneticPr fontId="2" type="noConversion"/>
  </si>
  <si>
    <t>우주비행사 우주선 실내 카페 인테리어 장식 소품</t>
    <phoneticPr fontId="10" type="noConversion"/>
  </si>
  <si>
    <t>우주비행사 우주선 실내 카페 인테리어 장식 소품</t>
    <phoneticPr fontId="10" type="noConversion"/>
  </si>
  <si>
    <t>https://detail.tmall.com/item.htm?id=583120784653</t>
    <phoneticPr fontId="2" type="noConversion"/>
  </si>
  <si>
    <t>사하라 쌍봉 낙타 실내 인테리어 장식 소품</t>
    <phoneticPr fontId="10" type="noConversion"/>
  </si>
  <si>
    <t>https://detail.tmall.com/item.htm?id=567274709971</t>
    <phoneticPr fontId="2" type="noConversion"/>
  </si>
  <si>
    <t>골드 야자수 카페 식당 실내 인테리어 장식 소품</t>
    <phoneticPr fontId="10" type="noConversion"/>
  </si>
  <si>
    <t>https://detail.tmall.com/item.htm?id=550638837553</t>
    <phoneticPr fontId="2" type="noConversion"/>
  </si>
  <si>
    <t>흑인 흉상 조각상 실내 인테리어 장식 소품</t>
    <phoneticPr fontId="10" type="noConversion"/>
  </si>
  <si>
    <t>https://detail.tmall.com/item.htm?id=547072767228</t>
    <phoneticPr fontId="2" type="noConversion"/>
  </si>
  <si>
    <t>화이트 파인애플 북유럽 실내 인테리어 장식 소품</t>
    <phoneticPr fontId="10" type="noConversion"/>
  </si>
  <si>
    <t>https://detail.tmall.com/item.htm?id=605718525415</t>
    <phoneticPr fontId="2" type="noConversion"/>
  </si>
  <si>
    <t>아기천사 북유럽 실내 카페 인테리어 장식 소품</t>
    <phoneticPr fontId="10" type="noConversion"/>
  </si>
  <si>
    <t>https://detail.tmall.com/item.htm?id=576829186198</t>
    <phoneticPr fontId="2" type="noConversion"/>
  </si>
  <si>
    <t>북유럽 올빼미 실내 카페 인테리어 장식 소품</t>
    <phoneticPr fontId="10" type="noConversion"/>
  </si>
  <si>
    <t>https://detail.tmall.com/item.htm?id=550578536563</t>
    <phoneticPr fontId="2" type="noConversion"/>
  </si>
  <si>
    <t>맨앤맨 책장 받침 실내 인테리어 장식 소품</t>
    <phoneticPr fontId="10" type="noConversion"/>
  </si>
  <si>
    <t>현대 미니멀아트 사진 프레임 인테리어 장식 소품</t>
    <phoneticPr fontId="10" type="noConversion"/>
  </si>
  <si>
    <t>블랙 사슴 흉상 북유럽 실내 인테리어 장식 소품</t>
    <phoneticPr fontId="10" type="noConversion"/>
  </si>
  <si>
    <t>휴대용 접이식 미니 디스플레이 스튜디오 박스</t>
    <phoneticPr fontId="10" type="noConversion"/>
  </si>
  <si>
    <t>모형 토끼 커플 카페 자동차 인테리어 장식 소품</t>
    <phoneticPr fontId="10" type="noConversion"/>
  </si>
  <si>
    <t>https://detail.tmall.com/item.htm?id=556839661421</t>
    <phoneticPr fontId="2" type="noConversion"/>
  </si>
  <si>
    <t>북유럽 심플 우드 프레임 화분 진열대</t>
    <phoneticPr fontId="10" type="noConversion"/>
  </si>
  <si>
    <t>https://detail.tmall.com/item.htm?id=551877058966</t>
    <phoneticPr fontId="2" type="noConversion"/>
  </si>
  <si>
    <t>세라믹 토끼 실내 인테리어 장식 소품</t>
    <phoneticPr fontId="10" type="noConversion"/>
  </si>
  <si>
    <t>https://detail.tmall.com/item.htm?id=44410826117</t>
    <phoneticPr fontId="2" type="noConversion"/>
  </si>
  <si>
    <t>https://detail.tmall.com/item.htm?id=600833264651</t>
    <phoneticPr fontId="2" type="noConversion"/>
  </si>
  <si>
    <t>유럽 스타일 모형책 카페 인테리어 장식 소품</t>
    <phoneticPr fontId="10" type="noConversion"/>
  </si>
  <si>
    <t>https://detail.tmall.com/item.htm?id=534397289172&amp;sku_properties=21433:32102</t>
    <phoneticPr fontId="2" type="noConversion"/>
  </si>
  <si>
    <t>https://detail.tmall.com/item.htm?id=594620163895</t>
    <phoneticPr fontId="2" type="noConversion"/>
  </si>
  <si>
    <t>https://detail.tmall.com/item.htm?id=602776917864</t>
    <phoneticPr fontId="2" type="noConversion"/>
  </si>
  <si>
    <t>심플 다각형 이색 세라믹 꽃병 인테리어 장식 소품</t>
    <phoneticPr fontId="10" type="noConversion"/>
  </si>
  <si>
    <t>골드 프레임 북유럽 스탠드 액자 인테리어 소품</t>
    <phoneticPr fontId="10" type="noConversion"/>
  </si>
  <si>
    <t>https://detail.tmall.com/item.htm?id=601124827611&amp;sku_properties=21433:21366</t>
    <phoneticPr fontId="2" type="noConversion"/>
  </si>
  <si>
    <t>북유럽 고급 사진 프레임 액자 인테리어 소품</t>
    <phoneticPr fontId="10" type="noConversion"/>
  </si>
  <si>
    <t>https://detail.tmall.com/item.htm?id=569649347402&amp;skuId=4133003901850</t>
    <phoneticPr fontId="2" type="noConversion"/>
  </si>
  <si>
    <t>https://detail.tmall.com/item.htm?id=542316269204&amp;skuId=3259064184726</t>
    <phoneticPr fontId="2" type="noConversion"/>
  </si>
  <si>
    <t>골든 10 별자리 커플 선물 세라믹 커피 머그컵</t>
    <phoneticPr fontId="10" type="noConversion"/>
  </si>
  <si>
    <t>https://detail.tmall.com/item.htm?id=595235580077</t>
    <phoneticPr fontId="2" type="noConversion"/>
  </si>
  <si>
    <t>https://detail.tmall.com/item.htm?id=584457994287</t>
    <phoneticPr fontId="2" type="noConversion"/>
  </si>
  <si>
    <t>https://detail.tmall.com/item.htm?id=561843439789</t>
    <phoneticPr fontId="2" type="noConversion"/>
  </si>
  <si>
    <t>https://detail.tmall.com/item.htm?id=18400762633</t>
    <phoneticPr fontId="2" type="noConversion"/>
  </si>
  <si>
    <t>북유럽 골드 프레임 꽃 세트 인테리어 소품</t>
    <phoneticPr fontId="10" type="noConversion"/>
  </si>
  <si>
    <t>https://detail.tmall.com/item.htm?id=604717269774</t>
    <phoneticPr fontId="2" type="noConversion"/>
  </si>
  <si>
    <t>북유럽 골든 스테인레스 꽃 화분 인테리어 장식 소품</t>
    <phoneticPr fontId="10" type="noConversion"/>
  </si>
  <si>
    <t>https://detail.tmall.com/item.htm?id=584475525455</t>
    <phoneticPr fontId="2" type="noConversion"/>
  </si>
  <si>
    <t>북유럽 모형 꽃 화분 인테리어 장식 소품</t>
    <phoneticPr fontId="10" type="noConversion"/>
  </si>
  <si>
    <t>https://detail.tmall.com/item.htm?id=577833698137</t>
    <phoneticPr fontId="2" type="noConversion"/>
  </si>
  <si>
    <t>북유럽 과일 장식 보울 인테리어 소품</t>
    <phoneticPr fontId="10" type="noConversion"/>
  </si>
  <si>
    <t>https://detail.tmall.com/item.htm?id=602011101799</t>
    <phoneticPr fontId="2" type="noConversion"/>
  </si>
  <si>
    <t>사람 얼굴 모양 사무실 인테리어 장식 소품</t>
    <phoneticPr fontId="10" type="noConversion"/>
  </si>
  <si>
    <t>https://detail.tmall.com/item.htm?id=38675737161</t>
    <phoneticPr fontId="2" type="noConversion"/>
  </si>
  <si>
    <t>산호초 4인치 사각 사진 프레임 인테리어 소품</t>
    <phoneticPr fontId="10" type="noConversion"/>
  </si>
  <si>
    <t>https://detail.tmall.com/item.htm?id=591184068937&amp;sku_properties=21433:21366</t>
    <phoneticPr fontId="2" type="noConversion"/>
  </si>
  <si>
    <t>북유럽 심플 골드 사진 프레임 인테리어 장식 소품</t>
    <phoneticPr fontId="10" type="noConversion"/>
  </si>
  <si>
    <t>https://detail.tmall.com/item.htm?id=559401706120</t>
    <phoneticPr fontId="2" type="noConversion"/>
  </si>
  <si>
    <t>https://detail.tmall.com/item.htm?id=559841667940&amp;skuId=3656888902009</t>
    <phoneticPr fontId="2" type="noConversion"/>
  </si>
  <si>
    <t>요나고 알프스 엘프 인테리어 장식 소품</t>
    <phoneticPr fontId="10" type="noConversion"/>
  </si>
  <si>
    <t>https://detail.tmall.com/item.htm?id=599748422001#</t>
    <phoneticPr fontId="2" type="noConversion"/>
  </si>
  <si>
    <t>북유럽 사람모형 인테리어 장식 소품</t>
    <phoneticPr fontId="10" type="noConversion"/>
  </si>
  <si>
    <t>https://detail.tmall.com/item.htm?id=593809261833&amp;skuId=4104504764391</t>
    <phoneticPr fontId="2" type="noConversion"/>
  </si>
  <si>
    <t>벽걸이 골드프레임 실내 카페 장식 인테리어 소품</t>
    <phoneticPr fontId="10" type="noConversion"/>
  </si>
  <si>
    <t>https://detail.tmall.com/item.htm?id=602010421596</t>
    <phoneticPr fontId="2" type="noConversion"/>
  </si>
  <si>
    <t>아프리카 골드 기린 실내 카페 인테리어 장식 소품</t>
    <phoneticPr fontId="10" type="noConversion"/>
  </si>
  <si>
    <t>https://detail.tmall.com/item.htm?id=591949111719</t>
    <phoneticPr fontId="2" type="noConversion"/>
  </si>
  <si>
    <t>골드 은행잎 장식 사진 프레임 실내 인테리어 소품</t>
    <phoneticPr fontId="10" type="noConversion"/>
  </si>
  <si>
    <t>https://detail.tmall.com/item.htm?id=528799390213&amp;skuId=3210014529714</t>
    <phoneticPr fontId="2" type="noConversion"/>
  </si>
  <si>
    <t>달별모양 실내 거실 침실 허리 소파 베개</t>
    <phoneticPr fontId="10" type="noConversion"/>
  </si>
  <si>
    <t>https://detail.tmall.com/item.htm?id=594211785672&amp;skuId=4111452988628</t>
    <phoneticPr fontId="2" type="noConversion"/>
  </si>
  <si>
    <t>그리스 로마 석상 실내 카페 인테리어 장식 소품</t>
    <phoneticPr fontId="10" type="noConversion"/>
  </si>
  <si>
    <t>https://detail.tmall.com/item.htm?id=604938078306&amp;sku_properties=21433:32102</t>
    <phoneticPr fontId="2" type="noConversion"/>
  </si>
  <si>
    <t>https://detail.tmall.com/item.htm?id=603146670162</t>
    <phoneticPr fontId="2" type="noConversion"/>
  </si>
  <si>
    <t>골든 선인장 실내 카페 인테리어 장식 소품</t>
    <phoneticPr fontId="10" type="noConversion"/>
  </si>
  <si>
    <t>https://detail.tmall.com/item.htm?id=593725872615</t>
    <phoneticPr fontId="2" type="noConversion"/>
  </si>
  <si>
    <t>북유럽 골드프레임 심플 실내 화장대 의자</t>
    <phoneticPr fontId="10" type="noConversion"/>
  </si>
  <si>
    <t>https://detail.tmall.com/item.htm?id=38799867224</t>
    <phoneticPr fontId="2" type="noConversion"/>
  </si>
  <si>
    <t>Lavie 고급 수제 꽃세트 실내 장식 인테리어 소품</t>
    <phoneticPr fontId="10" type="noConversion"/>
  </si>
  <si>
    <t>https://detail.tmall.com/item.htm?id=602252162168</t>
    <phoneticPr fontId="2" type="noConversion"/>
  </si>
  <si>
    <t>벽걸이 화분병 우드 실내 인테리어 장식 소품</t>
    <phoneticPr fontId="10" type="noConversion"/>
  </si>
  <si>
    <t>https://detail.tmall.com/item.htm?id=20626416730</t>
    <phoneticPr fontId="2" type="noConversion"/>
  </si>
  <si>
    <t>메탈 프레임 케이지 식물 카페 인테리어 장식 소품</t>
    <phoneticPr fontId="10" type="noConversion"/>
  </si>
  <si>
    <t>https://detail.tmall.com/item.htm?id=597365859527</t>
    <phoneticPr fontId="2" type="noConversion"/>
  </si>
  <si>
    <t>북유럽 미니멀 벽걸이 화분 카페 인테리어 장식 소품</t>
    <phoneticPr fontId="10" type="noConversion"/>
  </si>
  <si>
    <t>https://detail.tmall.com/item.htm?id=593584896669</t>
    <phoneticPr fontId="2" type="noConversion"/>
  </si>
  <si>
    <t>카페 레스토랑 실내 벽 액자 장식 인테리어 소품</t>
    <phoneticPr fontId="10" type="noConversion"/>
  </si>
  <si>
    <t>https://detail.tmall.com/item.htm?id=561988651368</t>
    <phoneticPr fontId="2" type="noConversion"/>
  </si>
  <si>
    <t>파인애플 골드 프레임 목걸이 귀걸이 랙</t>
    <phoneticPr fontId="10" type="noConversion"/>
  </si>
  <si>
    <t>https://detail.tmall.com/item.htm?id=551140741670</t>
    <phoneticPr fontId="2" type="noConversion"/>
  </si>
  <si>
    <t>육각형 벽걸이 화분 실내 거실 인테리어 장식 소품</t>
    <phoneticPr fontId="10" type="noConversion"/>
  </si>
  <si>
    <t>https://detail.tmall.com/item.htm?spm=a312a.7700824.w4011-14997680812.79.4d482e1bAUaXEO&amp;id=564048654641&amp;rn=96345f745a3b8474dd1e71623089f707&amp;abbucket=18&amp;sku_properties=21433:69261940</t>
    <phoneticPr fontId="2" type="noConversion"/>
  </si>
  <si>
    <t>꽃과 잎 그림 소파 침대 인테리어 베개</t>
    <phoneticPr fontId="10" type="noConversion"/>
  </si>
  <si>
    <t>https://detail.tmall.com/item.htm?spm=a312a.7700824.w4011-14997680812.119.4d482e1bAUaXEO&amp;id=592370030922&amp;rn=96345f745a3b8474dd1e71623089f707&amp;abbucket=18&amp;sku_properties=21433:3229490</t>
    <phoneticPr fontId="2" type="noConversion"/>
  </si>
  <si>
    <t>눈썹모양 사무실 실내 소파 인테리어 베개</t>
    <phoneticPr fontId="10" type="noConversion"/>
  </si>
  <si>
    <t>https://detail.tmall.com/item.htm?spm=a312a.7700824.w4011-14997680812.104.4d482e1bAUaXEO&amp;id=592383851970&amp;rn=96345f745a3b8474dd1e71623089f707&amp;abbucket=18&amp;sku_properties=21433:3229490</t>
    <phoneticPr fontId="2" type="noConversion"/>
  </si>
  <si>
    <t>묶은 끈 꽈배기 모양 소파 침대 인테리어 쿠션</t>
    <phoneticPr fontId="10" type="noConversion"/>
  </si>
  <si>
    <t>https://detail.tmall.com/item.htm?spm=a312a.7700824.w4011-14997680812.114.4d482e1bAUaXEO&amp;id=591405422888&amp;rn=96345f745a3b8474dd1e71623089f707&amp;abbucket=18&amp;sku_properties=21433:69261940</t>
    <phoneticPr fontId="2" type="noConversion"/>
  </si>
  <si>
    <t>북유럽 수제 니트 보헤미안 인테리어 베개</t>
    <phoneticPr fontId="10" type="noConversion"/>
  </si>
  <si>
    <t>https://detail.tmall.com/item.htm?spm=a312a.7700824.w4011-14997680812.134.4d482e1bAUaXEO&amp;id=565062897476&amp;rn=96345f745a3b8474dd1e71623089f707&amp;abbucket=18&amp;skuId=4160624132069</t>
    <phoneticPr fontId="2" type="noConversion"/>
  </si>
  <si>
    <t>부드러운 털모양 위생 미끄럼 욕실 매트</t>
    <phoneticPr fontId="10" type="noConversion"/>
  </si>
  <si>
    <t>https://detail.tmall.com/item.htm?spm=a312a.7700824.w4011-14997680812.139.4d482e1bAUaXEO&amp;id=591642643339&amp;rn=96345f745a3b8474dd1e71623089f707&amp;abbucket=18&amp;sku_properties=21433:129540</t>
    <phoneticPr fontId="2" type="noConversion"/>
  </si>
  <si>
    <t>https://detail.tmall.com/item.htm?spm=a312a.7700824.w4011-14997680812.144.4d482e1bAUaXEO&amp;id=540620169776&amp;rn=96345f745a3b8474dd1e71623089f707&amp;abbucket=18&amp;skuId=3206479770758</t>
    <phoneticPr fontId="2" type="noConversion"/>
  </si>
  <si>
    <t>털뭉치 실내 사무실 자동차 등받이 베개</t>
    <phoneticPr fontId="10" type="noConversion"/>
  </si>
  <si>
    <t>https://detail.tmall.com/item.htm?spm=a312a.7700824.w4011-14997680812.149.4d482e1bAUaXEO&amp;id=520339862059&amp;rn=96345f745a3b8474dd1e71623089f707&amp;abbucket=18&amp;sku_properties=5573946:10122</t>
    <phoneticPr fontId="2" type="noConversion"/>
  </si>
  <si>
    <t>핑크 린넨 아트 테이블 식탁보</t>
    <phoneticPr fontId="10" type="noConversion"/>
  </si>
  <si>
    <t>https://item.taobao.com/item.htm?spm=a230r.1.14.95.662a4120hZItsM&amp;id=609855849512&amp;ns=1&amp;abbucket=3#detail</t>
  </si>
  <si>
    <t>블랙</t>
    <phoneticPr fontId="2" type="noConversion"/>
  </si>
  <si>
    <t>Z8 블루투스 5.0 노이즈캔슬링 골전도이어폰</t>
    <phoneticPr fontId="2" type="noConversion"/>
  </si>
  <si>
    <t>집들이선물 프랑스 파리 화분 인테리어 소품 인조꽃</t>
    <phoneticPr fontId="2" type="noConversion"/>
  </si>
  <si>
    <t>전동거품기, 휴대용 핸드 자동거품기, 미니휘핑기</t>
    <phoneticPr fontId="2" type="noConversion"/>
  </si>
  <si>
    <t>밀짚 라탄백 미니핸드 여름가방 리본레이스</t>
    <phoneticPr fontId="2" type="noConversion"/>
  </si>
  <si>
    <t>북유럽 세라믹 거실 대형화분 화이트 스탠딩 화병</t>
  </si>
  <si>
    <t>https://item.taobao.com/item.htm?spm=a219r.lm894.14.461.11c64850V7rLBc&amp;id=19572519249&amp;ns=1&amp;abbucket=6</t>
  </si>
  <si>
    <t>https://item.taobao.com/item.htm?spm=2013.1.0.0.50df368dTd9Cgj&amp;id=550284347997</t>
  </si>
  <si>
    <t>https://item.taobao.com/item.htm?spm=a219r.lm894.14.514.14af4850P4zrz6&amp;id=15627674211&amp;ns=1&amp;abbucket=6#detail</t>
  </si>
  <si>
    <t>https://item.taobao.com/item.htm?spm=a219r.lm5704.14.80.77b8badetZmMlY&amp;id=536402310571&amp;ns=1&amp;abbucket=6#detail</t>
  </si>
  <si>
    <t>https://item.taobao.com/item.htm?spm=a219r.lm5704.14.392.77b8badetZmMlY&amp;id=602081558332&amp;ns=1&amp;abbucket=6#detail</t>
  </si>
  <si>
    <t>https://item.taobao.com/item.htm?spm=a219r.lm5704.14.274.77b8badetZmMlY&amp;id=562085794409&amp;ns=1&amp;abbucket=6#detail</t>
  </si>
  <si>
    <t>https://item.taobao.com/item.htm?spm=a219r.lm5704.14.1.77b8badetZmMlY&amp;id=591397115621&amp;ns=1&amp;abbucket=6#detail</t>
  </si>
  <si>
    <t>https://item.taobao.com/item.htm?spm=a219r.lm5704.14.308.77b8badetZmMlY&amp;id=574544040069&amp;ns=1&amp;abbucket=6#detail</t>
  </si>
  <si>
    <t>https://item.taobao.com/item.htm?spm=a219r.lm5704.14.315.77b8badetZmMlY&amp;id=605995673779&amp;ns=1&amp;abbucket=6#detail</t>
  </si>
  <si>
    <t>https://item.taobao.com/item.htm?spm=a219r.lm5704.14.28.77b8badetZmMlY&amp;id=18317015271&amp;ns=1&amp;abbucket=6#detail</t>
  </si>
  <si>
    <t>https://item.taobao.com/item.htm?spm=a219r.lm5704.14.244.77b8badetZmMlY&amp;id=600836489037&amp;ns=1&amp;abbucket=6#detail</t>
  </si>
  <si>
    <t>https://item.taobao.com/item.htm?spm=a219r.lm5704.14.83.77b8badetZmMlY&amp;id=588516541157&amp;ns=1&amp;abbucket=6#detail</t>
  </si>
  <si>
    <t>https://item.taobao.com/item.htm?spm=a219r.lm5704.14.325.77b8badetZmMlY&amp;id=598778184000&amp;ns=1&amp;abbucket=6#detail</t>
  </si>
  <si>
    <t>https://item.taobao.com/item.htm?spm=a219r.lm5704.14.408.77b8badetZmMlY&amp;id=606277760956&amp;ns=1&amp;abbucket=6#detail</t>
  </si>
  <si>
    <t>https://item.taobao.com/item.htm?spm=a219r.lm5704.14.64.77b8badetZmMlY&amp;id=575141419135&amp;ns=1&amp;abbucket=6#detail</t>
  </si>
  <si>
    <t>소</t>
    <phoneticPr fontId="2" type="noConversion"/>
  </si>
  <si>
    <t>중</t>
    <phoneticPr fontId="2" type="noConversion"/>
  </si>
  <si>
    <t>1m</t>
    <phoneticPr fontId="2" type="noConversion"/>
  </si>
  <si>
    <t>2m</t>
    <phoneticPr fontId="2" type="noConversion"/>
  </si>
  <si>
    <t>1.2m</t>
    <phoneticPr fontId="2" type="noConversion"/>
  </si>
  <si>
    <t>1.5m</t>
    <phoneticPr fontId="2" type="noConversion"/>
  </si>
  <si>
    <t>1.8m</t>
    <phoneticPr fontId="2" type="noConversion"/>
  </si>
  <si>
    <t>45x65cm</t>
    <phoneticPr fontId="2" type="noConversion"/>
  </si>
  <si>
    <t>50x80cm</t>
    <phoneticPr fontId="2" type="noConversion"/>
  </si>
  <si>
    <t>150x140x30</t>
    <phoneticPr fontId="2" type="noConversion"/>
  </si>
  <si>
    <t>120x140x30</t>
    <phoneticPr fontId="2" type="noConversion"/>
  </si>
  <si>
    <t>180x140x30</t>
    <phoneticPr fontId="2" type="noConversion"/>
  </si>
  <si>
    <t>190x140x30</t>
    <phoneticPr fontId="2" type="noConversion"/>
  </si>
  <si>
    <t>200x140x30</t>
    <phoneticPr fontId="2" type="noConversion"/>
  </si>
  <si>
    <t>소</t>
    <phoneticPr fontId="2" type="noConversion"/>
  </si>
  <si>
    <t>중</t>
    <phoneticPr fontId="2" type="noConversion"/>
  </si>
  <si>
    <t>대</t>
    <phoneticPr fontId="2" type="noConversion"/>
  </si>
  <si>
    <t>A타입</t>
    <phoneticPr fontId="2" type="noConversion"/>
  </si>
  <si>
    <t>중</t>
    <phoneticPr fontId="2" type="noConversion"/>
  </si>
  <si>
    <t>대</t>
    <phoneticPr fontId="2" type="noConversion"/>
  </si>
  <si>
    <t>블랙</t>
    <phoneticPr fontId="2" type="noConversion"/>
  </si>
  <si>
    <t>화이트</t>
    <phoneticPr fontId="2" type="noConversion"/>
  </si>
  <si>
    <t>브라운</t>
    <phoneticPr fontId="2" type="noConversion"/>
  </si>
  <si>
    <t>옵션</t>
    <phoneticPr fontId="2" type="noConversion"/>
  </si>
  <si>
    <t>색상</t>
    <phoneticPr fontId="2" type="noConversion"/>
  </si>
  <si>
    <t>네이버</t>
    <phoneticPr fontId="2" type="noConversion"/>
  </si>
  <si>
    <t>쿠팡</t>
    <phoneticPr fontId="2" type="noConversion"/>
  </si>
  <si>
    <t>오픈마켓</t>
    <phoneticPr fontId="2" type="noConversion"/>
  </si>
  <si>
    <t>패킹
구성</t>
    <phoneticPr fontId="2" type="noConversion"/>
  </si>
  <si>
    <t>URL</t>
    <phoneticPr fontId="2" type="noConversion"/>
  </si>
  <si>
    <t>부가가치세율</t>
    <phoneticPr fontId="2" type="noConversion"/>
  </si>
  <si>
    <t>관세</t>
    <phoneticPr fontId="2" type="noConversion"/>
  </si>
  <si>
    <t>부가세</t>
    <phoneticPr fontId="2" type="noConversion"/>
  </si>
  <si>
    <t>면제
기준금액</t>
    <phoneticPr fontId="2" type="noConversion"/>
  </si>
  <si>
    <t>상품명</t>
    <phoneticPr fontId="2" type="noConversion"/>
  </si>
  <si>
    <t>미화환산액
(USD)</t>
    <phoneticPr fontId="2" type="noConversion"/>
  </si>
  <si>
    <t>글자수</t>
    <phoneticPr fontId="2" type="noConversion"/>
  </si>
  <si>
    <t>1차 마진
(6%)</t>
    <phoneticPr fontId="2" type="noConversion"/>
  </si>
  <si>
    <t>카페 실내 인테리어 보드카 등받이 쿠션</t>
    <phoneticPr fontId="10" type="noConversion"/>
  </si>
  <si>
    <t>https://detail.tmall.com/item.htm?spm=a312a.7700824.w4011-14997680812.199.53f43aed5zg2t3&amp;id=560517384703&amp;rn=338a41f9a19c450f3ed37c14266014eb&amp;abbucket=18&amp;skuId=3670882002930</t>
    <phoneticPr fontId="2" type="noConversion"/>
  </si>
  <si>
    <t>카페 실내 지중해 스타일 인테리어 액자</t>
    <phoneticPr fontId="10" type="noConversion"/>
  </si>
  <si>
    <t>환산액</t>
    <phoneticPr fontId="2" type="noConversion"/>
  </si>
  <si>
    <t>원화(KRW)</t>
    <phoneticPr fontId="2" type="noConversion"/>
  </si>
  <si>
    <t>미화(KRW)</t>
    <phoneticPr fontId="2" type="noConversion"/>
  </si>
  <si>
    <t>중국 내
구매 원가</t>
    <phoneticPr fontId="2" type="noConversion"/>
  </si>
  <si>
    <t>산출 판매가</t>
    <phoneticPr fontId="2" type="noConversion"/>
  </si>
  <si>
    <t>판매가</t>
    <phoneticPr fontId="2" type="noConversion"/>
  </si>
  <si>
    <t>등록 판매가</t>
    <phoneticPr fontId="2" type="noConversion"/>
  </si>
  <si>
    <t>부과세</t>
    <phoneticPr fontId="2" type="noConversion"/>
  </si>
  <si>
    <t>1차 마진</t>
    <phoneticPr fontId="2" type="noConversion"/>
  </si>
  <si>
    <t>쿠팡</t>
    <phoneticPr fontId="2" type="noConversion"/>
  </si>
  <si>
    <t>그 외</t>
    <phoneticPr fontId="2" type="noConversion"/>
  </si>
  <si>
    <t>최종 마진</t>
    <phoneticPr fontId="2" type="noConversion"/>
  </si>
  <si>
    <t>마진율</t>
    <phoneticPr fontId="2" type="noConversion"/>
  </si>
  <si>
    <t>카드 
수수료</t>
    <phoneticPr fontId="2" type="noConversion"/>
  </si>
  <si>
    <t>오간자블라우스 벨벳 화이트 시스루 쉬폰 리본 블라우스</t>
    <phoneticPr fontId="2" type="noConversion"/>
  </si>
  <si>
    <t>대학생크로스백 여자대학생가방 복조리백 가죽버킷백</t>
    <phoneticPr fontId="2" type="noConversion"/>
  </si>
  <si>
    <t>https://item.taobao.com/item.htm?spm=a1z10.3-c.w4002-21851009649.70.5d71cf38e4BNL1&amp;id=584864014479</t>
  </si>
  <si>
    <t>20.01.10</t>
    <phoneticPr fontId="2" type="noConversion"/>
  </si>
  <si>
    <t>https://detail.tmall.com/item.htm?spm=a230r.1.14.332.4c644a8979vUFS&amp;id=606229254900&amp;ns=1&amp;abbucket=6</t>
    <phoneticPr fontId="10" type="noConversion"/>
  </si>
  <si>
    <t>https://detail.tmall.com/item.htm?spm=a1z10.1-b-s.w5003-21961277770.2.5df67d8cwNttq9&amp;id=576447473108&amp;rn=c5befe06130efe41f707a5004bbff7a0&amp;abbucket=4&amp;scene=taobao_shop</t>
  </si>
  <si>
    <t>https://detail.tmall.com/item.htm?spm=a1z10.3-b-s.w4011-16064141744.82.23b91c35goX9As&amp;id=611000890768&amp;rn=48849e62a5ec99f945bf5f04177e6965&amp;abbucket=5</t>
  </si>
  <si>
    <t>https://detail.tmall.com/item.htm?spm=a1z10.3-b-s.w4011-16064141744.352.23b91c35goX9As&amp;id=608472824152&amp;rn=48849e62a5ec99f945bf5f04177e6965&amp;abbucket=5</t>
  </si>
  <si>
    <t>https://detail.tmall.com/item.htm?spm=a1z10.3-b-s.w4011-16064141744.188.617c1c35ZVdpML&amp;id=608194791962&amp;rn=f505c2797210f42e2fe11ae92765c5b6&amp;abbucket=5</t>
  </si>
  <si>
    <t>https://detail.tmall.com/item.htm?spm=a1z10.3-b-s.w4011-16064141744.282.23b91c35uPJ4ta&amp;id=608789857864&amp;rn=dd8b715420f878b724868eb727991764&amp;abbucket=5</t>
    <phoneticPr fontId="10" type="noConversion"/>
  </si>
  <si>
    <t>https://detail.tmall.com/item.htm?spm=a1z10.3-b-s.w4011-16064141744.103.68ee1c35yFNBbK&amp;id=605763920384&amp;rn=48b3b3feea45daa968080d92a6c5e521&amp;abbucket=5</t>
  </si>
  <si>
    <t>https://detail.tmall.com/item.htm?spm=a1z10.3-b-s.w4011-16064141744.238.68ee1c35yFNBbK&amp;id=605522651990&amp;rn=48b3b3feea45daa968080d92a6c5e521&amp;abbucket=5</t>
  </si>
  <si>
    <t>https://detail.tmall.com/item.htm?spm=a1z10.3-b-s.w4011-16064141744.288.68ee1c35yFNBbK&amp;id=605003146472&amp;rn=48b3b3feea45daa968080d92a6c5e521&amp;abbucket=5</t>
  </si>
  <si>
    <t>https://detail.tmall.com/item.htm?spm=a1z10.3-b-s.w4011-16064141744.138.3cbd1c350MIw6l&amp;id=598630915044&amp;rn=0904c4c02f6ababf8c655ea5ee8a5e07&amp;abbucket=5</t>
  </si>
  <si>
    <t>https://detail.tmall.com/item.htm?id=604413630740&amp;ali_refid=a3_430620_1006:1151830713:N:2wUULxiBbwexwSVFuKhIgA==:d4cc1a7b4511f8178264253c141b13a3&amp;ali_trackid=1_d4cc1a7b4511f8178264253c141b13a3&amp;spm=a230r.1.14.3</t>
  </si>
  <si>
    <t>https://detail.tmall.com/item.htm?spm=a1z10.5-b.w4011-14828510469.173.74084edfi9iLot&amp;id=600884845874&amp;rn=dac8894757758254ca1ca1b4f34eb2f4&amp;abbucket=5</t>
    <phoneticPr fontId="10" type="noConversion"/>
  </si>
  <si>
    <t>https://detail.tmall.com/item.htm?spm=a1z10.3-b.w4011-15287981715.74.37de2742IeCb1R&amp;id=596420630529&amp;rn=aa3562b1baca7a1efe1736ccfd0b4d08&amp;abbucket=5</t>
  </si>
  <si>
    <t>https://detail.tmall.com/item.htm?spm=a1z10.3-b.w4011-15287981715.122.37de2742IeCb1R&amp;id=586067256113&amp;rn=aa3562b1baca7a1efe1736ccfd0b4d08&amp;abbucket=5</t>
    <phoneticPr fontId="10" type="noConversion"/>
  </si>
  <si>
    <t>https://detail.tmall.com/item.htm?spm=a1z10.3-b.w4011-15287981715.194.37de2742IeCb1R&amp;id=588285846732&amp;rn=aa3562b1baca7a1efe1736ccfd0b4d08&amp;abbucket=5</t>
    <phoneticPr fontId="10" type="noConversion"/>
  </si>
  <si>
    <t>https://detail.tmall.com/item.htm?spm=a1z10.3-b.w4011-15287981715.182.37de2742IeCb1R&amp;id=604463280871&amp;rn=aa3562b1baca7a1efe1736ccfd0b4d08&amp;abbucket=5</t>
    <phoneticPr fontId="10" type="noConversion"/>
  </si>
  <si>
    <t>https://detail.tmall.com/item.htm?spm=a1z10.3-b.w4011-15287981715.191.3b0127424iBslF&amp;id=590353738822&amp;rn=d8e42bbb161eb5779135876ce324d4ed&amp;abbucket=5</t>
    <phoneticPr fontId="10" type="noConversion"/>
  </si>
  <si>
    <t>https://item.taobao.com/item.htm?spm=a1z10.5-c-s.w4002-22099170681.37.6adc5b31dJgtjN&amp;id=610879675648</t>
    <phoneticPr fontId="10" type="noConversion"/>
  </si>
  <si>
    <t>https://item.taobao.com/item.htm?spm=a1z10.5-c-s.w4002-22099170681.64.6adc5b31dJgtjN&amp;id=610556637652</t>
    <phoneticPr fontId="10" type="noConversion"/>
  </si>
  <si>
    <t>https://item.taobao.com/item.htm?spm=a1z10.5-c-s.w4002-22099170681.67.6adc5b31dJgtjN&amp;id=610555061420</t>
    <phoneticPr fontId="10" type="noConversion"/>
  </si>
  <si>
    <t>https://item.taobao.com/item.htm?spm=a1z10.5-c-s.w4002-22099170681.79.6adc5b31dJgtjN&amp;id=610511133880</t>
  </si>
  <si>
    <t>https://item.taobao.com/item.htm?spm=a1z10.5-c-s.w4002-22099170681.88.6adc5b31dJgtjN&amp;id=610490613557</t>
    <phoneticPr fontId="10" type="noConversion"/>
  </si>
  <si>
    <t>https://item.taobao.com/item.htm?spm=a1z10.5-c-s.w4002-22099170681.46.36975b31YeZ7xO&amp;id=610281576584</t>
    <phoneticPr fontId="10" type="noConversion"/>
  </si>
  <si>
    <t>https://item.taobao.com/item.htm?id=610446214163&amp;ali_refid=a3_430620_1006:1124513394:N:bPWAAYgJbOWqgtBAI9h6mA%3D%3D:6c3d4b6b419f290705f9735d93e17ebb&amp;ali_trackid=1_6c3d4b6b419f290705f9735d93e17ebb&amp;spm=a230r.1.14.13#detail</t>
  </si>
  <si>
    <t>https://item.taobao.com/item.htm?spm=a1z10.3-c.w4002-6504414978.50.570a4337N4ZxWn&amp;id=606455391162</t>
  </si>
  <si>
    <t>https://item.taobao.com/item.htm?spm=a1z10.3-c.w4002-6504414978.65.570a4337N4ZxWn&amp;id=606207638785</t>
  </si>
  <si>
    <t>https://item.taobao.com/item.htm?spm=a1z10.3-c.w4002-6504414978.86.570a4337N4ZxWn&amp;id=605608514064</t>
  </si>
  <si>
    <t>https://item.taobao.com/item.htm?spm=a1z10.3-c.w4002-6504414978.36.28cc4337RPM7Eq&amp;id=604632891405</t>
    <phoneticPr fontId="10" type="noConversion"/>
  </si>
  <si>
    <t>https://item.taobao.com/item.htm?spm=a1z10.3-c.w4002-6504414978.96.7d814337vCM54K&amp;id=604739377403</t>
    <phoneticPr fontId="10" type="noConversion"/>
  </si>
  <si>
    <t>https://item.taobao.com/item.htm?spm=a1z10.3-c.w4002-6504414978.48.28cc4337RPM7Eq&amp;id=604533394840</t>
    <phoneticPr fontId="10" type="noConversion"/>
  </si>
  <si>
    <t>https://item.taobao.com/item.htm?spm=a1z10.3-c.w4002-6504414978.84.64264337MAYCPx&amp;id=602233024039</t>
    <phoneticPr fontId="10" type="noConversion"/>
  </si>
  <si>
    <t>https://item.taobao.com/item.htm?spm=a1z10.3-c.w4002-6504414978.60.47d04337Slk3Ww&amp;id=601839327925</t>
    <phoneticPr fontId="10" type="noConversion"/>
  </si>
  <si>
    <t>https://item.taobao.com/item.htm?spm=a1z10.3-c.w4002-6504414978.78.42644337vwZFRU&amp;id=600332558240</t>
    <phoneticPr fontId="10" type="noConversion"/>
  </si>
  <si>
    <t>https://item.taobao.com/item.htm?spm=a1z10.3-c.w4002-6504414978.99.42644337vwZFRU&amp;id=600174988083</t>
    <phoneticPr fontId="10" type="noConversion"/>
  </si>
  <si>
    <t>https://item.taobao.com/item.htm?spm=a1z10.3-c.w4002-6504414978.45.59914337LWBnM7&amp;id=600039664251</t>
  </si>
  <si>
    <t>https://item.taobao.com/item.htm?spm=a1z10.3-c.w4002-6504414978.102.59914337LWBnM7&amp;id=599489704224</t>
  </si>
  <si>
    <t>https://item.taobao.com/item.htm?spm=a230r.1.14.236.6bd5b5cf2dlxht&amp;id=599788784005&amp;ns=1&amp;abbucket=6#detail</t>
    <phoneticPr fontId="10" type="noConversion"/>
  </si>
  <si>
    <t>https://item.taobao.com/item.htm?spm=a1z10.3-c.w4002-21851009649.94.2d3bcf383NyhQb&amp;id=606684501699</t>
    <phoneticPr fontId="10" type="noConversion"/>
  </si>
  <si>
    <t>https://item.taobao.com/item.htm?spm=a1z10.3-c.w4002-21851009649.30.44f0cf38iBuYHl&amp;id=585343620200</t>
    <phoneticPr fontId="10" type="noConversion"/>
  </si>
  <si>
    <t>https://item.taobao.com/item.htm?spm=a1z10.3-c.w4002-21851009649.27.44f0cf38iBuYHl&amp;id=604571419374</t>
    <phoneticPr fontId="10" type="noConversion"/>
  </si>
  <si>
    <t>https://item.taobao.com/item.htm?spm=a1z10.3-c.w4002-21851009649.39.44f0cf38iBuYHl&amp;id=604276339044</t>
  </si>
  <si>
    <t>https://item.taobao.com/item.htm?spm=a1z10.3-c.w4002-21851009649.42.44f0cf38iBuYHl&amp;id=604231862731</t>
    <phoneticPr fontId="10" type="noConversion"/>
  </si>
  <si>
    <t xml:space="preserve">Mumo 영국 심플 가죽 여성로퍼 </t>
    <phoneticPr fontId="10" type="noConversion"/>
  </si>
  <si>
    <t xml:space="preserve">Mumo 여성 스웨이드 가죽 슬림 롱 니하이 부츠 </t>
    <phoneticPr fontId="10" type="noConversion"/>
  </si>
  <si>
    <t>Mumo 스웨이드 삭스 앵클 부츠 스키니 6cm</t>
    <phoneticPr fontId="10" type="noConversion"/>
  </si>
  <si>
    <t>Mumo 여성 가을겨울 스웨이드 삭스 가죽 앵클부츠</t>
    <phoneticPr fontId="10" type="noConversion"/>
  </si>
  <si>
    <t xml:space="preserve">Mumo 프로스트 여성 미들 스웨이드 삭스 앵클 부츠 </t>
    <phoneticPr fontId="10" type="noConversion"/>
  </si>
  <si>
    <t>Tile Sleeve 남성 빅사이즈 단카라 스웨터 루즈핏셔츠</t>
    <phoneticPr fontId="10" type="noConversion"/>
  </si>
  <si>
    <t>Tile Sleeve 남자 캐쥬얼 5부 반바지 스포츠웨어</t>
    <phoneticPr fontId="10" type="noConversion"/>
  </si>
  <si>
    <t>Tile Sleeve 남성 와이드 9부면바지 린넨 롱 팬츠</t>
    <phoneticPr fontId="10" type="noConversion"/>
  </si>
  <si>
    <t>Tile Sleeve 남자 허리밴딩 체크 일자바지</t>
    <phoneticPr fontId="10" type="noConversion"/>
  </si>
  <si>
    <t>여성 빅사이즈 더블포켓 체크 셔츠 5종</t>
    <phoneticPr fontId="10" type="noConversion"/>
  </si>
  <si>
    <t xml:space="preserve">A라인 여성 모직 체크 스커트 </t>
    <phoneticPr fontId="10" type="noConversion"/>
  </si>
  <si>
    <t>여성 체크 A라인 모직 미디 스커트</t>
    <phoneticPr fontId="10" type="noConversion"/>
  </si>
  <si>
    <t>골덴스커트 A라인 여성 더블포켓 하이웨스트치마</t>
    <phoneticPr fontId="10" type="noConversion"/>
  </si>
  <si>
    <t>호피무늬 롱 스커트 A라인 하이웨스트  2종</t>
    <phoneticPr fontId="10" type="noConversion"/>
  </si>
  <si>
    <t>봄가을 데일리 여성 롱 하이웨스트 슬랙스</t>
    <phoneticPr fontId="10" type="noConversion"/>
  </si>
  <si>
    <t>페이크퍼 털 가방 호피백 새들백 여자대학생가방</t>
    <phoneticPr fontId="10" type="noConversion"/>
  </si>
  <si>
    <t>대학생크로스백 여자대학생가방 사첼백 여성핸드백</t>
    <phoneticPr fontId="10" type="noConversion"/>
  </si>
  <si>
    <t>가죽쇼퍼백 여자대학생가방 대학생크로스백</t>
    <phoneticPr fontId="10" type="noConversion"/>
  </si>
  <si>
    <t>https://item.taobao.com/item.htm?spm=a1z10.3-c.w4002-21851009649.67.5d71cf38e4BNL1&amp;id=585211395060</t>
  </si>
  <si>
    <t>https://item.taobao.com/item.htm?spm=a1z10.3-c.w4002-21851009649.73.5d71cf38e4BNL1&amp;id=584824019991</t>
  </si>
  <si>
    <t>https://item.taobao.com/item.htm?spm=a1z10.3-c.w4002-21851009649.52.4271cf38UguHKt&amp;id=605172510151</t>
    <phoneticPr fontId="10" type="noConversion"/>
  </si>
  <si>
    <t>https://item.taobao.com/item.htm?spm=a1z10.3-c.w4002-21851009649.49.4271cf38UguHKt&amp;id=580132582419</t>
  </si>
  <si>
    <t>https://item.taobao.com/item.htm?spm=a1z10.3-c.w4002-21851009649.88.591ccf38ycuzY8&amp;id=606012318414</t>
  </si>
  <si>
    <t>https://item.taobao.com/item.htm?spm=a1z10.3-c.w4002-21851009649.64.c408cf38x55Uqg&amp;id=607672282273</t>
    <phoneticPr fontId="10" type="noConversion"/>
  </si>
  <si>
    <t>https://item.taobao.com/item.htm?spm=a1z10.3-c.w4002-21851009649.85.c408cf38x55Uqg&amp;id=604610900171</t>
    <phoneticPr fontId="10" type="noConversion"/>
  </si>
  <si>
    <t>https://item.taobao.com/item.htm?spm=a1z10.3-c.w4002-21851009649.46.616ccf38sqFWQb&amp;id=606765082255</t>
    <phoneticPr fontId="10" type="noConversion"/>
  </si>
  <si>
    <t>https://item.taobao.com/item.htm?spm=a1z10.3-c.w4002-21851009649.34.40eccf38vPcSax&amp;id=605236631570</t>
    <phoneticPr fontId="10" type="noConversion"/>
  </si>
  <si>
    <t>https://item.taobao.com/item.htm?spm=a1z10.3-c.w4002-21851009649.43.6968cf38MjFE8U&amp;id=605655021721</t>
    <phoneticPr fontId="10" type="noConversion"/>
  </si>
  <si>
    <t>https://item.taobao.com/item.htm?spm=a1z10.3-c.w4002-21851009649.61.6968cf38MjFE8U&amp;id=604106889411</t>
    <phoneticPr fontId="10" type="noConversion"/>
  </si>
  <si>
    <t>https://item.taobao.com/item.htm?spm=a1z10.3-c-s.w4002-22012455104.39.2cdf455bxw5zHx&amp;id=606354978035</t>
    <phoneticPr fontId="10" type="noConversion"/>
  </si>
  <si>
    <t>https://item.taobao.com/item.htm?spm=a1z10.3-c-s.w4002-22012455104.30.2cdf455bxw5zHx&amp;id=591128131229</t>
  </si>
  <si>
    <t>대학생크로스백 미니메신저 여자대학생가방</t>
    <phoneticPr fontId="10" type="noConversion"/>
  </si>
  <si>
    <t>호피 털 페이크퍼가방 여행용힙색 웨이스트백</t>
    <phoneticPr fontId="10" type="noConversion"/>
  </si>
  <si>
    <t>대학생크로스백 30대여성크로스백 가죽 사각가방</t>
    <phoneticPr fontId="10" type="noConversion"/>
  </si>
  <si>
    <t>페이크퍼가방 대학생크로스백 털가방 여성숄더백</t>
    <phoneticPr fontId="10" type="noConversion"/>
  </si>
  <si>
    <t>복주머니 페이크퍼 가방 여자대학생가방 20대여자가방</t>
    <phoneticPr fontId="10" type="noConversion"/>
  </si>
  <si>
    <t>원통가방 대학생크로스백 20대여자가방 여성숄더백</t>
    <phoneticPr fontId="10" type="noConversion"/>
  </si>
  <si>
    <t>대학생크로스백 2대여자가방 사첼백 여성핸드백</t>
    <phoneticPr fontId="10" type="noConversion"/>
  </si>
  <si>
    <t>하운드투스체크 대학생크로스백 20대여자가방 사각백</t>
    <phoneticPr fontId="10" type="noConversion"/>
  </si>
  <si>
    <t>대학생크로스백 미니토트백 20대여자가방 사첼백</t>
    <phoneticPr fontId="10" type="noConversion"/>
  </si>
  <si>
    <t>레자스커트 하이웨스트 짧은 가죽치마</t>
    <phoneticPr fontId="10" type="noConversion"/>
  </si>
  <si>
    <t>퍼프블라우스 루즈핏 시스루 쉬폰 프릴블라우스</t>
    <phoneticPr fontId="10" type="noConversion"/>
  </si>
  <si>
    <t>https://item.taobao.com/item.htm?spm=a1z10.3-c-s.w4002-22012455104.90.2cdf455bxw5zHx&amp;id=604025920384</t>
  </si>
  <si>
    <t>https://item.taobao.com/item.htm?spm=a1z10.3-c-s.w4002-22012455104.31.3691455bVv64fQ&amp;id=603335735965</t>
  </si>
  <si>
    <t>https://item.taobao.com/item.htm?spm=a1z10.3-c-s.w4002-22012455104.85.3691455bVv64fQ&amp;id=585873467266</t>
    <phoneticPr fontId="10" type="noConversion"/>
  </si>
  <si>
    <t>https://item.taobao.com/item.htm?spm=a1z10.3-c-s.w4002-22012455104.97.3691455bVv64fQ&amp;id=580231375947</t>
    <phoneticPr fontId="10" type="noConversion"/>
  </si>
  <si>
    <t>https://item.taobao.com/item.htm?spm=a1z10.3-c-s.w4002-22012455104.94.3691455bVv64fQ&amp;id=581208094311</t>
    <phoneticPr fontId="10" type="noConversion"/>
  </si>
  <si>
    <t>https://item.taobao.com/item.htm?spm=a1z10.3-c-s.w4002-22012455104.34.cf4a455butS87h&amp;id=575727231444</t>
    <phoneticPr fontId="10" type="noConversion"/>
  </si>
  <si>
    <t>https://item.taobao.com/item.htm?spm=a1z10.3-c-s.w4002-22012455104.37.cf4a455butS87h&amp;id=575625038038</t>
  </si>
  <si>
    <t>호피스커트 호피스커트 A라인 하이웨스트 짧은치마</t>
    <phoneticPr fontId="10" type="noConversion"/>
  </si>
  <si>
    <t>퍼프가디건 봄가을 니트가디건</t>
    <phoneticPr fontId="10" type="noConversion"/>
  </si>
  <si>
    <t>벨벳원피스 시스루 뷔스티에원피스 파티룩</t>
    <phoneticPr fontId="10" type="noConversion"/>
  </si>
  <si>
    <t>퍼가디건 밍크 펄가디건 페이크퍼 브이넥가디건</t>
    <phoneticPr fontId="10" type="noConversion"/>
  </si>
  <si>
    <t xml:space="preserve">호피롱스커트 모직스커트 A라인 하이웨스트스커트 </t>
    <phoneticPr fontId="10" type="noConversion"/>
  </si>
  <si>
    <t>레자스커트 A라인 하이웨스트스커트 짧은 가죽치마</t>
    <phoneticPr fontId="10" type="noConversion"/>
  </si>
  <si>
    <t>이너목폴라 얇은폴라티 여자목티 터틀넥티셔츠</t>
    <phoneticPr fontId="10" type="noConversion"/>
  </si>
  <si>
    <t>밀짚 라운드 라탄 복조리백 원형가방 버킷백</t>
    <phoneticPr fontId="2" type="noConversion"/>
  </si>
  <si>
    <t>30대여성크로스백 하트모양 체인 미니 20대가방</t>
    <phoneticPr fontId="2" type="noConversion"/>
  </si>
  <si>
    <t>행복 코끼리상 부부 미니멀 조각상 거실장식품</t>
    <phoneticPr fontId="2" type="noConversion"/>
  </si>
  <si>
    <t>Serzi 북유럽 롱 침대헤드쿠션 코튼 15종</t>
    <phoneticPr fontId="2" type="noConversion"/>
  </si>
  <si>
    <t>손흔드는 마네키네코 거실 럭키 오너먼트 고양이인형</t>
    <phoneticPr fontId="2" type="noConversion"/>
  </si>
  <si>
    <t>북유럽 대형벽시계 거실 인테리어 수입벽시계</t>
    <phoneticPr fontId="2" type="noConversion"/>
  </si>
  <si>
    <t>욕실발매트 싱크대매트 미니러그</t>
    <phoneticPr fontId="2" type="noConversion"/>
  </si>
  <si>
    <t>기능성 메모리폼방석 의자등받이쿠션 등받침</t>
    <phoneticPr fontId="2" type="noConversion"/>
  </si>
  <si>
    <t>커플 물고기 오너먼트 촬영소품 거실인테리어용품</t>
    <phoneticPr fontId="2" type="noConversion"/>
  </si>
  <si>
    <t xml:space="preserve">북유럽풍 레이스 2인쇼파커버 쇼파천갈이 </t>
    <phoneticPr fontId="2" type="noConversion"/>
  </si>
  <si>
    <t>북유럽 수입 아날로그벽시계 원목 나이테시계</t>
    <phoneticPr fontId="2" type="noConversion"/>
  </si>
  <si>
    <t>북유럽 인테리어 사슴모형 미니 거실화분</t>
    <phoneticPr fontId="2" type="noConversion"/>
  </si>
  <si>
    <t>북유럽 수입 사슴뿔 앤틱 풍차 아날로그벽시계 3종</t>
    <phoneticPr fontId="2" type="noConversion"/>
  </si>
  <si>
    <t>Mumo 퍼블로퍼 여성 밍크 털 겨울슬리퍼</t>
    <phoneticPr fontId="10" type="noConversion"/>
  </si>
  <si>
    <t>Mumo  스웨이드 앵클부츠 6cm 데일리 여성 겨울신발</t>
    <phoneticPr fontId="10" type="noConversion"/>
  </si>
  <si>
    <t xml:space="preserve">Mumo 봄가을 가죽 스웨이드 삭스 앵클 부츠 미들힐 </t>
    <phoneticPr fontId="10" type="noConversion"/>
  </si>
  <si>
    <t>Mumo 여성 미들 스웨이드 삭스 가죽 앵클 부츠 4.5cm</t>
    <phoneticPr fontId="10" type="noConversion"/>
  </si>
  <si>
    <t xml:space="preserve">Mumo 플랫 뾰족 플랫 여성 슬링백 구두 </t>
    <phoneticPr fontId="10" type="noConversion"/>
  </si>
  <si>
    <t>Tile Sleeve 빅사이즈 단카라 남자겨울아우터 루즈핏</t>
    <phoneticPr fontId="10" type="noConversion"/>
  </si>
  <si>
    <t>60x30</t>
    <phoneticPr fontId="2" type="noConversion"/>
  </si>
  <si>
    <t>80x40</t>
    <phoneticPr fontId="2" type="noConversion"/>
  </si>
  <si>
    <t>100x50</t>
    <phoneticPr fontId="2" type="noConversion"/>
  </si>
  <si>
    <t>120x60</t>
    <phoneticPr fontId="2" type="noConversion"/>
  </si>
  <si>
    <t>https://detail.tmall.com/item.htm?spm=a220o.1000855.1998025129.3.718256a81YGUgQ&amp;pvid=74a64460-08d8-4020-aab5-d430c7cb8a89&amp;pos=2&amp;acm=03054.1003.1.2768562&amp;id=596748774586&amp;scm=1007.16862.95220.23864_0_0&amp;utparam=%7B%22x_hestia_source%22:%2223864%22,%22x_object_type%22:%22item%22,%22x_mt%22:0,%22x_src%22:%2223864%22,%22x_pos%22:2,%22x_pvid%22:%2274a64460-08d8-4020-aab5-d430c7cb8a89%22,%22x_object_id%22:596748774586%7D&amp;skuId=4317114898174</t>
  </si>
  <si>
    <t>파스텔 키보드 장패드 책상깔판 가죽데스크매트 마우스패드</t>
    <phoneticPr fontId="2" type="noConversion"/>
  </si>
  <si>
    <t>https://detail.tmall.com/item.htm?spm=a230r.1.999.13.35ef523cNvsjcC&amp;id=606188317350&amp;ns=1&amp;skuId=4250647797149</t>
  </si>
  <si>
    <t xml:space="preserve">휴대용 블루투스 조용한 무선 레트로키보드 마우스세트 </t>
    <phoneticPr fontId="2" type="noConversion"/>
  </si>
  <si>
    <t>Tile Sleeve 남자 아메카지 캐쥬얼 발목밴딩 카고바지</t>
    <phoneticPr fontId="10" type="noConversion"/>
  </si>
  <si>
    <t>Tile Sleeve 캐쥬얼 남성 발목밴딩 트랙팬츠 2종</t>
    <phoneticPr fontId="10" type="noConversion"/>
  </si>
  <si>
    <t>베이지 여성 웰론 숏패딩</t>
    <phoneticPr fontId="10" type="noConversion"/>
  </si>
  <si>
    <t>하프터틀넥 여성 오버핏 손목밴딩 스웨터</t>
    <phoneticPr fontId="10" type="noConversion"/>
  </si>
  <si>
    <t>여성 루즈핏 블랙화이트 더블 체크 코트</t>
    <phoneticPr fontId="10" type="noConversion"/>
  </si>
  <si>
    <t>빅사이즈 오버핏 여성 니트 꽈배기 라운드 가디건</t>
    <phoneticPr fontId="10" type="noConversion"/>
  </si>
  <si>
    <t>여성 단카라 양털후리스 뽀글이자켓</t>
    <phoneticPr fontId="10" type="noConversion"/>
  </si>
  <si>
    <t>빅사이즈 여성 스탠다드 코듀로이셔츠</t>
    <phoneticPr fontId="10" type="noConversion"/>
  </si>
  <si>
    <t>여성 하운드 체크 A라인 미니스커트</t>
    <phoneticPr fontId="10" type="noConversion"/>
  </si>
  <si>
    <t>여성 A라인 모직 슬림버튼 하운드체크스커트</t>
    <phoneticPr fontId="10" type="noConversion"/>
  </si>
  <si>
    <t xml:space="preserve">가을겨울 데일리 코듀로이부츠컷팬츠 여자골덴바지 </t>
    <phoneticPr fontId="10" type="noConversion"/>
  </si>
  <si>
    <t xml:space="preserve">여성 데일리 모직 하이웨스트 반바지 </t>
    <phoneticPr fontId="10" type="noConversion"/>
  </si>
  <si>
    <t>여성 데일리 가죽 하이웨스트 반바지</t>
    <phoneticPr fontId="10" type="noConversion"/>
  </si>
  <si>
    <t>여성 A라인 가죽미니 하이웨스트 스커트</t>
    <phoneticPr fontId="10" type="noConversion"/>
  </si>
  <si>
    <t>여성 데일리 겨울 롱 하이웨스트 슬랙스</t>
    <phoneticPr fontId="10" type="noConversion"/>
  </si>
  <si>
    <t>A라인 데일리 주름 체크롱스커트</t>
    <phoneticPr fontId="10" type="noConversion"/>
  </si>
  <si>
    <t>캐쥬얼 여자대학생가방 스퀘어 대학생크로스백</t>
    <phoneticPr fontId="10" type="noConversion"/>
  </si>
  <si>
    <t>여성빅백 체크가죽 여자대학생가방 체인숄더백</t>
    <phoneticPr fontId="10" type="noConversion"/>
  </si>
  <si>
    <t>레더 대학생크로스백 여자대학생가방 사각크로스백</t>
    <phoneticPr fontId="10" type="noConversion"/>
  </si>
  <si>
    <t>탬버린백 여성 동그란가방 원형크로스백</t>
    <phoneticPr fontId="10" type="noConversion"/>
  </si>
  <si>
    <t>여기까지 올림</t>
    <phoneticPr fontId="2" type="noConversion"/>
  </si>
  <si>
    <t>https://detail.tmall.com/item.htm?id=566285494169&amp;ali_refid=a3_430620_1006:1103719362:N:ruYvIZzoDsDH2K+jYiHGaQ==:eedfeaf02692730bc03a14aff995611e&amp;ali_trackid=1_eedfeaf02692730bc03a14aff995611e&amp;spm=a230r.1.14.1&amp;sku_properties=1627207:3232481</t>
  </si>
  <si>
    <t>대형러그</t>
    <phoneticPr fontId="2" type="noConversion"/>
  </si>
  <si>
    <t>월간 PC검색</t>
  </si>
  <si>
    <t>월간 모바일검색</t>
  </si>
  <si>
    <t>월간 총 검색</t>
  </si>
  <si>
    <t>상품수</t>
  </si>
  <si>
    <t>경쟁강도</t>
  </si>
  <si>
    <t>월간 PC 클릭율</t>
  </si>
  <si>
    <t>월간 모바일 클릭율</t>
  </si>
  <si>
    <t>거실러그</t>
    <phoneticPr fontId="2" type="noConversion"/>
  </si>
  <si>
    <t>거실카페트</t>
    <phoneticPr fontId="2" type="noConversion"/>
  </si>
  <si>
    <t>대형러그</t>
    <phoneticPr fontId="2" type="noConversion"/>
  </si>
  <si>
    <t>북유럽카페트</t>
    <phoneticPr fontId="2" type="noConversion"/>
  </si>
  <si>
    <t>원형카페트</t>
  </si>
  <si>
    <t>소형카페트</t>
  </si>
  <si>
    <t>침실러그</t>
  </si>
  <si>
    <t>미니러그</t>
  </si>
  <si>
    <t>미니카페트</t>
  </si>
  <si>
    <t>No.</t>
    <phoneticPr fontId="2" type="noConversion"/>
  </si>
  <si>
    <t>키워드</t>
    <phoneticPr fontId="2" type="noConversion"/>
  </si>
  <si>
    <t>빈티지러그</t>
  </si>
  <si>
    <r>
      <rPr>
        <sz val="11"/>
        <color rgb="FF1A0053"/>
        <rFont val="맑은 고딕"/>
        <family val="2"/>
      </rPr>
      <t>침대러그</t>
    </r>
    <phoneticPr fontId="2" type="noConversion"/>
  </si>
  <si>
    <t>러그</t>
    <phoneticPr fontId="2" type="noConversion"/>
  </si>
  <si>
    <t>대형러그</t>
    <phoneticPr fontId="2" type="noConversion"/>
  </si>
  <si>
    <t>원형러그</t>
    <phoneticPr fontId="2" type="noConversion"/>
  </si>
  <si>
    <t>마블식기</t>
    <phoneticPr fontId="2" type="noConversion"/>
  </si>
  <si>
    <t>특이한 식기</t>
    <phoneticPr fontId="2" type="noConversion"/>
  </si>
  <si>
    <t>폴란드 머그컵</t>
    <phoneticPr fontId="2" type="noConversion"/>
  </si>
  <si>
    <t>인덕션 용기</t>
    <phoneticPr fontId="2" type="noConversion"/>
  </si>
  <si>
    <t>케이크스탠드</t>
    <phoneticPr fontId="2" type="noConversion"/>
  </si>
  <si>
    <t>브라운 면도기 대체 날</t>
    <phoneticPr fontId="2" type="noConversion"/>
  </si>
  <si>
    <t>스테인리스 반영구 원두 깍?</t>
    <phoneticPr fontId="2" type="noConversion"/>
  </si>
  <si>
    <t>케이크트레이</t>
    <phoneticPr fontId="2" type="noConversion"/>
  </si>
  <si>
    <t>식기건조대</t>
    <phoneticPr fontId="2" type="noConversion"/>
  </si>
  <si>
    <t>식기건조대</t>
    <phoneticPr fontId="2" type="noConversion"/>
  </si>
  <si>
    <t>https://detail.tmall.com/item.htm?spm=a220o.1000855.1998025129.2.662d710czRs0rQ&amp;pvid=00cd3fd1-5d81-4697-9490-b15c91526fbe&amp;pos=2&amp;acm=03054.1003.1.2768562&amp;id=590883881440&amp;scm=1007.16862.95220.23864_0_0&amp;utparam=%7B%22x_hestia_source%22:%2223864%22,%22x_object_type%22:%22item%22,%22x_mt%22:0,%22x_src%22:%2223864%22,%22x_pos%22:2,%22x_pvid%22:%2200cd3fd1-5d81-4697-9490-b15c91526fbe%22,%22x_object_id%22:590883881440%7D&amp;skuId=4225481967855</t>
  </si>
  <si>
    <t>스테인리스 드립커피 반영구 필터</t>
    <phoneticPr fontId="2" type="noConversion"/>
  </si>
  <si>
    <t>https://detail.tmall.com/item.htm?spm=a1z10.3-b.w4011-15318863238.95.4811b38blYXUXf&amp;id=590963545832&amp;rn=9075e1283926e4ccfcc2d09c8758f338&amp;abbucket=17&amp;skuId=4224030826398</t>
  </si>
  <si>
    <t>별자리 물컵</t>
    <phoneticPr fontId="2" type="noConversion"/>
  </si>
  <si>
    <t>빨래건조대</t>
    <phoneticPr fontId="2" type="noConversion"/>
  </si>
  <si>
    <t>https://item.taobao.com/item.htm?spm=a230r.1.14.141.5b2f5c3cbaszRS&amp;id=539859373658&amp;ns=1&amp;abbucket=11#detail</t>
  </si>
  <si>
    <t>브라운면도기 충전코드</t>
    <phoneticPr fontId="2" type="noConversion"/>
  </si>
  <si>
    <t>https://item.taobao.com/item.htm?spm=a230r.1.14.50.35d61236aLnzDR&amp;id=574349147657&amp;ns=1&amp;abbucket=11#detail</t>
  </si>
  <si>
    <t>브라운면도기 호환해드</t>
    <phoneticPr fontId="2" type="noConversion"/>
  </si>
  <si>
    <t>usb 레이저 포인트</t>
    <phoneticPr fontId="2" type="noConversion"/>
  </si>
  <si>
    <t>usb 게임용 핸들</t>
    <phoneticPr fontId="2" type="noConversion"/>
  </si>
  <si>
    <t>벽걸이용 행거</t>
    <phoneticPr fontId="2" type="noConversion"/>
  </si>
  <si>
    <t>https://item.taobao.com/item.htm?spm=a219r.lm5704.14.75.48572105TGvZ8b&amp;id=594160144704&amp;ns=1&amp;abbucket=17#detail</t>
  </si>
  <si>
    <r>
      <rPr>
        <sz val="11"/>
        <color rgb="FF1A0053"/>
        <rFont val="맑은 고딕"/>
        <family val="2"/>
      </rPr>
      <t>사무실벽시계</t>
    </r>
    <phoneticPr fontId="2" type="noConversion"/>
  </si>
  <si>
    <r>
      <rPr>
        <sz val="11"/>
        <color rgb="FF1A0053"/>
        <rFont val="맑은 고딕"/>
        <family val="2"/>
      </rPr>
      <t>거실시계</t>
    </r>
    <phoneticPr fontId="2" type="noConversion"/>
  </si>
  <si>
    <r>
      <rPr>
        <sz val="11"/>
        <color rgb="FF1A0053"/>
        <rFont val="맑은 고딕"/>
        <family val="2"/>
      </rPr>
      <t>대형벽시계</t>
    </r>
    <phoneticPr fontId="2" type="noConversion"/>
  </si>
  <si>
    <r>
      <rPr>
        <sz val="11"/>
        <color rgb="FF1A0053"/>
        <rFont val="맑은 고딕"/>
        <family val="2"/>
      </rPr>
      <t>수입벽시계</t>
    </r>
    <phoneticPr fontId="2" type="noConversion"/>
  </si>
  <si>
    <r>
      <rPr>
        <sz val="11"/>
        <color rgb="FF1A0053"/>
        <rFont val="맑은 고딕"/>
        <family val="2"/>
      </rPr>
      <t>인테리어벽시계</t>
    </r>
    <phoneticPr fontId="2" type="noConversion"/>
  </si>
  <si>
    <r>
      <rPr>
        <sz val="11"/>
        <color rgb="FF1A0053"/>
        <rFont val="맑은 고딕"/>
        <family val="2"/>
      </rPr>
      <t>디자인시계</t>
    </r>
    <phoneticPr fontId="2" type="noConversion"/>
  </si>
  <si>
    <r>
      <rPr>
        <sz val="11"/>
        <color rgb="FF1A0053"/>
        <rFont val="맑은 고딕"/>
        <family val="2"/>
      </rPr>
      <t>아날로그벽시계</t>
    </r>
    <phoneticPr fontId="2" type="noConversion"/>
  </si>
  <si>
    <r>
      <rPr>
        <sz val="11"/>
        <color rgb="FF1A0053"/>
        <rFont val="맑은 고딕"/>
        <family val="2"/>
      </rPr>
      <t>엔틱벽시계</t>
    </r>
    <phoneticPr fontId="2" type="noConversion"/>
  </si>
  <si>
    <t>거실벽시계</t>
    <phoneticPr fontId="2" type="noConversion"/>
  </si>
  <si>
    <t>벽걸이시계 사무실 인테리어 수입 대형 벽시계</t>
    <phoneticPr fontId="2" type="noConversion"/>
  </si>
  <si>
    <t>벽걸이시계</t>
    <phoneticPr fontId="2" type="noConversion"/>
  </si>
  <si>
    <t>대형 거실 침실 러그 북유럽 카페트 24종</t>
    <phoneticPr fontId="2" type="noConversion"/>
  </si>
  <si>
    <t>80x120</t>
    <phoneticPr fontId="2" type="noConversion"/>
  </si>
  <si>
    <t>100x160</t>
    <phoneticPr fontId="2" type="noConversion"/>
  </si>
  <si>
    <t>140x200</t>
    <phoneticPr fontId="2" type="noConversion"/>
  </si>
  <si>
    <t>160x230</t>
    <phoneticPr fontId="2" type="noConversion"/>
  </si>
  <si>
    <t>180x250</t>
    <phoneticPr fontId="2" type="noConversion"/>
  </si>
  <si>
    <t>200x300</t>
    <phoneticPr fontId="2" type="noConversion"/>
  </si>
  <si>
    <t>대형 거실 침실 러그 북유럽 카페트 24종</t>
    <phoneticPr fontId="2" type="noConversion"/>
  </si>
  <si>
    <t>수동커피그라인더</t>
  </si>
  <si>
    <t>수동커피그라인더</t>
    <phoneticPr fontId="2" type="noConversion"/>
  </si>
  <si>
    <t>커피필터</t>
    <phoneticPr fontId="2" type="noConversion"/>
  </si>
  <si>
    <t>커피드리퍼</t>
    <phoneticPr fontId="2" type="noConversion"/>
  </si>
  <si>
    <t>커피드립퍼</t>
    <phoneticPr fontId="2" type="noConversion"/>
  </si>
  <si>
    <t>스텐드리퍼</t>
  </si>
  <si>
    <t>원두그라인더</t>
  </si>
  <si>
    <t>원두그라인더</t>
    <phoneticPr fontId="2" type="noConversion"/>
  </si>
  <si>
    <t>커피그라인더</t>
    <phoneticPr fontId="2" type="noConversion"/>
  </si>
  <si>
    <t>핸드드립커피용품</t>
  </si>
  <si>
    <t>핸드드립커피</t>
    <phoneticPr fontId="2" type="noConversion"/>
  </si>
  <si>
    <t>드리퍼</t>
    <phoneticPr fontId="2" type="noConversion"/>
  </si>
  <si>
    <t>드립퍼</t>
    <phoneticPr fontId="2" type="noConversion"/>
  </si>
  <si>
    <t>핸드드립드리퍼</t>
    <phoneticPr fontId="2" type="noConversion"/>
  </si>
  <si>
    <t>드립백</t>
    <phoneticPr fontId="2" type="noConversion"/>
  </si>
  <si>
    <t>핸드드립세트</t>
  </si>
  <si>
    <t>반영구 스텐 핸드드립 커피드리퍼 5종</t>
    <phoneticPr fontId="2" type="noConversion"/>
  </si>
  <si>
    <t>101 브라운</t>
    <phoneticPr fontId="2" type="noConversion"/>
  </si>
  <si>
    <t>101오렌지,102브라운</t>
    <phoneticPr fontId="2" type="noConversion"/>
  </si>
  <si>
    <t>102오렌지</t>
    <phoneticPr fontId="2" type="noConversion"/>
  </si>
  <si>
    <t>102브라운S</t>
    <phoneticPr fontId="2" type="noConversion"/>
  </si>
  <si>
    <t>원두분쇄기</t>
  </si>
  <si>
    <t>원두커피분쇄기</t>
  </si>
  <si>
    <t xml:space="preserve">핸드밀 가정용 원두 수동 커피그라인더 분쇄기 </t>
    <phoneticPr fontId="2" type="noConversion"/>
  </si>
  <si>
    <t>https://item.taobao.com/item.htm?spm=a230r.1.14.212.3b5e5b4fa8AJyk&amp;id=597631564951&amp;ns=1&amp;abbucket=11#detail</t>
    <phoneticPr fontId="2" type="noConversion"/>
  </si>
  <si>
    <t>핸드밀 가정용 원두 수동 커피그라인더 분쇄기</t>
    <phoneticPr fontId="2" type="noConversion"/>
  </si>
  <si>
    <t>커피그라인더</t>
    <phoneticPr fontId="2" type="noConversion"/>
  </si>
  <si>
    <t>반영구 스텐 핸드드립 커피드리퍼 5종</t>
    <phoneticPr fontId="2" type="noConversion"/>
  </si>
  <si>
    <t>핸드밀</t>
    <phoneticPr fontId="2" type="noConversion"/>
  </si>
  <si>
    <t>커피핸드그라인더</t>
    <phoneticPr fontId="2" type="noConversion"/>
  </si>
  <si>
    <t>가정용커피그라인더</t>
    <phoneticPr fontId="2" type="noConversion"/>
  </si>
  <si>
    <t>커피분쇄기</t>
    <phoneticPr fontId="2" type="noConversion"/>
  </si>
  <si>
    <t>수동그라인더</t>
    <phoneticPr fontId="2" type="noConversion"/>
  </si>
  <si>
    <t>케이크모형</t>
    <phoneticPr fontId="2" type="noConversion"/>
  </si>
  <si>
    <t>https://detail.tmall.com/item.htm?spm=a1z10.3-b-s.w4011-18890458902.283.289f6c9e0rdrim&amp;id=582171947113&amp;rn=048bf49ab3006ff905d0e751ab0bc4a8&amp;abbucket=17&amp;skuId=3894953324220</t>
  </si>
  <si>
    <t>마블케이크트레이</t>
    <phoneticPr fontId="2" type="noConversion"/>
  </si>
  <si>
    <t>에프터눈티 마블 케이크스탠드 플레이팅 2단 3단접시 케익받침</t>
    <phoneticPr fontId="2" type="noConversion"/>
  </si>
  <si>
    <t>에프터눈티</t>
    <phoneticPr fontId="2" type="noConversion"/>
  </si>
  <si>
    <t>골드새장</t>
    <phoneticPr fontId="2" type="noConversion"/>
  </si>
  <si>
    <t>화이트라운드</t>
    <phoneticPr fontId="2" type="noConversion"/>
  </si>
  <si>
    <t>화이트새장</t>
    <phoneticPr fontId="2" type="noConversion"/>
  </si>
  <si>
    <t>골드라운드</t>
    <phoneticPr fontId="2" type="noConversion"/>
  </si>
  <si>
    <t>S</t>
    <phoneticPr fontId="2" type="noConversion"/>
  </si>
  <si>
    <t>M</t>
    <phoneticPr fontId="2" type="noConversion"/>
  </si>
  <si>
    <t>L</t>
    <phoneticPr fontId="2" type="noConversion"/>
  </si>
  <si>
    <t>M</t>
    <phoneticPr fontId="2" type="noConversion"/>
  </si>
  <si>
    <t>L</t>
    <phoneticPr fontId="2" type="noConversion"/>
  </si>
  <si>
    <t>L</t>
    <phoneticPr fontId="2" type="noConversion"/>
  </si>
  <si>
    <t>케이크스탠드</t>
    <phoneticPr fontId="2" type="noConversion"/>
  </si>
  <si>
    <r>
      <t>2</t>
    </r>
    <r>
      <rPr>
        <sz val="18"/>
        <color rgb="FF1A0053"/>
        <rFont val="돋움"/>
        <family val="3"/>
        <charset val="129"/>
      </rPr>
      <t>단접시</t>
    </r>
    <phoneticPr fontId="2" type="noConversion"/>
  </si>
  <si>
    <t>케익받침</t>
    <phoneticPr fontId="2" type="noConversion"/>
  </si>
  <si>
    <t>케익스탠드</t>
    <phoneticPr fontId="2" type="noConversion"/>
  </si>
  <si>
    <t>핑크/그레이</t>
    <phoneticPr fontId="2" type="noConversion"/>
  </si>
  <si>
    <t>핑크/그레이</t>
    <phoneticPr fontId="2" type="noConversion"/>
  </si>
  <si>
    <t>케이크스탠드</t>
    <phoneticPr fontId="2" type="noConversion"/>
  </si>
  <si>
    <t>미니 2단</t>
    <phoneticPr fontId="2" type="noConversion"/>
  </si>
  <si>
    <t>미니 2단 골드</t>
    <phoneticPr fontId="2" type="noConversion"/>
  </si>
  <si>
    <t>라지 2단</t>
    <phoneticPr fontId="2" type="noConversion"/>
  </si>
  <si>
    <t>라지 3단</t>
    <phoneticPr fontId="2" type="noConversion"/>
  </si>
  <si>
    <t>라지 2단 골드</t>
    <phoneticPr fontId="2" type="noConversion"/>
  </si>
  <si>
    <t>라지 3단 골드</t>
    <phoneticPr fontId="2" type="noConversion"/>
  </si>
  <si>
    <t>소형믹서기</t>
    <phoneticPr fontId="2" type="noConversion"/>
  </si>
  <si>
    <t>휴대용믹서기</t>
  </si>
  <si>
    <t>다지기</t>
  </si>
  <si>
    <t>핸드믹서기</t>
  </si>
  <si>
    <t>미니믹서기</t>
  </si>
  <si>
    <t>핸드블랜더</t>
  </si>
  <si>
    <t>초고속블렌더</t>
  </si>
  <si>
    <r>
      <rPr>
        <sz val="18"/>
        <color rgb="FF1A0053"/>
        <rFont val="맑은 고딕"/>
        <family val="2"/>
      </rPr>
      <t>가성비믹서기</t>
    </r>
    <phoneticPr fontId="2" type="noConversion"/>
  </si>
  <si>
    <r>
      <rPr>
        <sz val="18"/>
        <color rgb="FF1A0053"/>
        <rFont val="맑은 고딕"/>
        <family val="2"/>
      </rPr>
      <t>미니블렌더</t>
    </r>
    <phoneticPr fontId="2" type="noConversion"/>
  </si>
  <si>
    <r>
      <rPr>
        <sz val="18"/>
        <color rgb="FF1A0053"/>
        <rFont val="맑은 고딕"/>
        <family val="2"/>
      </rPr>
      <t>소형블렌더</t>
    </r>
    <phoneticPr fontId="2" type="noConversion"/>
  </si>
  <si>
    <t>소형믹서기</t>
    <phoneticPr fontId="2" type="noConversion"/>
  </si>
  <si>
    <r>
      <rPr>
        <sz val="18"/>
        <color rgb="FF1A0053"/>
        <rFont val="맑은 고딕"/>
        <family val="2"/>
      </rPr>
      <t>무선믹서기</t>
    </r>
    <phoneticPr fontId="2" type="noConversion"/>
  </si>
  <si>
    <t>휴대용 무선 미니 소형 믹서기 블랜더</t>
    <phoneticPr fontId="2" type="noConversion"/>
  </si>
  <si>
    <t>씨리얼디스펜서 켈로그 2구 수납 3.5L</t>
    <phoneticPr fontId="2" type="noConversion"/>
  </si>
  <si>
    <t>https://item.taobao.com/item.htm?spm=a230r.1.999.114.4711523cNfU04d&amp;id=596745645476&amp;ns=1#detail</t>
  </si>
  <si>
    <t>디스펜서</t>
    <phoneticPr fontId="2" type="noConversion"/>
  </si>
  <si>
    <t>벽걸이시계 수입 대형 사무실 인테리어 벽시계</t>
    <phoneticPr fontId="2" type="noConversion"/>
  </si>
  <si>
    <t>https://item.taobao.com/item.htm?spm=a230r.1.14.172.67e74c6cGYtWzG&amp;id=605966510586&amp;ns=1&amp;abbucket=11#detail</t>
  </si>
  <si>
    <t>https://item.taobao.com/item.htm?id=568093199378&amp;ali_refid=a3_430620_1006:1152305967:N:o075DXMdoamSGZbHBbMyUQ%3D%3D:57084976de9588ddb5077d34bd00385c&amp;ali_trackid=1_57084976de9588ddb5077d34bd00385c&amp;spm=a230r.1.14.11#detail</t>
  </si>
  <si>
    <t>https://item.taobao.com/item.htm?spm=a230r.1.999.140.549f523c2rWkv2&amp;id=580475021473&amp;ns=1#detail</t>
    <phoneticPr fontId="2" type="noConversion"/>
  </si>
  <si>
    <t>https://item.taobao.com/item.htm?spm=a230r.1.14.27.73532c06KdEQAv&amp;id=596476021532&amp;ns=1&amp;abbucket=11#detail</t>
    <phoneticPr fontId="2" type="noConversion"/>
  </si>
  <si>
    <t>https://detail.tmall.com/item.htm?spm=a1z10.3-b-s.w4011-18890458902.283.289f6c9e0rdrim&amp;id=582171947113&amp;rn=048bf49ab3006ff905d0e751ab0bc4a8&amp;abbucket=17</t>
    <phoneticPr fontId="2" type="noConversion"/>
  </si>
  <si>
    <t>커피그라인더</t>
    <phoneticPr fontId="2" type="noConversion"/>
  </si>
  <si>
    <t>전동휘핑기 미니 핸드 전동거품기</t>
    <phoneticPr fontId="2" type="noConversion"/>
  </si>
  <si>
    <t>https://item.taobao.com/item.htm?id=584530719546&amp;ali_refid=a3_430008_1006:1105654676:N:QobXiA%2BPO%2BZd4WEhX485uUFLk7L5VWiD:ae0960312635bf037791e3d4daa27260&amp;ali_trackid=1_ae0960312635bf037791e3d4daa27260&amp;spm=a230r.1.0.0</t>
  </si>
  <si>
    <t>https://item.taobao.com/item.htm?spm=a230r.1.14.88.4ebe3539V2YMXt&amp;id=611263106650&amp;ns=1&amp;abbucket=11#detail</t>
    <phoneticPr fontId="2" type="noConversion"/>
  </si>
  <si>
    <t>헤드셋 거치대</t>
    <phoneticPr fontId="2" type="noConversion"/>
  </si>
  <si>
    <t>https://item.taobao.com/item.htm?id=588734835451&amp;ali_refid=a3_430009_1006:1151468999:N:kBX7%2BYN6NMJwKxPmieCfSJ3O9KnVuclOc7TwKEFBuUk%3D:031f0583569b807e2137af2c3b335fdc&amp;ali_trackid=1_031f0583569b807e2137af2c3b335fdc&amp;spm=a230r.1.0.0</t>
  </si>
  <si>
    <t>헤드셋</t>
    <phoneticPr fontId="2" type="noConversion"/>
  </si>
  <si>
    <t>감자깍는 칼</t>
    <phoneticPr fontId="2" type="noConversion"/>
  </si>
  <si>
    <t>https://detail.tmall.com/item.htm?id=610477870975&amp;ali_refid=a3_430008_1006:1245970134:N:GySdQK8icy1MD3A8OqjTCg==:4e7bb7a1b37a87882bc117bea262d26f&amp;ali_trackid=1_4e7bb7a1b37a87882bc117bea262d26f&amp;spm=a230r.1.0.0&amp;skuId=4293999057783</t>
  </si>
  <si>
    <t>책상 고정형 헤드셋 거치대</t>
    <phoneticPr fontId="2" type="noConversion"/>
  </si>
  <si>
    <t>https://detail.tmall.com/item.htm?id=539144100345&amp;ali_refid=a3_430008_1006:1121770989:N:GySdQK8icy1MD3A8OqjTCg==:d412fd945357c7a5227467eddb55e6df&amp;ali_trackid=1_d412fd945357c7a5227467eddb55e6df&amp;spm=a230r.1.0.0</t>
    <phoneticPr fontId="2" type="noConversion"/>
  </si>
  <si>
    <t>2m 사진 스탠드</t>
    <phoneticPr fontId="2" type="noConversion"/>
  </si>
  <si>
    <t>https://item.taobao.com/item.htm?spm=a230r.1.14.199.4f956145fMO4fW&amp;id=561344839067&amp;ns=1&amp;abbucket=11#detail</t>
  </si>
  <si>
    <t>책상 고정형 헤드셋 거치대</t>
    <phoneticPr fontId="2" type="noConversion"/>
  </si>
  <si>
    <t>https://item.taobao.com/item.htm?spm=a230r.1.14.50.7f26676a0HYCV6&amp;id=591091873365&amp;ns=1&amp;abbucket=11#detail</t>
  </si>
  <si>
    <t>골전도 이어폰</t>
    <phoneticPr fontId="2" type="noConversion"/>
  </si>
  <si>
    <t>https://item.taobao.com/item.htm?spm=a230r.1.14.116.4f956145fMO4fW&amp;id=576956226743&amp;ns=1&amp;abbucket=11#detail</t>
  </si>
  <si>
    <t>헤드셋 거치대</t>
    <phoneticPr fontId="2" type="noConversion"/>
  </si>
  <si>
    <t>에프터눈티 케이크스탠드 플레이팅 2단 케익받침 3단접시</t>
    <phoneticPr fontId="2" type="noConversion"/>
  </si>
  <si>
    <t>사과 깎는기계 커터기 우엉 파 당근 채칼 3세트</t>
    <phoneticPr fontId="2" type="noConversion"/>
  </si>
  <si>
    <t>밤가위</t>
    <phoneticPr fontId="10" type="noConversion"/>
  </si>
  <si>
    <t>프로그레시브</t>
    <phoneticPr fontId="10" type="noConversion"/>
  </si>
  <si>
    <t>육절기</t>
    <phoneticPr fontId="10" type="noConversion"/>
  </si>
  <si>
    <t>포플</t>
    <phoneticPr fontId="10" type="noConversion"/>
  </si>
  <si>
    <t>귤까는기계</t>
    <phoneticPr fontId="10" type="noConversion"/>
  </si>
  <si>
    <t>육절기</t>
    <phoneticPr fontId="2" type="noConversion"/>
  </si>
  <si>
    <t>https://detail.tmall.com/item.htm?spm=a230r.1.999.138.7836523crp0pyc&amp;id=566204102845&amp;ns=1</t>
  </si>
  <si>
    <t>만두빚기</t>
  </si>
  <si>
    <t>가정용 육절기 야채절단기 양파 스팸 슬라이서</t>
    <phoneticPr fontId="2" type="noConversion"/>
  </si>
  <si>
    <t>레몬짜는기계  과일 오렌지 착즙기</t>
    <phoneticPr fontId="2" type="noConversion"/>
  </si>
  <si>
    <t>커피캡슐보관</t>
  </si>
  <si>
    <t>https://detail.tmall.com/item.htm?spm=a230r.1.14.93.50ae561cvJvUFy&amp;id=600564490633&amp;ns=1&amp;abbucket=11</t>
  </si>
  <si>
    <t>착즙기</t>
    <phoneticPr fontId="2" type="noConversion"/>
  </si>
  <si>
    <t>시티 라이트</t>
  </si>
  <si>
    <t>실버 블랙 60cm</t>
  </si>
  <si>
    <t>벽시계</t>
  </si>
  <si>
    <t>실버 블랙, 블랙 75cm</t>
  </si>
  <si>
    <t>실버 블랙 90cm</t>
  </si>
  <si>
    <t>벽걸이시계 벽에붙이는 인테리어 대형 벽시계</t>
    <phoneticPr fontId="2" type="noConversion"/>
  </si>
  <si>
    <t>https://item.taobao.com/item.htm?spm=a219r.lm5704.14.187.136e2105bgMCgE&amp;id=39861588482&amp;ns=1&amp;abbucket=17#detail</t>
    <phoneticPr fontId="2" type="noConversion"/>
  </si>
  <si>
    <t>만두피</t>
    <phoneticPr fontId="2" type="noConversion"/>
  </si>
  <si>
    <t>만두피</t>
    <phoneticPr fontId="2" type="noConversion"/>
  </si>
  <si>
    <t>세트</t>
    <phoneticPr fontId="2" type="noConversion"/>
  </si>
  <si>
    <t>소형</t>
    <phoneticPr fontId="2" type="noConversion"/>
  </si>
  <si>
    <t>대형</t>
    <phoneticPr fontId="2" type="noConversion"/>
  </si>
  <si>
    <t>https://item.taobao.com/item.htm?spm=a230r.1.14.110.c6721bf25HPGB7&amp;id=605754351692&amp;ns=1&amp;abbucket=11#detail</t>
  </si>
  <si>
    <t>one size</t>
    <phoneticPr fontId="2" type="noConversion"/>
  </si>
  <si>
    <t>블랙</t>
    <phoneticPr fontId="2" type="noConversion"/>
  </si>
  <si>
    <t>커피캡슐보관대</t>
    <phoneticPr fontId="2" type="noConversion"/>
  </si>
  <si>
    <t>티라미수용기</t>
    <phoneticPr fontId="2" type="noConversion"/>
  </si>
  <si>
    <t>보틀케이크케이스</t>
    <phoneticPr fontId="2" type="noConversion"/>
  </si>
  <si>
    <t>보틀케이크용기</t>
    <phoneticPr fontId="2" type="noConversion"/>
  </si>
  <si>
    <t>캡슐커피보관함</t>
    <phoneticPr fontId="2" type="noConversion"/>
  </si>
  <si>
    <t>커피캡슐보관</t>
    <phoneticPr fontId="2" type="noConversion"/>
  </si>
  <si>
    <t>네스프레소디스펜서</t>
    <phoneticPr fontId="2" type="noConversion"/>
  </si>
  <si>
    <t>케이크보관</t>
    <phoneticPr fontId="2" type="noConversion"/>
  </si>
  <si>
    <t>케이크보관함</t>
    <phoneticPr fontId="2" type="noConversion"/>
  </si>
  <si>
    <t>커피보관함</t>
    <phoneticPr fontId="2" type="noConversion"/>
  </si>
  <si>
    <t>네스프레소캡슐보관</t>
    <phoneticPr fontId="2" type="noConversion"/>
  </si>
  <si>
    <t>케이크돔</t>
    <phoneticPr fontId="2" type="noConversion"/>
  </si>
  <si>
    <t>케익보관</t>
    <phoneticPr fontId="2" type="noConversion"/>
  </si>
  <si>
    <t>캡슐커피디스펜서</t>
    <phoneticPr fontId="2" type="noConversion"/>
  </si>
  <si>
    <t>네스프레소홀더</t>
    <phoneticPr fontId="2" type="noConversion"/>
  </si>
  <si>
    <t>캡슐홀더</t>
    <phoneticPr fontId="2" type="noConversion"/>
  </si>
  <si>
    <t>커피 캡슐 보관함 디스펜서 홀더</t>
    <phoneticPr fontId="2" type="noConversion"/>
  </si>
  <si>
    <t>거품기(아이템스카우트)</t>
    <phoneticPr fontId="2" type="noConversion"/>
  </si>
  <si>
    <t>https://item.taobao.com/item.htm?id=605424268635&amp;ali_refid=a3_430009_1006:1247080096:N:yF19qRB2RE9009Gp0rwfwemzymuxSEoa:68b874d2c767efcc7dd5e85ecf4ec420&amp;ali_trackid=1_68b874d2c767efcc7dd5e85ecf4ec420&amp;spm=a230r.1.0.0</t>
  </si>
  <si>
    <t>https://item.taobao.com/item.htm?id=610608666125&amp;ali_refid=a3_420841_1006:1122396762:N:NQ7BjHehcTFezb0%2BoeVufb2Ozm4nW%2FMy:4f6d91c14d4c6fbba301c4b3101e647c&amp;ali_trackid=1_4f6d91c14d4c6fbba301c4b3101e647c&amp;spm=a231k.13731931.21333805.71</t>
  </si>
  <si>
    <t>휴대용 캡슐커피 메이커</t>
    <phoneticPr fontId="2" type="noConversion"/>
  </si>
  <si>
    <t>회전트레이</t>
    <phoneticPr fontId="2" type="noConversion"/>
  </si>
  <si>
    <t>오크통</t>
    <phoneticPr fontId="2" type="noConversion"/>
  </si>
  <si>
    <t>계란트레이</t>
    <phoneticPr fontId="2" type="noConversion"/>
  </si>
  <si>
    <t>고기온도계</t>
    <phoneticPr fontId="2" type="noConversion"/>
  </si>
  <si>
    <t>USB 레이저 빔포인트</t>
    <phoneticPr fontId="2" type="noConversion"/>
  </si>
  <si>
    <t>계란보관함</t>
    <phoneticPr fontId="2" type="noConversion"/>
  </si>
  <si>
    <t>민찌기</t>
    <phoneticPr fontId="2" type="noConversion"/>
  </si>
  <si>
    <t>디자인 식기건조대</t>
    <phoneticPr fontId="2" type="noConversion"/>
  </si>
  <si>
    <t>컴퓨터 스피커</t>
    <phoneticPr fontId="2" type="noConversion"/>
  </si>
  <si>
    <t>`</t>
    <phoneticPr fontId="2" type="noConversion"/>
  </si>
  <si>
    <t>플라즈마 라이터</t>
    <phoneticPr fontId="2" type="noConversion"/>
  </si>
  <si>
    <t>아이몬스 미니 휴대용 캡슐 커피머신</t>
    <phoneticPr fontId="2" type="noConversion"/>
  </si>
  <si>
    <t>휴대용 커피머신</t>
    <phoneticPr fontId="2" type="noConversion"/>
  </si>
  <si>
    <t>화이트</t>
    <phoneticPr fontId="2" type="noConversion"/>
  </si>
  <si>
    <t>휘핑기</t>
  </si>
  <si>
    <t>핸드거품기</t>
  </si>
  <si>
    <t>생크림거품기</t>
  </si>
  <si>
    <t>생활/건강 &gt; 주방용품 &gt; 제과/제빵용품 &gt; 핸드믹서기</t>
    <phoneticPr fontId="2" type="noConversion"/>
  </si>
  <si>
    <t>생크림휘핑기</t>
    <phoneticPr fontId="2" type="noConversion"/>
  </si>
  <si>
    <t>스텐거품기</t>
    <phoneticPr fontId="2" type="noConversion"/>
  </si>
  <si>
    <t>수동거품기</t>
  </si>
  <si>
    <t>자동거품기</t>
  </si>
  <si>
    <t>카파휘핑기</t>
  </si>
  <si>
    <t>휘핑기계</t>
  </si>
  <si>
    <t>생크림기계</t>
  </si>
  <si>
    <t>휘퍼</t>
  </si>
  <si>
    <t>거품기</t>
    <phoneticPr fontId="2" type="noConversion"/>
  </si>
  <si>
    <t>휘핑크림기계</t>
    <phoneticPr fontId="2" type="noConversion"/>
  </si>
  <si>
    <t>휘핑크림기계 생크림 휘핑기 스텐 거품기</t>
    <phoneticPr fontId="2" type="noConversion"/>
  </si>
  <si>
    <t>휘핑크림기계</t>
    <phoneticPr fontId="2" type="noConversion"/>
  </si>
  <si>
    <t>실버</t>
    <phoneticPr fontId="2" type="noConversion"/>
  </si>
  <si>
    <t>래드/블랙</t>
    <phoneticPr fontId="2" type="noConversion"/>
  </si>
  <si>
    <t>500ml</t>
    <phoneticPr fontId="2" type="noConversion"/>
  </si>
  <si>
    <t>500ml</t>
    <phoneticPr fontId="2" type="noConversion"/>
  </si>
  <si>
    <t>250ml</t>
    <phoneticPr fontId="2" type="noConversion"/>
  </si>
  <si>
    <t>실버</t>
    <phoneticPr fontId="2" type="noConversion"/>
  </si>
  <si>
    <t>https://item.taobao.com/item.htm?spm=a230r.1.14.12.3684703eEHO8DT&amp;id=610527473903&amp;ns=1&amp;abbucket=11#detail</t>
  </si>
  <si>
    <t>화이트/블랙</t>
    <phoneticPr fontId="2" type="noConversion"/>
  </si>
  <si>
    <t>남자이발기</t>
    <phoneticPr fontId="2" type="noConversion"/>
  </si>
  <si>
    <t>샤오미 남자 스마트 바리깡</t>
    <phoneticPr fontId="2" type="noConversion"/>
  </si>
  <si>
    <t>벽시계 인테리어벽걸이시계해외엔틱거실디자인모던북유럽빈티지바르셀로나디지털예쁜집들이대형소품고급</t>
    <phoneticPr fontId="2" type="noConversion"/>
  </si>
  <si>
    <t>벽걸이시계 대형 수입 인테리어 거실 벽시계</t>
    <phoneticPr fontId="2" type="noConversion"/>
  </si>
  <si>
    <t>벽걸이시계 대형 수입 인테리어 거실 벽시계</t>
    <phoneticPr fontId="2" type="noConversion"/>
  </si>
  <si>
    <t>벽걸이시계</t>
    <phoneticPr fontId="2" type="noConversion"/>
  </si>
  <si>
    <t>두줄
(블랙/골드)</t>
    <phoneticPr fontId="2" type="noConversion"/>
  </si>
  <si>
    <t>한줄
(블랙/골드)</t>
    <phoneticPr fontId="2" type="noConversion"/>
  </si>
  <si>
    <t>벽걸이시계</t>
    <phoneticPr fontId="2" type="noConversion"/>
  </si>
  <si>
    <t>벽걸이시계 수입 인테리어 거실 대형 벽시계</t>
    <phoneticPr fontId="2" type="noConversion"/>
  </si>
  <si>
    <t>친구집들이선물</t>
  </si>
  <si>
    <t>신혼부부집들이선물</t>
    <phoneticPr fontId="2" type="noConversion"/>
  </si>
  <si>
    <t>https://item.taobao.com/item.htm?spm=a210c.1.0.0.52681debPHWwoM&amp;id=607428660230</t>
  </si>
  <si>
    <t>다기세트</t>
    <phoneticPr fontId="2" type="noConversion"/>
  </si>
  <si>
    <t>강아지드라이기</t>
    <phoneticPr fontId="2" type="noConversion"/>
  </si>
  <si>
    <t>https://s.taobao.com/search?q=%E7%8B%97%E5%B9%BB%E7%81%AF%E7%89%87&amp;imgfile=&amp;js=1&amp;stats_click=search_radio_all%3A1&amp;initiative_id=staobaoz_20200118&amp;ie=utf8</t>
  </si>
  <si>
    <t>강아지발세척기</t>
    <phoneticPr fontId="2" type="noConversion"/>
  </si>
  <si>
    <t>https://item.taobao.com/item.htm?spm=a230r.1.14.178.6ac84434zNIQDe&amp;id=571599837159&amp;ns=1&amp;abbucket=11#detail</t>
  </si>
  <si>
    <t>https://detail.tmall.com/item.htm?id=591776205315&amp;ali_refid=a3_430008_1006:1157010058:N:qBk6f4/psY/WP3R4lVyiCG2HAwr4XMbu:e8c1ace417bbdd9adcda1594ee9404fa&amp;ali_trackid=1_e8c1ace417bbdd9adcda1594ee9404fa&amp;spm=a230r.1.0.0&amp;skuId=4071128637079</t>
  </si>
  <si>
    <t>샤오미우유거품기</t>
    <phoneticPr fontId="2" type="noConversion"/>
  </si>
  <si>
    <t>숫자 키보드</t>
    <phoneticPr fontId="2" type="noConversion"/>
  </si>
  <si>
    <t>https://detail.tmall.com/item.htm?spm=a230r.1.14.292.2fc57444qsP38n&amp;id=585222050541&amp;ns=1&amp;abbucket=11&amp;skuId=3958193236792</t>
  </si>
  <si>
    <t>https://detail.tmall.com/item.htm?spm=a230r.1.14.51.2fc57444qsP38n&amp;id=610541955028&amp;ns=1&amp;abbucket=11&amp;skuId=4301442600283</t>
  </si>
  <si>
    <t>날짜</t>
    <phoneticPr fontId="2" type="noConversion"/>
  </si>
  <si>
    <t>아이템</t>
    <phoneticPr fontId="2" type="noConversion"/>
  </si>
  <si>
    <t>URL</t>
    <phoneticPr fontId="2" type="noConversion"/>
  </si>
  <si>
    <t>No</t>
    <phoneticPr fontId="2" type="noConversion"/>
  </si>
  <si>
    <t>X</t>
    <phoneticPr fontId="2" type="noConversion"/>
  </si>
  <si>
    <t>X</t>
    <phoneticPr fontId="2" type="noConversion"/>
  </si>
  <si>
    <t>X</t>
    <phoneticPr fontId="2" type="noConversion"/>
  </si>
  <si>
    <t>20.01.19</t>
    <phoneticPr fontId="2" type="noConversion"/>
  </si>
  <si>
    <t>PPT포인트기</t>
    <phoneticPr fontId="2" type="noConversion"/>
  </si>
  <si>
    <t>https://detail.tmall.com/item.htm?id=38515141039&amp;ali_refid=a3_430008_1006:1104138479:N:BUPdQqXLWzzF1A2ROK6NP29YCrDdvied:e3e7052e212e61022ab66819ab707f99&amp;ali_trackid=1_e3e7052e212e61022ab66819ab707f99&amp;spm=a230r.1.0.0</t>
  </si>
  <si>
    <t>삼각대</t>
    <phoneticPr fontId="2" type="noConversion"/>
  </si>
  <si>
    <t>https://item.taobao.com/item.htm?id=593428320258&amp;ali_refid=a3_420841_1006:1121794894:N:hQUzzcIYDeHkrbv%2BVun0zzIsdZqbTPMV:012ca39b08660d4727580ef021d53c86&amp;ali_trackid=1_012ca39b08660d4727580ef021d53c86&amp;spm=a231k.13731931.21333805.32</t>
  </si>
  <si>
    <t>칠판(가게앞)</t>
    <phoneticPr fontId="2" type="noConversion"/>
  </si>
  <si>
    <t>다도세트</t>
    <phoneticPr fontId="2" type="noConversion"/>
  </si>
  <si>
    <t>전통찻잔세트</t>
  </si>
  <si>
    <t>보이차다기세트</t>
    <phoneticPr fontId="10" type="noConversion"/>
  </si>
  <si>
    <t>다기세트</t>
  </si>
  <si>
    <t>자사호</t>
  </si>
  <si>
    <t>다도</t>
  </si>
  <si>
    <t>1인다기</t>
  </si>
  <si>
    <t>다구</t>
  </si>
  <si>
    <t>중국찻잔</t>
  </si>
  <si>
    <t>분위기 있는 주전자 및 찻잔 세트</t>
    <phoneticPr fontId="2" type="noConversion"/>
  </si>
  <si>
    <t>중국 전통 자사호 다구 다기세트 주전자포함</t>
    <phoneticPr fontId="2" type="noConversion"/>
  </si>
  <si>
    <t>다기세트</t>
    <phoneticPr fontId="2" type="noConversion"/>
  </si>
  <si>
    <t>https://item.taobao.com/item.htm?id=578537805337&amp;ali_refid=a3_430584_1006:1109669164:N:IjmKrJlxW2jvsRkb20jOhA%3D%3D:2d93faff374d73681702261515762881&amp;ali_trackid=1_2d93faff374d73681702261515762881&amp;spm=a219r.lm5704.14.3#detail</t>
  </si>
  <si>
    <t>전통다기세트</t>
    <phoneticPr fontId="2" type="noConversion"/>
  </si>
  <si>
    <t>세트 A</t>
    <phoneticPr fontId="2" type="noConversion"/>
  </si>
  <si>
    <t>세트 B</t>
    <phoneticPr fontId="2" type="noConversion"/>
  </si>
  <si>
    <t>북유럽머그컵</t>
  </si>
  <si>
    <t>도자기머그컵</t>
  </si>
  <si>
    <t>폴란드머그컵</t>
    <phoneticPr fontId="2" type="noConversion"/>
  </si>
  <si>
    <t>귀여운머그컵</t>
  </si>
  <si>
    <t>빈티지머그컵</t>
  </si>
  <si>
    <t>카페머그컵</t>
  </si>
  <si>
    <t>카페머그잔</t>
  </si>
  <si>
    <t>큰머그컵</t>
  </si>
  <si>
    <t xml:space="preserve">도자기컵
</t>
    <phoneticPr fontId="2" type="noConversion"/>
  </si>
  <si>
    <t>머그잔</t>
  </si>
  <si>
    <t>북유럽 도자기 수입 머그컵 카페 머그잔</t>
    <phoneticPr fontId="2" type="noConversion"/>
  </si>
  <si>
    <t>머그컵</t>
    <phoneticPr fontId="2" type="noConversion"/>
  </si>
  <si>
    <t>고양이스트레스해소</t>
  </si>
  <si>
    <t>고양이마사지</t>
    <phoneticPr fontId="2" type="noConversion"/>
  </si>
  <si>
    <t>고양이마사지기</t>
    <phoneticPr fontId="2" type="noConversion"/>
  </si>
  <si>
    <t>고양이선물</t>
  </si>
  <si>
    <t>한핀패츠 고양이 마사지기 스트레스해소 선물</t>
    <phoneticPr fontId="2" type="noConversion"/>
  </si>
  <si>
    <t>고양이 마사지기</t>
    <phoneticPr fontId="2" type="noConversion"/>
  </si>
  <si>
    <t>https://detail.tmall.com/item.htm?spm=a230r.1.14.188.17cd3103tiZ5CD&amp;id=600263750384&amp;ns=1&amp;abbucket=17&amp;skuId=4361475278298</t>
  </si>
  <si>
    <t>에어탱크</t>
  </si>
  <si>
    <t>강아지드라이</t>
  </si>
  <si>
    <t>에어드라이어</t>
    <phoneticPr fontId="10" type="noConversion"/>
  </si>
  <si>
    <t>펫드라이</t>
  </si>
  <si>
    <t>애견드라이기</t>
  </si>
  <si>
    <t>개건조기</t>
  </si>
  <si>
    <t>강아지드라이기</t>
  </si>
  <si>
    <t>드라이기</t>
  </si>
  <si>
    <t>펫드라이어</t>
    <phoneticPr fontId="2" type="noConversion"/>
  </si>
  <si>
    <t>강아지털말리기</t>
    <phoneticPr fontId="2" type="noConversion"/>
  </si>
  <si>
    <t>애견에어탱크</t>
    <phoneticPr fontId="2" type="noConversion"/>
  </si>
  <si>
    <t>애견건조기</t>
    <phoneticPr fontId="2" type="noConversion"/>
  </si>
  <si>
    <t>펫드라이기</t>
    <phoneticPr fontId="2" type="noConversion"/>
  </si>
  <si>
    <t>펫 드라이어 강아지 털말리기 애견에어탱크 드라이기</t>
    <phoneticPr fontId="2" type="noConversion"/>
  </si>
  <si>
    <t>강아지드라이기</t>
    <phoneticPr fontId="2" type="noConversion"/>
  </si>
  <si>
    <t>https://item.taobao.com/item.htm?spm=a230r.1.14.66.70e23c99P4vCXf&amp;id=609561123492&amp;ns=1&amp;abbucket=11#detail</t>
  </si>
  <si>
    <t>화이트</t>
    <phoneticPr fontId="2" type="noConversion"/>
  </si>
  <si>
    <t>강아지털말리는기계</t>
    <phoneticPr fontId="2" type="noConversion"/>
  </si>
  <si>
    <t>보이차 전통다기 다도 세트 중국찻잔 자사호 1인다기</t>
    <phoneticPr fontId="2" type="noConversion"/>
  </si>
  <si>
    <t>다기세트</t>
    <phoneticPr fontId="2" type="noConversion"/>
  </si>
  <si>
    <t>https://detail.tmall.com/item.htm?spm=a220o.1000855.1998025129.2.316a2719EFJClR&amp;pvid=6c87295d-d683-4ea5-9da7-7ddc6ddb1221&amp;pos=2&amp;acm=03054.1003.1.2768562&amp;id=574925570277&amp;scm=1007.16862.95220.23864_0_0&amp;utparam=%7B%22x_hestia_source%22:%2223864%22,%22x_object_type%22:%22item%22,%22x_mt%22:0,%22x_src%22:%2223864%22,%22x_pos%22:2,%22x_pvid%22:%226c87295d-d683-4ea5-9da7-7ddc6ddb1221%22,%22x_object_id%22:574925570277%7D&amp;skuId=3934506843276</t>
  </si>
  <si>
    <t>유선</t>
    <phoneticPr fontId="2" type="noConversion"/>
  </si>
  <si>
    <t>무선</t>
    <phoneticPr fontId="2" type="noConversion"/>
  </si>
  <si>
    <t>숫자 키보드</t>
    <phoneticPr fontId="2" type="noConversion"/>
  </si>
  <si>
    <t>숫자키보드</t>
  </si>
  <si>
    <t>숫자키패드</t>
  </si>
  <si>
    <t>은행키보드</t>
  </si>
  <si>
    <t>넘버패드</t>
  </si>
  <si>
    <t>무선숫자키패드</t>
  </si>
  <si>
    <t>텐키</t>
    <phoneticPr fontId="2" type="noConversion"/>
  </si>
  <si>
    <t>https://detail.tmall.com/item.htm?spm=a230r.1.999.136.7c11523cQ0klXI&amp;id=597465196410&amp;ns=1&amp;skuId=4330073890471</t>
  </si>
  <si>
    <t>철제마네킹</t>
  </si>
  <si>
    <t>철제마네킹</t>
    <phoneticPr fontId="2" type="noConversion"/>
  </si>
  <si>
    <t>흉상</t>
  </si>
  <si>
    <t>여자마네킹</t>
  </si>
  <si>
    <t>전신마네킹</t>
  </si>
  <si>
    <t>상반신마네킹</t>
    <phoneticPr fontId="2" type="noConversion"/>
  </si>
  <si>
    <t>여성마네킹</t>
    <phoneticPr fontId="2" type="noConversion"/>
  </si>
  <si>
    <t>옷가게마네킹</t>
    <phoneticPr fontId="2" type="noConversion"/>
  </si>
  <si>
    <t>옷가게 여자 철제 상반신 마네킹</t>
    <phoneticPr fontId="2" type="noConversion"/>
  </si>
  <si>
    <t>쿠팡</t>
    <phoneticPr fontId="2" type="noConversion"/>
  </si>
  <si>
    <t>에프터눈티 케이크스탠드 플레이팅 케익받침 3단접시</t>
    <phoneticPr fontId="2" type="noConversion"/>
  </si>
  <si>
    <t>에프터눈티 2단3단접시 케이크스탠드 플레이팅 트레이</t>
    <phoneticPr fontId="2" type="noConversion"/>
  </si>
  <si>
    <t>쿠팡</t>
    <phoneticPr fontId="2" type="noConversion"/>
  </si>
  <si>
    <t>에프터눈티 케익 스탠드 받침 케이크 트레이 스탠드</t>
    <phoneticPr fontId="2" type="noConversion"/>
  </si>
  <si>
    <t>S</t>
    <phoneticPr fontId="2" type="noConversion"/>
  </si>
  <si>
    <t>L</t>
    <phoneticPr fontId="2" type="noConversion"/>
  </si>
  <si>
    <t>화이트/그린</t>
    <phoneticPr fontId="2" type="noConversion"/>
  </si>
  <si>
    <r>
      <t>3</t>
    </r>
    <r>
      <rPr>
        <sz val="18"/>
        <color rgb="FF1A0053"/>
        <rFont val="돋움"/>
        <family val="3"/>
        <charset val="129"/>
      </rPr>
      <t>단트레이</t>
    </r>
    <phoneticPr fontId="2" type="noConversion"/>
  </si>
  <si>
    <t>애프터눈티</t>
    <phoneticPr fontId="2" type="noConversion"/>
  </si>
  <si>
    <t>https://detail.tmall.com/item.htm?spm=a1z10.3-b-s.w4011-18890458902.183.47616c9ec7pvU8&amp;id=606340939585&amp;rn=a16bcc4a0e0c5f06bb9f5e3e36b0a4e9&amp;abbucket=17</t>
  </si>
  <si>
    <t>https://detail.tmall.com/item.htm?spm=a1z10.3-b-s.w4011-18890458902.273.47616c9ec7pvU8&amp;id=583342151778&amp;rn=a16bcc4a0e0c5f06bb9f5e3e36b0a4e9&amp;abbucket=17</t>
  </si>
  <si>
    <t>케익스탠드 받침 플레이팅 2단 접시 에프터눈티</t>
    <phoneticPr fontId="2" type="noConversion"/>
  </si>
  <si>
    <t>케이크스탠드</t>
    <phoneticPr fontId="2" type="noConversion"/>
  </si>
  <si>
    <t>S</t>
    <phoneticPr fontId="2" type="noConversion"/>
  </si>
  <si>
    <t>L</t>
    <phoneticPr fontId="2" type="noConversion"/>
  </si>
  <si>
    <t>플렛블랙</t>
    <phoneticPr fontId="2" type="noConversion"/>
  </si>
  <si>
    <t>플렛화이트</t>
    <phoneticPr fontId="2" type="noConversion"/>
  </si>
  <si>
    <t>플렛화이트</t>
    <phoneticPr fontId="2" type="noConversion"/>
  </si>
  <si>
    <t>플렛그린</t>
    <phoneticPr fontId="2" type="noConversion"/>
  </si>
  <si>
    <t>플렛그린</t>
    <phoneticPr fontId="2" type="noConversion"/>
  </si>
  <si>
    <t>하이블랙</t>
    <phoneticPr fontId="2" type="noConversion"/>
  </si>
  <si>
    <t>하이화이트</t>
    <phoneticPr fontId="2" type="noConversion"/>
  </si>
  <si>
    <t>하이그린</t>
    <phoneticPr fontId="2" type="noConversion"/>
  </si>
  <si>
    <t>하이그린</t>
    <phoneticPr fontId="2" type="noConversion"/>
  </si>
  <si>
    <t>스퀘어블랙</t>
    <phoneticPr fontId="2" type="noConversion"/>
  </si>
  <si>
    <t>스퀘어블랙</t>
    <phoneticPr fontId="2" type="noConversion"/>
  </si>
  <si>
    <t>스퀘어화이트</t>
    <phoneticPr fontId="2" type="noConversion"/>
  </si>
  <si>
    <t>스퀘어그린</t>
    <phoneticPr fontId="2" type="noConversion"/>
  </si>
  <si>
    <t>스퀘어그린</t>
    <phoneticPr fontId="2" type="noConversion"/>
  </si>
  <si>
    <t>S</t>
    <phoneticPr fontId="2" type="noConversion"/>
  </si>
  <si>
    <t>L</t>
    <phoneticPr fontId="2" type="noConversion"/>
  </si>
  <si>
    <t>S</t>
    <phoneticPr fontId="2" type="noConversion"/>
  </si>
  <si>
    <t>L</t>
    <phoneticPr fontId="2" type="noConversion"/>
  </si>
  <si>
    <t>케익스탠드 받침 플레이팅 2단 접시 에프터눈티</t>
    <phoneticPr fontId="2" type="noConversion"/>
  </si>
  <si>
    <t>굽접시</t>
    <phoneticPr fontId="2" type="noConversion"/>
  </si>
  <si>
    <t>플레이팅접시</t>
    <phoneticPr fontId="2" type="noConversion"/>
  </si>
  <si>
    <r>
      <t>3</t>
    </r>
    <r>
      <rPr>
        <sz val="18"/>
        <color rgb="FF1A0053"/>
        <rFont val="돋움"/>
        <family val="3"/>
        <charset val="129"/>
      </rPr>
      <t>단접시</t>
    </r>
    <phoneticPr fontId="2" type="noConversion"/>
  </si>
  <si>
    <t>Z8 노이즈캔슬링 블루투스 골전도이어폰</t>
    <phoneticPr fontId="2" type="noConversion"/>
  </si>
  <si>
    <t>라탄휴지케이스</t>
    <phoneticPr fontId="2" type="noConversion"/>
  </si>
  <si>
    <t>냅킨 꽂이 스텐 케이스 홀더 디스펜서</t>
    <phoneticPr fontId="2" type="noConversion"/>
  </si>
  <si>
    <t>냅킨통</t>
    <phoneticPr fontId="2" type="noConversion"/>
  </si>
  <si>
    <t>냅킨케이스</t>
    <phoneticPr fontId="2" type="noConversion"/>
  </si>
  <si>
    <t>티슈케이스</t>
    <phoneticPr fontId="2" type="noConversion"/>
  </si>
  <si>
    <t>휴지케이스</t>
    <phoneticPr fontId="2" type="noConversion"/>
  </si>
  <si>
    <t>휴지곽</t>
    <phoneticPr fontId="2" type="noConversion"/>
  </si>
  <si>
    <t>냅킨꽂이</t>
    <phoneticPr fontId="2" type="noConversion"/>
  </si>
  <si>
    <t>냅킨홀더</t>
    <phoneticPr fontId="2" type="noConversion"/>
  </si>
  <si>
    <t>냅킨디스펜서</t>
    <phoneticPr fontId="2" type="noConversion"/>
  </si>
  <si>
    <t>냅킨꽂이</t>
    <phoneticPr fontId="2" type="noConversion"/>
  </si>
  <si>
    <t>https://item.taobao.com/item.htm?spm=2013.1.w4004-22281668211.2.9ffe2a5afHDVEe&amp;id=602147074491</t>
  </si>
  <si>
    <t>https://detail.tmall.com/item.htm?spm=a230r.1.14.42.69d43648ltqmlh&amp;id=573993520678&amp;ns=1&amp;abbucket=11&amp;skuId=4081586545475</t>
  </si>
  <si>
    <t>래드</t>
    <phoneticPr fontId="2" type="noConversion"/>
  </si>
  <si>
    <t>블루</t>
    <phoneticPr fontId="2" type="noConversion"/>
  </si>
  <si>
    <t>래드</t>
    <phoneticPr fontId="2" type="noConversion"/>
  </si>
  <si>
    <t>래드</t>
    <phoneticPr fontId="2" type="noConversion"/>
  </si>
  <si>
    <t>블루</t>
    <phoneticPr fontId="2" type="noConversion"/>
  </si>
  <si>
    <t>중형</t>
    <phoneticPr fontId="2" type="noConversion"/>
  </si>
  <si>
    <t>대형</t>
    <phoneticPr fontId="2" type="noConversion"/>
  </si>
  <si>
    <t>특대형</t>
    <phoneticPr fontId="2" type="noConversion"/>
  </si>
  <si>
    <t>강아지접이식욕조</t>
  </si>
  <si>
    <t>강아지접이식욕조</t>
    <phoneticPr fontId="2" type="noConversion"/>
  </si>
  <si>
    <t>강아지목욕탕</t>
  </si>
  <si>
    <t>강아지샤워기</t>
  </si>
  <si>
    <t>애견욕조</t>
  </si>
  <si>
    <t>애견목욕</t>
    <phoneticPr fontId="2" type="noConversion"/>
  </si>
  <si>
    <t>강아지욕조</t>
    <phoneticPr fontId="2" type="noConversion"/>
  </si>
  <si>
    <t>강아지 욕조 접이식 목욕탕</t>
    <phoneticPr fontId="2" type="noConversion"/>
  </si>
  <si>
    <t>https://item.taobao.com/item.htm?spm=a230r.1.999.48.5153523cvxOKtk&amp;id=611112951661&amp;ns=1#detail</t>
  </si>
  <si>
    <t>일반</t>
    <phoneticPr fontId="2" type="noConversion"/>
  </si>
  <si>
    <t>노멀에디션</t>
    <phoneticPr fontId="2" type="noConversion"/>
  </si>
  <si>
    <t>업그레이드에디션</t>
    <phoneticPr fontId="2" type="noConversion"/>
  </si>
  <si>
    <t>접이식블루투스키보드</t>
    <phoneticPr fontId="2" type="noConversion"/>
  </si>
  <si>
    <t xml:space="preserve">휴대용 접이식 스마트폰 태블릿 블루투스 무선 키보드 </t>
    <phoneticPr fontId="2" type="noConversion"/>
  </si>
  <si>
    <t>https://detail.tmall.com/item.htm?spm=a220o.1000855.1998025129.3.20486a3a66T4v2&amp;pvid=d03651a0-7dbc-441d-8c74-c805d874419a&amp;pos=2&amp;acm=03054.1003.1.2768562&amp;id=583205330701&amp;scm=1007.16862.95220.23864_0_0&amp;utparam=%7B%22x_hestia_source%22:%2223864%22,%22x_object_type%22:%22item%22,%22x_mt%22:0,%22x_src%22:%2223864%22,%22x_pos%22:2,%22x_pvid%22:%22d03651a0-7dbc-441d-8c74-c805d874419a%22,%22x_object_id%22:583205330701%7D&amp;skuId=4087819754187</t>
  </si>
  <si>
    <t>애견발세척기</t>
  </si>
  <si>
    <t>강아지발세척</t>
    <phoneticPr fontId="2" type="noConversion"/>
  </si>
  <si>
    <t>애견발세척기</t>
    <phoneticPr fontId="2" type="noConversion"/>
  </si>
  <si>
    <t>고양이발세척기</t>
    <phoneticPr fontId="2" type="noConversion"/>
  </si>
  <si>
    <t>강아지산책용품</t>
    <phoneticPr fontId="2" type="noConversion"/>
  </si>
  <si>
    <t>애견발세척</t>
    <phoneticPr fontId="2" type="noConversion"/>
  </si>
  <si>
    <t>강아지발씻기</t>
    <phoneticPr fontId="2" type="noConversion"/>
  </si>
  <si>
    <t>애견발씻기</t>
    <phoneticPr fontId="2" type="noConversion"/>
  </si>
  <si>
    <t>강아지발닦기 애견 발세척기 강아지산책용품</t>
    <phoneticPr fontId="2" type="noConversion"/>
  </si>
  <si>
    <t>S</t>
    <phoneticPr fontId="2" type="noConversion"/>
  </si>
  <si>
    <t>L</t>
    <phoneticPr fontId="2" type="noConversion"/>
  </si>
  <si>
    <t>https://detail.tmall.com/item.htm?spm=a220m.1000858.1000725.101.c7301976VbvbVD&amp;id=577044923221&amp;areaId=371000&amp;user_id=2145077701&amp;cat_id=2&amp;is_b=1&amp;rn=64c5611eaad596677695207b445ed425</t>
  </si>
  <si>
    <t>강아지발닦기</t>
    <phoneticPr fontId="2" type="noConversion"/>
  </si>
  <si>
    <t>https://detail.tmall.com/item.htm?spm=a230r.1.14.227.656e4ce4PLCsEi&amp;id=588425225133&amp;ns=1&amp;abbucket=11&amp;skuId=4183825327799</t>
  </si>
  <si>
    <t>https://detail.tmall.com/item.htm?id=581778119304&amp;ali_trackid=2:mm_26632614_0_0:1579659945_172_294241597&amp;spm=a21bo.7925890.192091.11&amp;pvid=e2e45908-af83-4e0d-8345-773c9a1ff295&amp;scm=1007.12846.156652.999999999999999&amp;skuId=3887930116411</t>
  </si>
  <si>
    <t>블랙/화이트/핑크/민트</t>
    <phoneticPr fontId="2" type="noConversion"/>
  </si>
  <si>
    <t>텐키</t>
    <phoneticPr fontId="2" type="noConversion"/>
  </si>
  <si>
    <t>https://detail.tmall.com/item.htm?id=602011485846&amp;ali_trackid=2:mm_26632572_0_0:1579680011_224_1239807408&amp;spm=a21bo.7925890.192091.4&amp;pvid=007ffe40-0101-4900-94e1-bb77e70bd769&amp;scm=1007.12846.156652.999999999999999&amp;skuId=4212076548879</t>
  </si>
  <si>
    <t>키보드숫자키</t>
    <phoneticPr fontId="2" type="noConversion"/>
  </si>
  <si>
    <t>FUDE 텐키 무선 키보드 숫자키 넘버패드</t>
    <phoneticPr fontId="2" type="noConversion"/>
  </si>
  <si>
    <t>B.O.W 텐키 무선 키보드 숫자키 넘버패드</t>
    <phoneticPr fontId="2" type="noConversion"/>
  </si>
  <si>
    <t>B.O.W 텐키 무선 키보드 숫자키 넘버패드</t>
    <phoneticPr fontId="2" type="noConversion"/>
  </si>
  <si>
    <t>무선숫자키패드</t>
    <phoneticPr fontId="2" type="noConversion"/>
  </si>
  <si>
    <t>무선키패드</t>
    <phoneticPr fontId="2" type="noConversion"/>
  </si>
  <si>
    <t>블루투스키보드</t>
    <phoneticPr fontId="2" type="noConversion"/>
  </si>
  <si>
    <t>휴대용키보드</t>
    <phoneticPr fontId="2" type="noConversion"/>
  </si>
  <si>
    <t>무선키보드</t>
    <phoneticPr fontId="2" type="noConversion"/>
  </si>
  <si>
    <t>북유럽 황금 펭귄 가족 실내 카페 인테리어 장식 소품</t>
    <phoneticPr fontId="2" type="noConversion"/>
  </si>
  <si>
    <t>북유럽머그컵</t>
    <phoneticPr fontId="2" type="noConversion"/>
  </si>
  <si>
    <t>https://item.taobao.com/item.htm?id=597221693646&amp;ali_refid=a3_430620_1006:1151257888:N:9h9mQb%2FMHroDWiOGmxe5Ag%3D%3D:9aec84d122bfdab9f125bd75ddbd8a99&amp;ali_trackid=1_9aec84d122bfdab9f125bd75ddbd8a99&amp;spm=a230r.1.14.11#detail</t>
  </si>
  <si>
    <t>빈티지찻잔</t>
  </si>
  <si>
    <r>
      <rPr>
        <sz val="18"/>
        <color rgb="FF1A0053"/>
        <rFont val="돋움"/>
        <family val="3"/>
        <charset val="129"/>
      </rPr>
      <t>북유럽</t>
    </r>
    <r>
      <rPr>
        <sz val="18"/>
        <color rgb="FF1A0053"/>
        <rFont val="Arial"/>
        <family val="2"/>
      </rPr>
      <t xml:space="preserve"> </t>
    </r>
    <r>
      <rPr>
        <sz val="18"/>
        <color rgb="FF1A0053"/>
        <rFont val="돋움"/>
        <family val="3"/>
        <charset val="129"/>
      </rPr>
      <t>수입</t>
    </r>
    <r>
      <rPr>
        <sz val="18"/>
        <color rgb="FF1A0053"/>
        <rFont val="Arial"/>
        <family val="2"/>
      </rPr>
      <t xml:space="preserve"> </t>
    </r>
    <r>
      <rPr>
        <sz val="18"/>
        <color rgb="FF1A0053"/>
        <rFont val="돋움"/>
        <family val="3"/>
        <charset val="129"/>
      </rPr>
      <t>도자기</t>
    </r>
    <r>
      <rPr>
        <sz val="18"/>
        <color rgb="FF1A0053"/>
        <rFont val="Arial"/>
        <family val="2"/>
      </rPr>
      <t xml:space="preserve"> </t>
    </r>
    <r>
      <rPr>
        <sz val="18"/>
        <color rgb="FF1A0053"/>
        <rFont val="돋움"/>
        <family val="3"/>
        <charset val="129"/>
      </rPr>
      <t>머그컵</t>
    </r>
    <r>
      <rPr>
        <sz val="18"/>
        <color rgb="FF1A0053"/>
        <rFont val="Arial"/>
        <family val="2"/>
      </rPr>
      <t xml:space="preserve"> 4P</t>
    </r>
    <r>
      <rPr>
        <sz val="18"/>
        <color rgb="FF1A0053"/>
        <rFont val="돋움"/>
        <family val="3"/>
        <charset val="129"/>
      </rPr>
      <t>세트</t>
    </r>
    <r>
      <rPr>
        <sz val="18"/>
        <color rgb="FF1A0053"/>
        <rFont val="Arial"/>
        <family val="2"/>
      </rPr>
      <t>+</t>
    </r>
    <r>
      <rPr>
        <sz val="18"/>
        <color rgb="FF1A0053"/>
        <rFont val="돋움"/>
        <family val="3"/>
        <charset val="129"/>
      </rPr>
      <t>홀더</t>
    </r>
    <phoneticPr fontId="2" type="noConversion"/>
  </si>
  <si>
    <t>북유럽 수입 도자기 머그컵 4P세트+홀더</t>
    <phoneticPr fontId="2" type="noConversion"/>
  </si>
  <si>
    <t>수입머그컵</t>
    <phoneticPr fontId="2" type="noConversion"/>
  </si>
  <si>
    <t>폴란드머그컵</t>
    <phoneticPr fontId="2" type="noConversion"/>
  </si>
  <si>
    <t>모기퇴치기</t>
    <phoneticPr fontId="2" type="noConversion"/>
  </si>
  <si>
    <t>https://item.taobao.com/item.htm?id=551620379579&amp;ali_refid=a3_430008_1006:1150007632:N:%2BN4h4P0y340ESE%2FvW5xUN5DStxu8tMef:5ba284037c93d4609057eaf912312118&amp;ali_trackid=1_5ba284037c93d4609057eaf912312118&amp;spm=a230r.1.0.0</t>
  </si>
  <si>
    <t>목베개</t>
    <phoneticPr fontId="2" type="noConversion"/>
  </si>
  <si>
    <t>기내용목베개</t>
    <phoneticPr fontId="2" type="noConversion"/>
  </si>
  <si>
    <t>비행기 기내용 기능성 휴대용 목베개</t>
    <phoneticPr fontId="2" type="noConversion"/>
  </si>
  <si>
    <t>여행용목베개</t>
    <phoneticPr fontId="2" type="noConversion"/>
  </si>
  <si>
    <t>기능성목베개</t>
    <phoneticPr fontId="2" type="noConversion"/>
  </si>
  <si>
    <t>비행기목베개</t>
    <phoneticPr fontId="2" type="noConversion"/>
  </si>
  <si>
    <t>비행기베개</t>
    <phoneticPr fontId="2" type="noConversion"/>
  </si>
  <si>
    <t>차목쿠션</t>
    <phoneticPr fontId="2" type="noConversion"/>
  </si>
  <si>
    <t>휴대용목베개</t>
    <phoneticPr fontId="2" type="noConversion"/>
  </si>
  <si>
    <t>비행기쿠션</t>
    <phoneticPr fontId="2" type="noConversion"/>
  </si>
  <si>
    <t>기내베개</t>
    <phoneticPr fontId="2" type="noConversion"/>
  </si>
  <si>
    <t>비행기쿠션</t>
    <phoneticPr fontId="2" type="noConversion"/>
  </si>
  <si>
    <t>SEENDA 휴대용 스마트폰 태블릿 블루투스 무선 키보드</t>
    <phoneticPr fontId="2" type="noConversion"/>
  </si>
  <si>
    <t>블루투스키보드</t>
    <phoneticPr fontId="2" type="noConversion"/>
  </si>
  <si>
    <t>접이식블루투스키보드</t>
    <phoneticPr fontId="2" type="noConversion"/>
  </si>
  <si>
    <t>스마트폰키보드</t>
    <phoneticPr fontId="2" type="noConversion"/>
  </si>
  <si>
    <t>휴대용블루투스키보드</t>
    <phoneticPr fontId="2" type="noConversion"/>
  </si>
  <si>
    <t>태블릿키보드</t>
    <phoneticPr fontId="2" type="noConversion"/>
  </si>
  <si>
    <t>태블릿블루투스키보드</t>
    <phoneticPr fontId="2" type="noConversion"/>
  </si>
  <si>
    <t>아이패드키보드</t>
    <phoneticPr fontId="2" type="noConversion"/>
  </si>
  <si>
    <t>무선미니키보드</t>
    <phoneticPr fontId="2" type="noConversion"/>
  </si>
  <si>
    <t>미니블루투스키보드</t>
    <phoneticPr fontId="2" type="noConversion"/>
  </si>
  <si>
    <t>아이폰키보드</t>
    <phoneticPr fontId="2" type="noConversion"/>
  </si>
  <si>
    <t>휴대용무선키보드</t>
  </si>
  <si>
    <t>랩원피스</t>
  </si>
  <si>
    <t>여름랩원피스</t>
  </si>
  <si>
    <t>바캉스원피스</t>
  </si>
  <si>
    <t>해외여행여름옷</t>
  </si>
  <si>
    <t>여름휴가원피스</t>
  </si>
  <si>
    <t>여름휴가룩</t>
  </si>
  <si>
    <t>반팔원피스</t>
  </si>
  <si>
    <t>휴양지룩</t>
  </si>
  <si>
    <t>여름미니원피스</t>
  </si>
  <si>
    <t>https://item.taobao.com/item.htm?spm=2013.1.0.0.682c2213BJOsO6&amp;id=589504339756</t>
  </si>
  <si>
    <t>https://item.taobao.com/item.htm?spm=2013.1.0.0.682c2213BJOsO6&amp;id=588327478800</t>
  </si>
  <si>
    <t>해외여행 여름휴가 바캉스 랩원피스 휴양지룩 맥시</t>
    <phoneticPr fontId="2" type="noConversion"/>
  </si>
  <si>
    <t>https://item.taobao.com/item.htm?spm=a1z10.3-c-s.w4002-14787091950.34.27cd4771ZCvQ7e&amp;id=607014505253</t>
  </si>
  <si>
    <t>크롭탑</t>
  </si>
  <si>
    <t>긴팔크롭티</t>
  </si>
  <si>
    <t>방송댄스복</t>
  </si>
  <si>
    <t>크롭티</t>
  </si>
  <si>
    <t>여름크롭티</t>
  </si>
  <si>
    <t>크롭블라우스</t>
  </si>
  <si>
    <t>여름 긴팔 크롭 티 방송댄스복</t>
    <phoneticPr fontId="2" type="noConversion"/>
  </si>
  <si>
    <t>퍼니트</t>
  </si>
  <si>
    <t>루즈핏니트</t>
  </si>
  <si>
    <t>펄니트</t>
  </si>
  <si>
    <t>오버핏니트</t>
  </si>
  <si>
    <t>샤스커트</t>
  </si>
  <si>
    <t>망사스커트</t>
  </si>
  <si>
    <t>루즈핏 퍼 니트 망사 샤스커트 투피스</t>
    <phoneticPr fontId="2" type="noConversion"/>
  </si>
  <si>
    <t>https://item.taobao.com/item.htm?spm=a1z10.3-c-s.w4002-14787091950.67.27cd4771ZCvQ7e&amp;id=607310155774</t>
  </si>
  <si>
    <t>https://item.taobao.com/item.htm?spm=a1z10.3-c-s.w4002-14787091950.92.3d044771vQccQL&amp;id=604097233272</t>
  </si>
  <si>
    <t>https://item.taobao.com/item.htm?spm=a230r.1.999.7.261b523cPC5OK1&amp;id=598401439967&amp;ns=1#detail</t>
    <phoneticPr fontId="2" type="noConversion"/>
  </si>
  <si>
    <t>해외여행 여름휴가 바캉스 랩원피스 휴양지룩 도트</t>
    <phoneticPr fontId="2" type="noConversion"/>
  </si>
  <si>
    <t>https://item.taobao.com/item.htm?spm=2013.1.0.0.682c2213BJOsO6&amp;id=584602006409</t>
    <phoneticPr fontId="2" type="noConversion"/>
  </si>
  <si>
    <t>해외여행 여름휴가 바캉스 랩원피스 휴양지룩 스트링</t>
    <phoneticPr fontId="2" type="noConversion"/>
  </si>
  <si>
    <t>해외여행 여름휴가 바캉스 랩원피스 휴양지룩 플라워</t>
    <phoneticPr fontId="2" type="noConversion"/>
  </si>
  <si>
    <t>여름 긴팔 크롭 티 방송댄스복 도트 주름 리본타이</t>
    <phoneticPr fontId="2" type="noConversion"/>
  </si>
  <si>
    <t>https://item.taobao.com/item.htm?spm=a230r.1.999.89.3d96523cBbxbeC&amp;id=610867886857&amp;ns=1#detail</t>
  </si>
  <si>
    <t>여자와이드슬랙스</t>
  </si>
  <si>
    <t>하이웨스트슬랙스</t>
  </si>
  <si>
    <t>여자 하이웨스트 와이드 슬랙스 봄가을 팬츠</t>
    <phoneticPr fontId="2" type="noConversion"/>
  </si>
  <si>
    <t>여자 하이웨스트 와이드 슬랙스 봄가을 팬츠</t>
    <phoneticPr fontId="2" type="noConversion"/>
  </si>
  <si>
    <t>진공기</t>
  </si>
  <si>
    <t>용기포장기</t>
  </si>
  <si>
    <t>포장기계</t>
  </si>
  <si>
    <t>실링기계</t>
  </si>
  <si>
    <t>수축포장기</t>
  </si>
  <si>
    <t>비닐실링기</t>
  </si>
  <si>
    <t>식품포장기</t>
  </si>
  <si>
    <t>진공포장기</t>
    <phoneticPr fontId="10" type="noConversion"/>
  </si>
  <si>
    <t>비닐접착기</t>
    <phoneticPr fontId="2" type="noConversion"/>
  </si>
  <si>
    <t>비닐밀봉기</t>
    <phoneticPr fontId="2" type="noConversion"/>
  </si>
  <si>
    <t>가정용진공포장기</t>
  </si>
  <si>
    <r>
      <rPr>
        <sz val="16"/>
        <color rgb="FF1A0053"/>
        <rFont val="맑은 고딕"/>
        <family val="2"/>
      </rPr>
      <t>음식진공포장기</t>
    </r>
    <phoneticPr fontId="2" type="noConversion"/>
  </si>
  <si>
    <t>https://detail.tmall.com/item.htm?id=603697964306&amp;ali_trackid=2:mm_26632589_0_0:1580044456_240_238876584&amp;spm=a21bo.7925890.192091.10&amp;pvid=704e92f2-ab4f-45b6-bafc-5a2d513034bf&amp;scm=1007.12846.156652.999999999999999&amp;sku_properties=5919063:6536025</t>
  </si>
  <si>
    <t>텐키</t>
    <phoneticPr fontId="2" type="noConversion"/>
  </si>
  <si>
    <t>유선</t>
    <phoneticPr fontId="2" type="noConversion"/>
  </si>
  <si>
    <t>텐키</t>
    <phoneticPr fontId="2" type="noConversion"/>
  </si>
  <si>
    <t xml:space="preserve">MOFII </t>
    <phoneticPr fontId="2" type="noConversion"/>
  </si>
  <si>
    <t xml:space="preserve">텐키 무선 숫자 키패드 키보드 </t>
    <phoneticPr fontId="2" type="noConversion"/>
  </si>
  <si>
    <t>MOFII 텐키 무선 숫자 키패드 키보드 넘버패드</t>
    <phoneticPr fontId="2" type="noConversion"/>
  </si>
  <si>
    <t>-</t>
  </si>
  <si>
    <t>컵워머</t>
  </si>
  <si>
    <t>도자기워머</t>
  </si>
  <si>
    <t>전기티워머</t>
  </si>
  <si>
    <t>usb컵워머</t>
  </si>
  <si>
    <t>미니핫플레이트</t>
  </si>
  <si>
    <t>티워머</t>
  </si>
  <si>
    <t>티팟워머</t>
  </si>
  <si>
    <t>핫탑</t>
  </si>
  <si>
    <t>컵 도자기 머그 워머 미니핫플레이트 핫탑</t>
    <phoneticPr fontId="2" type="noConversion"/>
  </si>
  <si>
    <t>컵 도자기 머그 워머 미니핫플레이트 핫탑</t>
    <phoneticPr fontId="2" type="noConversion"/>
  </si>
  <si>
    <t>머그워머</t>
    <phoneticPr fontId="2" type="noConversion"/>
  </si>
  <si>
    <t>머그워머</t>
    <phoneticPr fontId="2" type="noConversion"/>
  </si>
  <si>
    <t>https://detail.tmall.com/item.htm?spm=a230r.1.999.1.6b70523c4rBXyY&amp;id=580740951840&amp;ns=1&amp;skuId=4244917492936</t>
  </si>
  <si>
    <t>https://item.taobao.com/item.htm?spm=a21bo.2017.201876.239.5af911d9JVsPcY&amp;scm=1007.12493.92624.100200300000004&amp;id=38115033583&amp;pvid=80b2625e-d936-43ff-962e-ceb4b0fa78dc</t>
  </si>
  <si>
    <t>접이식키보드</t>
    <phoneticPr fontId="2" type="noConversion"/>
  </si>
  <si>
    <t>접이식키보드</t>
    <phoneticPr fontId="2" type="noConversion"/>
  </si>
  <si>
    <t>슬림키보드</t>
  </si>
  <si>
    <t>롤러블 접이식 휴대용 키보드</t>
    <phoneticPr fontId="2" type="noConversion"/>
  </si>
  <si>
    <t>10대 20대 남자 방수 메탈 오토매틱 손목시계</t>
    <phoneticPr fontId="2" type="noConversion"/>
  </si>
  <si>
    <t>https://detail.tmall.com/item.htm?spm=a1z10.3-b.w4011-2882507194.113.33e54e58y5Hg43&amp;id=605141873015&amp;rn=579a14bd69275a87d558a91a2925b2d8&amp;abbucket=17&amp;skuId=4409789034824</t>
  </si>
  <si>
    <t>https://detail.tmall.com/item.htm?id=601264496188&amp;skuId=4210431865748</t>
  </si>
  <si>
    <t>10대 20대 남자 메탈 방수 오토매틱 손목시계</t>
    <phoneticPr fontId="2" type="noConversion"/>
  </si>
  <si>
    <t>https://detail.tmall.com/item.htm?spm=a230r.1.14.73.6c0544391aONVn&amp;id=606099087073&amp;ns=1&amp;abbucket=9&amp;skuId=4416455883584</t>
    <phoneticPr fontId="2" type="noConversion"/>
  </si>
  <si>
    <t>벽걸이시계</t>
    <phoneticPr fontId="2" type="noConversion"/>
  </si>
  <si>
    <t>벽걸이시계 은행잎 모양 친구 신혼부부 집들이선물</t>
    <phoneticPr fontId="2" type="noConversion"/>
  </si>
  <si>
    <t>CNY</t>
    <phoneticPr fontId="2" type="noConversion"/>
  </si>
  <si>
    <t>https://detail.tmall.com/item.htm?spm=a1z10.5-b.w4011-11775666377.43.92bd51d31jkOFx&amp;id=597909014316&amp;rn=615cdb018b70bf5dcd9680ff8f4a540b&amp;abbucket=19&amp;skuId=4333211355990</t>
    <phoneticPr fontId="2" type="noConversion"/>
  </si>
  <si>
    <t>벽걸이시계 참새 모양 친구 집들이선물 벽시계</t>
    <phoneticPr fontId="2" type="noConversion"/>
  </si>
  <si>
    <t>https://detail.tmall.com/item.htm?spm=a1z10.5-b.w4011-11775666377.48.92bd51d31jkOFx&amp;id=598518267877&amp;rn=615cdb018b70bf5dcd9680ff8f4a540b&amp;abbucket=19</t>
    <phoneticPr fontId="2" type="noConversion"/>
  </si>
  <si>
    <t>벽걸이시계 사슴 모양 친구 신혼부부 집들이선물</t>
    <phoneticPr fontId="2" type="noConversion"/>
  </si>
  <si>
    <t>https://detail.tmall.com/item.htm?spm=a1z10.5-b.w4011-11775666377.53.92bd51d31jkOFx&amp;id=598595084315&amp;rn=615cdb018b70bf5dcd9680ff8f4a540b&amp;abbucket=19</t>
    <phoneticPr fontId="2" type="noConversion"/>
  </si>
  <si>
    <t>벽걸이시계</t>
    <phoneticPr fontId="2" type="noConversion"/>
  </si>
  <si>
    <t>벽걸이시계 고양이 모양 친구 신혼부부 집들이선물</t>
    <phoneticPr fontId="2" type="noConversion"/>
  </si>
  <si>
    <t>https://detail.tmall.com/item.htm?spm=a1z10.5-b.w4011-11775666377.58.92bd51d31jkOFx&amp;id=598805157775&amp;rn=615cdb018b70bf5dcd9680ff8f4a540b&amp;abbucket=19&amp;sku_properties=21433:206496126</t>
    <phoneticPr fontId="2" type="noConversion"/>
  </si>
  <si>
    <t>벽걸이시계</t>
    <phoneticPr fontId="2" type="noConversion"/>
  </si>
  <si>
    <t>벽걸이시계 코끼리 모양 친구 신혼부부 집들이선물</t>
    <phoneticPr fontId="2" type="noConversion"/>
  </si>
  <si>
    <t>https://detail.tmall.com/item.htm?spm=a1z10.5-b.w4011-11775666377.63.92bd51d31jkOFx&amp;id=598923592557&amp;rn=615cdb018b70bf5dcd9680ff8f4a540b&amp;abbucket=19</t>
    <phoneticPr fontId="2" type="noConversion"/>
  </si>
  <si>
    <t>벽걸이시계 원형 모양 친구 신혼부부 집들이선물</t>
    <phoneticPr fontId="2" type="noConversion"/>
  </si>
  <si>
    <t>https://detail.tmall.com/item.htm?spm=a1z10.5-b.w4011-11775666377.68.513a51d3gu4jaX&amp;id=598590211830&amp;rn=72334fa7736c66eea174fd2735ad9694&amp;abbucket=19</t>
    <phoneticPr fontId="2" type="noConversion"/>
  </si>
  <si>
    <t>벽걸이시계 사슴 그림 친구 신혼부부 집들이선물</t>
    <phoneticPr fontId="2" type="noConversion"/>
  </si>
  <si>
    <t>https://detail.tmall.com/item.htm?spm=a1z10.5-b.w4011-11775666377.73.92bd51d31jkOFx&amp;id=598127619954&amp;rn=615cdb018b70bf5dcd9680ff8f4a540b&amp;abbucket=19</t>
    <phoneticPr fontId="2" type="noConversion"/>
  </si>
  <si>
    <t>벽걸이시계 심플 디자인 친구 신혼부부 집들이선물</t>
    <phoneticPr fontId="2" type="noConversion"/>
  </si>
  <si>
    <t>CNY</t>
    <phoneticPr fontId="2" type="noConversion"/>
  </si>
  <si>
    <t>https://detail.tmall.com/item.htm?spm=a1z10.5-b.w4011-11775666377.78.75a751d3bbyS8w&amp;id=599035616792&amp;rn=ba2ec2a891eb90107ef10299a6b8cb19&amp;abbucket=19&amp;sku_properties=21433:206496126</t>
    <phoneticPr fontId="2" type="noConversion"/>
  </si>
  <si>
    <t>벽걸이시계</t>
    <phoneticPr fontId="2" type="noConversion"/>
  </si>
  <si>
    <t>벽걸이시계 꽃사슴 모양 친구 신혼부부 집들이선물</t>
    <phoneticPr fontId="2" type="noConversion"/>
  </si>
  <si>
    <t>https://detail.tmall.com/item.htm?spm=a1z10.5-b.w4011-11775666377.83.92bd51d31jkOFx&amp;id=598644639696&amp;rn=615cdb018b70bf5dcd9680ff8f4a540b&amp;abbucket=19</t>
    <phoneticPr fontId="2" type="noConversion"/>
  </si>
  <si>
    <t>벽걸이시계 사슴 머리 친구 신혼부부 집들이선물</t>
    <phoneticPr fontId="2" type="noConversion"/>
  </si>
  <si>
    <t>CNY</t>
    <phoneticPr fontId="2" type="noConversion"/>
  </si>
  <si>
    <t>https://detail.tmall.com/item.htm?spm=a1z10.5-b.w4011-11775666377.88.92bd51d31jkOFx&amp;id=599666656228&amp;rn=615cdb018b70bf5dcd9680ff8f4a540b&amp;abbucket=19</t>
    <phoneticPr fontId="2" type="noConversion"/>
  </si>
  <si>
    <t>벽걸이시계 코끼리 머리 친구 신혼부부 집들이선물</t>
    <phoneticPr fontId="2" type="noConversion"/>
  </si>
  <si>
    <t>https://detail.tmall.com/item.htm?spm=a1z10.5-b.w4011-11775666377.93.92bd51d31jkOFx&amp;id=598794406755&amp;rn=615cdb018b70bf5dcd9680ff8f4a540b&amp;abbucket=19</t>
    <phoneticPr fontId="2" type="noConversion"/>
  </si>
  <si>
    <t>벽걸이시계 심플 사슴뿔 친구 신혼부부 집들이선물</t>
    <phoneticPr fontId="2" type="noConversion"/>
  </si>
  <si>
    <t>https://detail.tmall.com/item.htm?spm=a1z10.5-b.w4011-11775666377.43.480a4b43Iv2nDi&amp;id=598511559924&amp;rn=36126422e92e12c463eb05666f724794&amp;abbucket=19&amp;skuId=4336044870625</t>
    <phoneticPr fontId="2" type="noConversion"/>
  </si>
  <si>
    <t>벽걸이시계 미니멀리즘 친구 신혼부부 집들이선물</t>
    <phoneticPr fontId="2" type="noConversion"/>
  </si>
  <si>
    <t>https://detail.tmall.com/item.htm?spm=a1z10.5-b.w4011-11775666377.48.480a4b43Iv2nDi&amp;id=604509648622&amp;rn=36126422e92e12c463eb05666f724794&amp;abbucket=19</t>
    <phoneticPr fontId="2" type="noConversion"/>
  </si>
  <si>
    <t>벽걸이시계 태양 해시계 친구 신혼부부 집들이선물</t>
    <phoneticPr fontId="2" type="noConversion"/>
  </si>
  <si>
    <t>https://detail.tmall.com/item.htm?spm=a1z10.5-b.w4011-11775666377.53.480a4b43Iv2nDi&amp;id=599101190124&amp;rn=36126422e92e12c463eb05666f724794&amp;abbucket=19&amp;sku_properties=21433:206496126</t>
    <phoneticPr fontId="2" type="noConversion"/>
  </si>
  <si>
    <t>벽걸이시계 사각 디자인 친구 신혼부부 집들이선물</t>
    <phoneticPr fontId="2" type="noConversion"/>
  </si>
  <si>
    <t>https://detail.tmall.com/item.htm?spm=a1z10.5-b.w4011-11775666377.58.480a4b43Iv2nDi&amp;id=599099690705&amp;rn=36126422e92e12c463eb05666f724794&amp;abbucket=19</t>
    <phoneticPr fontId="2" type="noConversion"/>
  </si>
  <si>
    <t>벽걸이시계 황금비 친구 신혼부부 집들이선물</t>
    <phoneticPr fontId="2" type="noConversion"/>
  </si>
  <si>
    <t>https://detail.tmall.com/item.htm?spm=a1z10.5-b.w4011-11775666377.63.480a4b43Iv2nDi&amp;id=609044083567&amp;rn=36126422e92e12c463eb05666f724794&amp;abbucket=19&amp;sku_properties=21433:206496126</t>
    <phoneticPr fontId="2" type="noConversion"/>
  </si>
  <si>
    <t>벽걸이시계 황금 유리 친구 신혼부부 집들이선물</t>
    <phoneticPr fontId="2" type="noConversion"/>
  </si>
  <si>
    <t>https://detail.tmall.com/item.htm?spm=a1z10.5-b.w4011-11775666377.68.480a4b43Iv2nDi&amp;id=597768760030&amp;rn=36126422e92e12c463eb05666f724794&amp;abbucket=19</t>
    <phoneticPr fontId="2" type="noConversion"/>
  </si>
  <si>
    <t>벽걸이시계 팔각 디자인 친구 신혼부부 집들이선물</t>
    <phoneticPr fontId="2" type="noConversion"/>
  </si>
  <si>
    <t>https://detail.tmall.com/item.htm?spm=a1z10.5-b.w4011-11775666377.73.480a4b43Iv2nDi&amp;id=599352507145&amp;rn=36126422e92e12c463eb05666f724794&amp;abbucket=19&amp;sku_properties=21433:206496126</t>
    <phoneticPr fontId="2" type="noConversion"/>
  </si>
  <si>
    <t>벽걸이시계 다이아 모양 친구 신혼부부 집들이선물</t>
    <phoneticPr fontId="2" type="noConversion"/>
  </si>
  <si>
    <t>https://detail.tmall.com/item.htm?spm=a1z10.5-b.w4011-11775666377.78.480a4b43Iv2nDi&amp;id=608546784598&amp;rn=36126422e92e12c463eb05666f724794&amp;abbucket=19&amp;sku_properties=21433:206496126</t>
    <phoneticPr fontId="2" type="noConversion"/>
  </si>
  <si>
    <t>벽걸이시계 원형 프레임 친구 신혼부부 집들이선물</t>
    <phoneticPr fontId="2" type="noConversion"/>
  </si>
  <si>
    <t>https://detail.tmall.com/item.htm?spm=a1z10.5-b.w4011-11775666377.83.480a4b43Iv2nDi&amp;id=608821854432&amp;rn=36126422e92e12c463eb05666f724794&amp;abbucket=19&amp;sku_properties=21433:206496126</t>
    <phoneticPr fontId="2" type="noConversion"/>
  </si>
  <si>
    <t>벽걸이시계 황금 유리 괘종시계 친구 집들이선물</t>
    <phoneticPr fontId="2" type="noConversion"/>
  </si>
  <si>
    <t>CNY</t>
    <phoneticPr fontId="2" type="noConversion"/>
  </si>
  <si>
    <t>https://detail.tmall.com/item.htm?spm=a1z10.5-b.w4011-11775666377.88.480a4b43Iv2nDi&amp;id=609266563750&amp;rn=36126422e92e12c463eb05666f724794&amp;abbucket=19</t>
    <phoneticPr fontId="2" type="noConversion"/>
  </si>
  <si>
    <t>벽걸이시계 원형 십자선 친구 신혼부부 집들이선물</t>
    <phoneticPr fontId="2" type="noConversion"/>
  </si>
  <si>
    <t>https://detail.tmall.com/item.htm?spm=a1z10.5-b.w4011-11775666377.43.39435b7eucRKsB&amp;id=598385577742&amp;rn=49f89d025b5ff56ac8314a23ffdf371a&amp;abbucket=19</t>
    <phoneticPr fontId="2" type="noConversion"/>
  </si>
  <si>
    <t>벽걸이시계 전통 은행잎 친구 신혼부부 집들이선물</t>
    <phoneticPr fontId="2" type="noConversion"/>
  </si>
  <si>
    <t>https://detail.tmall.com/item.htm?spm=a1z10.5-b.w4011-11775666377.53.39435b7eucRKsB&amp;id=606850359213&amp;rn=49f89d025b5ff56ac8314a23ffdf371a&amp;abbucket=19&amp;skuId=4249706360452</t>
    <phoneticPr fontId="2" type="noConversion"/>
  </si>
  <si>
    <t>벽걸이시계 화이트 은행잎 친구 신혼부부 집들이선물</t>
    <phoneticPr fontId="2" type="noConversion"/>
  </si>
  <si>
    <t>https://detail.tmall.com/item.htm?spm=a1z10.5-b.w4011-11775666377.58.39435b7eucRKsB&amp;id=599039396939&amp;rn=49f89d025b5ff56ac8314a23ffdf371a&amp;abbucket=19&amp;sku_properties=21433:206496126</t>
    <phoneticPr fontId="2" type="noConversion"/>
  </si>
  <si>
    <t>벽걸이시계 창가 은행잎 친구 신혼부부 집들이선물</t>
    <phoneticPr fontId="2" type="noConversion"/>
  </si>
  <si>
    <t>https://detail.tmall.com/item.htm?spm=a1z10.5-b.w4011-11775666377.63.39435b7eucRKsB&amp;id=599024322357&amp;rn=49f89d025b5ff56ac8314a23ffdf371a&amp;abbucket=19</t>
    <phoneticPr fontId="2" type="noConversion"/>
  </si>
  <si>
    <t>벽걸이시계 창가 무늬 친구 신혼부부 집들이선물</t>
    <phoneticPr fontId="2" type="noConversion"/>
  </si>
  <si>
    <t>https://detail.tmall.com/item.htm?spm=a1z10.5-b.w4011-11775666377.68.39435b7eucRKsB&amp;id=599301122708&amp;rn=49f89d025b5ff56ac8314a23ffdf371a&amp;abbucket=19</t>
    <phoneticPr fontId="2" type="noConversion"/>
  </si>
  <si>
    <t>벽걸이시계</t>
    <phoneticPr fontId="2" type="noConversion"/>
  </si>
  <si>
    <t>벽걸이시계 동양 풍경화 친구 신혼부부 집들이선물</t>
    <phoneticPr fontId="2" type="noConversion"/>
  </si>
  <si>
    <t>https://detail.tmall.com/item.htm?spm=a1z10.5-b.w4011-11775666377.73.39435b7eucRKsB&amp;id=598694801336&amp;rn=49f89d025b5ff56ac8314a23ffdf371a&amp;abbucket=19&amp;sku_properties=21433:206496126</t>
    <phoneticPr fontId="2" type="noConversion"/>
  </si>
  <si>
    <t>벽걸이시계 전통 무늬 친구 신혼부부 집들이선물</t>
    <phoneticPr fontId="2" type="noConversion"/>
  </si>
  <si>
    <t>https://detail.tmall.com/item.htm?spm=a230r.1.14.113.6c054439HMKj4i&amp;id=42361713702&amp;ns=1&amp;abbucket=9&amp;skuId=3108375832246</t>
    <phoneticPr fontId="2" type="noConversion"/>
  </si>
  <si>
    <t>벽걸이시계 심플 골드 친구 신혼부부 집들이선물</t>
    <phoneticPr fontId="2" type="noConversion"/>
  </si>
  <si>
    <t>https://detail.tmall.com/item.htm?spm=a1z10.3-b-s.w4011-17280132869.77.422252f5PX9EX3&amp;id=593850010284&amp;rn=37e779edef77bdc0d5a204303f69ad9d&amp;abbucket=19</t>
    <phoneticPr fontId="2" type="noConversion"/>
  </si>
  <si>
    <t>벽걸이시계 실버 블랙 친구 신혼부부 집들이선물</t>
    <phoneticPr fontId="2" type="noConversion"/>
  </si>
  <si>
    <t>https://detail.tmall.com/item.htm?spm=a1z10.3-b-s.w4011-17280132869.92.422252f5PX9EX3&amp;id=37586991772&amp;rn=37e779edef77bdc0d5a204303f69ad9d&amp;abbucket=19</t>
    <phoneticPr fontId="2" type="noConversion"/>
  </si>
  <si>
    <t>벽걸이시계 핑크 플라워 친구 신혼부부 집들이선물</t>
    <phoneticPr fontId="2" type="noConversion"/>
  </si>
  <si>
    <t>https://detail.tmall.com/item.htm?spm=a1z10.3-b-s.w4011-17280132869.97.422252f5PX9EX3&amp;id=37141519525&amp;rn=37e779edef77bdc0d5a204303f69ad9d&amp;abbucket=19</t>
    <phoneticPr fontId="2" type="noConversion"/>
  </si>
  <si>
    <t>벽걸이시계 야광 아날로그 친구 신혼부부 집들이선물</t>
    <phoneticPr fontId="2" type="noConversion"/>
  </si>
  <si>
    <t>https://detail.tmall.com/item.htm?spm=a1z10.3-b-s.w4011-17280132869.117.422252f5PX9EX3&amp;id=38972686500&amp;rn=37e779edef77bdc0d5a204303f69ad9d&amp;abbucket=19</t>
    <phoneticPr fontId="2" type="noConversion"/>
  </si>
  <si>
    <t>벽걸이시계 고급 금테 친구 신혼부부 집들이선물</t>
    <phoneticPr fontId="2" type="noConversion"/>
  </si>
  <si>
    <t>https://detail.tmall.com/item.htm?spm=a1z10.3-b-s.w4011-17280132869.272.422252f5PX9EX3&amp;id=584198245463&amp;rn=37e779edef77bdc0d5a204303f69ad9d&amp;abbucket=19</t>
    <phoneticPr fontId="2" type="noConversion"/>
  </si>
  <si>
    <t>벽걸이시계 어린이 퍼즐 친구 신혼부부 집들이선물</t>
    <phoneticPr fontId="2" type="noConversion"/>
  </si>
  <si>
    <t>https://detail.tmall.com/item.htm?spm=a1z10.3-b-s.w4011-17280132869.162.422252f5PX9EX3&amp;id=544030294005&amp;rn=37e779edef77bdc0d5a204303f69ad9d&amp;abbucket=19&amp;skuId=3440041990339</t>
    <phoneticPr fontId="2" type="noConversion"/>
  </si>
  <si>
    <t>디지털시계</t>
    <phoneticPr fontId="2" type="noConversion"/>
  </si>
  <si>
    <t>디지털시계 데스크 장식 친구 신혼부부 집들이선물</t>
    <phoneticPr fontId="2" type="noConversion"/>
  </si>
  <si>
    <t>https://detail.tmall.com/item.htm?spm=a1z10.5-b-s.w4011-17084550740.70.287959fdyD4ORb&amp;id=595921274874&amp;rn=d0667e6a68c3684b99f4936860c88cdd&amp;abbucket=19&amp;sku_properties=21433:206496126</t>
    <phoneticPr fontId="2" type="noConversion"/>
  </si>
  <si>
    <t>벽걸이시계 사슴 뿔모양 친구 신혼부부 집들이선물</t>
    <phoneticPr fontId="2" type="noConversion"/>
  </si>
  <si>
    <t>https://detail.tmall.com/item.htm?spm=a1z10.5-b-s.w4011-17084550740.74.287959fdyD4ORb&amp;id=608051568374&amp;rn=d0667e6a68c3684b99f4936860c88cdd&amp;abbucket=19&amp;skuId=4269600208467</t>
    <phoneticPr fontId="2" type="noConversion"/>
  </si>
  <si>
    <t>벽걸이시계 가족 사랑 친구 신혼부부 집들이선물</t>
    <phoneticPr fontId="2" type="noConversion"/>
  </si>
  <si>
    <t>https://detail.tmall.com/item.htm?spm=a1z10.5-b-s.w4011-17084550740.78.287959fdyD4ORb&amp;id=608910423942&amp;rn=d0667e6a68c3684b99f4936860c88cdd&amp;abbucket=19&amp;sku_properties=21433:206496126</t>
    <phoneticPr fontId="2" type="noConversion"/>
  </si>
  <si>
    <t>벽걸이시계 블랙 디자인 친구 신혼부부 집들이선물</t>
    <phoneticPr fontId="2" type="noConversion"/>
  </si>
  <si>
    <t>https://detail.tmall.com/item.htm?spm=a1z10.5-b-s.w4011-17084550740.82.287959fdyD4ORb&amp;id=585094914126&amp;rn=d0667e6a68c3684b99f4936860c88cdd&amp;abbucket=19&amp;skuId=3955701624140</t>
    <phoneticPr fontId="2" type="noConversion"/>
  </si>
  <si>
    <t>벽걸이시계 블랙 전통문양 친구 신혼부부 집들이선물</t>
    <phoneticPr fontId="2" type="noConversion"/>
  </si>
  <si>
    <t>https://detail.tmall.com/item.htm?spm=a1z10.5-b-s.w4011-17084550740.90.287959fdyD4ORb&amp;id=591949039678&amp;rn=d0667e6a68c3684b99f4936860c88cdd&amp;abbucket=19&amp;sku_properties=21433:206496126</t>
    <phoneticPr fontId="2" type="noConversion"/>
  </si>
  <si>
    <t>벽걸이시계 관람차 모양 친구 신혼부부 집들이선물</t>
    <phoneticPr fontId="2" type="noConversion"/>
  </si>
  <si>
    <t>https://detail.tmall.com/item.htm?spm=a1z10.5-b-s.w4011-17084550740.102.287959fdyD4ORb&amp;id=594671955306&amp;rn=d0667e6a68c3684b99f4936860c88cdd&amp;abbucket=19&amp;sku_properties=21433:79936</t>
  </si>
  <si>
    <t>벽걸이시계 패션 아트 친구 신혼부부 집들이선물</t>
    <phoneticPr fontId="2" type="noConversion"/>
  </si>
  <si>
    <t>https://detail.tmall.com/item.htm?spm=a1z10.5-b-s.w4011-17084550740.106.287959fdyD4ORb&amp;id=601212373151&amp;rn=d0667e6a68c3684b99f4936860c88cdd&amp;abbucket=19&amp;sku_properties=21433:206496126</t>
    <phoneticPr fontId="2" type="noConversion"/>
  </si>
  <si>
    <t>벽걸이시계 물방울 모양 친구 신혼부부 집들이선물</t>
    <phoneticPr fontId="2" type="noConversion"/>
  </si>
  <si>
    <t>https://detail.tmall.com/item.htm?spm=a1z10.5-b-s.w4011-17084550740.110.287959fdyD4ORb&amp;id=607877515686&amp;rn=d0667e6a68c3684b99f4936860c88cdd&amp;abbucket=19&amp;sku_properties=21433:206496126</t>
    <phoneticPr fontId="2" type="noConversion"/>
  </si>
  <si>
    <t>벽걸이시계 물고기 어항 친구 신혼부부 집들이선물</t>
    <phoneticPr fontId="2" type="noConversion"/>
  </si>
  <si>
    <t>https://detail.tmall.com/item.htm?spm=a1z10.5-b-s.w4011-17084550740.114.287959fdyD4ORb&amp;id=600105090784&amp;rn=d0667e6a68c3684b99f4936860c88cdd&amp;abbucket=19&amp;sku_properties=21433:206496126</t>
    <phoneticPr fontId="2" type="noConversion"/>
  </si>
  <si>
    <t>벽걸이시계 음표 모양 친구 신혼부부 집들이선물</t>
    <phoneticPr fontId="2" type="noConversion"/>
  </si>
  <si>
    <t>https://detail.tmall.com/item.htm?spm=a1z10.5-b-s.w4011-17084550740.118.287959fdyD4ORb&amp;id=551565558152&amp;rn=d0667e6a68c3684b99f4936860c88cdd&amp;abbucket=19&amp;skuId=4020083129494</t>
    <phoneticPr fontId="2" type="noConversion"/>
  </si>
  <si>
    <t>벽걸이시계 영어 문자 친구 신혼부부 집들이선물</t>
    <phoneticPr fontId="2" type="noConversion"/>
  </si>
  <si>
    <t>https://detail.tmall.com/item.htm?spm=a1z10.5-b-s.w4011-17084550740.122.287959fdyD4ORb&amp;id=606226806807&amp;rn=d0667e6a68c3684b99f4936860c88cdd&amp;abbucket=19</t>
    <phoneticPr fontId="2" type="noConversion"/>
  </si>
  <si>
    <t>벽걸이시계 범선 모양 친구 신혼부부 집들이선물</t>
    <phoneticPr fontId="2" type="noConversion"/>
  </si>
  <si>
    <t>https://detail.tmall.com/item.htm?spm=a1z10.5-b-s.w4011-17084550740.126.287959fdyD4ORb&amp;id=592377051154&amp;rn=d0667e6a68c3684b99f4936860c88cdd&amp;abbucket=19&amp;skuId=4072678168193</t>
    <phoneticPr fontId="2" type="noConversion"/>
  </si>
  <si>
    <t>벽걸이시계 유럽 패션 친구 신혼부부 집들이선물</t>
    <phoneticPr fontId="2" type="noConversion"/>
  </si>
  <si>
    <t>https://detail.tmall.com/item.htm?spm=a1z10.5-b-s.w4011-17084550740.138.287959fdyD4ORb&amp;id=601586203881&amp;rn=d0667e6a68c3684b99f4936860c88cdd&amp;abbucket=19&amp;sku_properties=21433:206496126</t>
  </si>
  <si>
    <t>벽걸이시계 광석 모양 친구 신혼부부 집들이선물</t>
    <phoneticPr fontId="2" type="noConversion"/>
  </si>
  <si>
    <t>https://detail.tmall.com/item.htm?spm=a1z10.5-b-s.w4011-17084550740.146.287959fdyD4ORb&amp;id=599697293959&amp;rn=d0667e6a68c3684b99f4936860c88cdd&amp;abbucket=19&amp;sku_properties=21433:206496126</t>
    <phoneticPr fontId="2" type="noConversion"/>
  </si>
  <si>
    <t>벽걸이시계 깃털 모양 친구 신혼부부 집들이선물</t>
    <phoneticPr fontId="2" type="noConversion"/>
  </si>
  <si>
    <t>https://detail.tmall.com/item.htm?spm=a1z10.5-b-s.w4011-17084550740.150.287959fdyD4ORb&amp;id=536817894156&amp;rn=d0667e6a68c3684b99f4936860c88cdd&amp;abbucket=19</t>
    <phoneticPr fontId="2" type="noConversion"/>
  </si>
  <si>
    <t>벽걸이시계 발레리나 모양 친구 신혼부부 집들이선물</t>
    <phoneticPr fontId="2" type="noConversion"/>
  </si>
  <si>
    <t>https://detail.tmall.com/item.htm?spm=a1z10.5-b-s.w4011-17084550740.158.287959fdyD4ORb&amp;id=593714993111&amp;rn=d0667e6a68c3684b99f4936860c88cdd&amp;abbucket=19&amp;sku_properties=21433:206496126</t>
    <phoneticPr fontId="2" type="noConversion"/>
  </si>
  <si>
    <t>벽걸이시계 미니멀 디자인 친구 신혼부부 집들이선물</t>
    <phoneticPr fontId="2" type="noConversion"/>
  </si>
  <si>
    <t>https://detail.tmall.com/item.htm?spm=a1z10.5-b-s.w4011-17084550740.186.287959fdyD4ORb&amp;id=609075455032&amp;rn=d0667e6a68c3684b99f4936860c88cdd&amp;abbucket=19&amp;sku_properties=21433:79936</t>
    <phoneticPr fontId="2" type="noConversion"/>
  </si>
  <si>
    <t>벽걸이시계 사슴머리 모양 친구 신혼부부 집들이선물</t>
    <phoneticPr fontId="2" type="noConversion"/>
  </si>
  <si>
    <t>https://detail.tmall.com/item.htm?spm=a1z10.5-b-s.w4011-17084550740.190.287959fdyD4ORb&amp;id=606091250426&amp;rn=d0667e6a68c3684b99f4936860c88cdd&amp;abbucket=19</t>
    <phoneticPr fontId="2" type="noConversion"/>
  </si>
  <si>
    <t>벽걸이시계 언덕 사슴 친구 신혼부부 집들이선물</t>
    <phoneticPr fontId="2" type="noConversion"/>
  </si>
  <si>
    <t>https://detail.tmall.com/item.htm?spm=a1z10.5-b-s.w4011-17084550740.194.287959fdyD4ORb&amp;id=590346739791&amp;rn=d0667e6a68c3684b99f4936860c88cdd&amp;abbucket=19</t>
    <phoneticPr fontId="2" type="noConversion"/>
  </si>
  <si>
    <t>벽걸이시계 언덕 참새 친구 신혼부부 집들이선물</t>
    <phoneticPr fontId="2" type="noConversion"/>
  </si>
  <si>
    <t>https://detail.tmall.com/item.htm?spm=a1z10.5-b-s.w4011-17084550740.202.287959fdyD4ORb&amp;id=609751188723&amp;rn=d0667e6a68c3684b99f4936860c88cdd&amp;abbucket=19</t>
    <phoneticPr fontId="2" type="noConversion"/>
  </si>
  <si>
    <t>벽걸이시계 2020 신년 친구 신혼부부 집들이선물</t>
    <phoneticPr fontId="2" type="noConversion"/>
  </si>
  <si>
    <t>https://detail.tmall.com/item.htm?spm=a1z10.5-b-s.w4011-17084550740.218.287959fdyD4ORb&amp;id=610965483145&amp;rn=d0667e6a68c3684b99f4936860c88cdd&amp;abbucket=19</t>
    <phoneticPr fontId="2" type="noConversion"/>
  </si>
  <si>
    <t>벽걸이시계 입체 모양 친구 신혼부부 집들이선물</t>
    <phoneticPr fontId="2" type="noConversion"/>
  </si>
  <si>
    <t>https://detail.tmall.com/item.htm?spm=a1z10.5-b-s.w4011-17084550740.222.287959fdyD4ORb&amp;id=604431747261&amp;rn=d0667e6a68c3684b99f4936860c88cdd&amp;abbucket=19</t>
    <phoneticPr fontId="2" type="noConversion"/>
  </si>
  <si>
    <t>벽걸이시계 음표 디자인 친구 신혼부부 집들이선물</t>
    <phoneticPr fontId="2" type="noConversion"/>
  </si>
  <si>
    <t>https://detail.tmall.com/item.htm?spm=a1z10.5-b-s.w4011-17084550740.226.287959fdyD4ORb&amp;id=604915734108&amp;rn=d0667e6a68c3684b99f4936860c88cdd&amp;abbucket=19</t>
    <phoneticPr fontId="2" type="noConversion"/>
  </si>
  <si>
    <t>벽걸이시계 아코디언 친구 신혼부부 집들이선물</t>
    <phoneticPr fontId="2" type="noConversion"/>
  </si>
  <si>
    <t>https://detail.tmall.com/item.htm?spm=a1z10.5-b-s.w4011-17084550740.230.287959fdyD4ORb&amp;id=606884267663&amp;rn=d0667e6a68c3684b99f4936860c88cdd&amp;abbucket=19</t>
    <phoneticPr fontId="2" type="noConversion"/>
  </si>
  <si>
    <t>벽걸이시계 Music 친구 신혼부부 집들이선물</t>
    <phoneticPr fontId="2" type="noConversion"/>
  </si>
  <si>
    <t>https://detail.tmall.com/item.htm?spm=a1z10.5-b-s.w4011-17084550740.242.287959fdyD4ORb&amp;id=605589571417&amp;rn=d0667e6a68c3684b99f4936860c88cdd&amp;abbucket=19</t>
    <phoneticPr fontId="2" type="noConversion"/>
  </si>
  <si>
    <t>벽걸이시계 My Home 친구 신혼부부 집들이선물</t>
    <phoneticPr fontId="2" type="noConversion"/>
  </si>
  <si>
    <t>https://detail.tmall.com/item.htm?spm=a1z10.5-b-s.w4011-17084550740.246.287959fdyD4ORb&amp;id=589396623046&amp;rn=d0667e6a68c3684b99f4936860c88cdd&amp;abbucket=19</t>
    <phoneticPr fontId="2" type="noConversion"/>
  </si>
  <si>
    <t>벽걸이시계 입체 기둥 친구 신혼부부 집들이선물</t>
    <phoneticPr fontId="2" type="noConversion"/>
  </si>
  <si>
    <t>https://detail.tmall.com/item.htm?spm=a1z10.5-b-s.w4011-17084550740.258.287959fdyD4ORb&amp;id=527373778121&amp;rn=d0667e6a68c3684b99f4936860c88cdd&amp;abbucket=19</t>
    <phoneticPr fontId="2" type="noConversion"/>
  </si>
  <si>
    <t>벽걸이시계 숫자 디자인 친구 신혼부부 집들이선물</t>
    <phoneticPr fontId="2" type="noConversion"/>
  </si>
  <si>
    <t>https://detail.tmall.com/item.htm?spm=a1z10.5-b-s.w4011-17084550740.262.287959fdyD4ORb&amp;id=596506042225&amp;rn=d0667e6a68c3684b99f4936860c88cdd&amp;abbucket=19</t>
    <phoneticPr fontId="2" type="noConversion"/>
  </si>
  <si>
    <t>벽걸이시계 태양 디자인 친구 신혼부부 집들이선물</t>
    <phoneticPr fontId="2" type="noConversion"/>
  </si>
  <si>
    <t>https://detail.tmall.com/item.htm?spm=a1z10.5-b-s.w4011-17084550740.274.287959fdyD4ORb&amp;id=589024507087&amp;rn=d0667e6a68c3684b99f4936860c88cdd&amp;abbucket=19</t>
    <phoneticPr fontId="2" type="noConversion"/>
  </si>
  <si>
    <t>벽걸이시계 벌집모양 친구 신혼부부 집들이선물</t>
    <phoneticPr fontId="2" type="noConversion"/>
  </si>
  <si>
    <t>https://detail.tmall.com/item.htm?spm=a1z10.5-b-s.w4011-17084550740.278.287959fdyD4ORb&amp;id=589470856792&amp;rn=d0667e6a68c3684b99f4936860c88cdd&amp;abbucket=19&amp;sku_properties=21433:206496126</t>
  </si>
  <si>
    <t>벽걸이시계 육각 사슴모양 친구 신혼부부 집들이선물</t>
    <phoneticPr fontId="2" type="noConversion"/>
  </si>
  <si>
    <t>https://detail.tmall.com/item.htm?spm=a1z10.5-b-s.w4011-17084550740.294.287959fdyD4ORb&amp;id=527298958417&amp;rn=d0667e6a68c3684b99f4936860c88cdd&amp;abbucket=19</t>
    <phoneticPr fontId="2" type="noConversion"/>
  </si>
  <si>
    <t>벽걸이시계 고양이 괘종 친구 신혼부부 집들이선물</t>
    <phoneticPr fontId="2" type="noConversion"/>
  </si>
  <si>
    <t>https://detail.tmall.com/item.htm?spm=a1z10.5-b-s.w4011-17084550740.314.287959fdyD4ORb&amp;id=604687628018&amp;rn=d0667e6a68c3684b99f4936860c88cdd&amp;abbucket=19</t>
    <phoneticPr fontId="2" type="noConversion"/>
  </si>
  <si>
    <t>벽걸이시계 월계수 친구 신혼부부 집들이선물</t>
    <phoneticPr fontId="2" type="noConversion"/>
  </si>
  <si>
    <t>https://detail.tmall.com/item.htm?spm=a1z10.5-b-s.w4011-17084550740.322.287959fdyD4ORb&amp;id=598576808175&amp;rn=d0667e6a68c3684b99f4936860c88cdd&amp;abbucket=19</t>
    <phoneticPr fontId="2" type="noConversion"/>
  </si>
  <si>
    <t>벽걸이시계</t>
    <phoneticPr fontId="2" type="noConversion"/>
  </si>
  <si>
    <t>벽걸이시계 World 지구본 친구 신혼부부 집들이선물</t>
    <phoneticPr fontId="2" type="noConversion"/>
  </si>
  <si>
    <t>https://detail.tmall.com/item.htm?spm=a1z10.5-b-s.w4011-17084550740.326.287959fdyD4ORb&amp;id=557595321389&amp;rn=d0667e6a68c3684b99f4936860c88cdd&amp;abbucket=19&amp;sku_properties=21433:206496126</t>
    <phoneticPr fontId="2" type="noConversion"/>
  </si>
  <si>
    <t>벽걸이시계 열기구 모양 친구 신혼부부 집들이선물</t>
    <phoneticPr fontId="2" type="noConversion"/>
  </si>
  <si>
    <t>https://detail.tmall.com/item.htm?spm=a1z10.5-b-s.w4011-17084550740.330.287959fdyD4ORb&amp;id=600202849494&amp;rn=d0667e6a68c3684b99f4936860c88cdd&amp;abbucket=19&amp;sku_properties=21433:206496126</t>
    <phoneticPr fontId="2" type="noConversion"/>
  </si>
  <si>
    <t>벽걸이시계 꽃모양 디자인 친구 신혼부부 집들이선물</t>
    <phoneticPr fontId="2" type="noConversion"/>
  </si>
  <si>
    <t>https://detail.tmall.com/item.htm?spm=a1z10.5-b-s.w4011-17084550740.44.2d6e4ea3MdLYqh&amp;id=529158349536&amp;rn=9bf28b4f059881a7e8fa375834b2d403&amp;abbucket=19</t>
    <phoneticPr fontId="2" type="noConversion"/>
  </si>
  <si>
    <t>벽걸이시계 민들레 모양 친구 신혼부부 집들이선물</t>
    <phoneticPr fontId="2" type="noConversion"/>
  </si>
  <si>
    <t>https://detail.tmall.com/item.htm?spm=a1z10.5-b-s.w4011-17084550740.60.2d6e4ea3MdLYqh&amp;id=566047884776&amp;rn=9bf28b4f059881a7e8fa375834b2d403&amp;abbucket=19&amp;sku_properties=21433:206496126</t>
    <phoneticPr fontId="2" type="noConversion"/>
  </si>
  <si>
    <t>벽걸이시계 나무 모양 친구 신혼부부 집들이선물</t>
    <phoneticPr fontId="2" type="noConversion"/>
  </si>
  <si>
    <t>https://detail.tmall.com/item.htm?spm=a1z10.3-b-s.w4011-21585713341.52.4dec5274jM1l1E&amp;id=601019187156&amp;rn=4dc92588f6a6bd000e81b96407a116b7&amp;abbucket=19</t>
    <phoneticPr fontId="2" type="noConversion"/>
  </si>
  <si>
    <t>장식소품</t>
    <phoneticPr fontId="2" type="noConversion"/>
  </si>
  <si>
    <t>럭셔리 빛모양 카페 거실 실내 인테리어 장식 소품</t>
    <phoneticPr fontId="2" type="noConversion"/>
  </si>
  <si>
    <t>https://detail.tmall.com/item.htm?spm=a1z10.3-b-s.w4011-21585713341.57.4dec5274jM1l1E&amp;id=593703860816&amp;rn=4dc92588f6a6bd000e81b96407a116b7&amp;abbucket=19</t>
    <phoneticPr fontId="2" type="noConversion"/>
  </si>
  <si>
    <t>벽걸이 태양 해 깃털 친구 집들이선물 대형 시계</t>
    <phoneticPr fontId="2" type="noConversion"/>
  </si>
  <si>
    <t>https://detail.tmall.com/item.htm?spm=a1z10.3-b-s.w4011-21585713341.62.4dec5274jM1l1E&amp;id=592061521859&amp;rn=4dc92588f6a6bd000e81b96407a116b7&amp;abbucket=19&amp;sku_properties=21433:206496126</t>
    <phoneticPr fontId="2" type="noConversion"/>
  </si>
  <si>
    <t>벽걸이 둥근 빛모양 친구 집들이선물 대형 시계</t>
    <phoneticPr fontId="2" type="noConversion"/>
  </si>
  <si>
    <t>https://detail.tmall.com/item.htm?spm=a1z10.3-b-s.w4011-21585713341.67.4dec5274jM1l1E&amp;id=607184158421&amp;rn=4dc92588f6a6bd000e81b96407a116b7&amp;abbucket=19&amp;sku_properties=21433:20213</t>
    <phoneticPr fontId="2" type="noConversion"/>
  </si>
  <si>
    <t>벽걸이 빛모양 친구 집들이선물 대형 시계</t>
    <phoneticPr fontId="2" type="noConversion"/>
  </si>
  <si>
    <t>https://detail.tmall.com/item.htm?spm=a1z10.3-b-s.w4011-21585713341.72.4dec5274jM1l1E&amp;id=610688534707&amp;rn=4dc92588f6a6bd000e81b96407a116b7&amp;abbucket=19&amp;sku_properties=21433:206496126</t>
    <phoneticPr fontId="2" type="noConversion"/>
  </si>
  <si>
    <t>벽걸이 럭셔리 빛모양 친구 집들이선물 대형 시계</t>
    <phoneticPr fontId="2" type="noConversion"/>
  </si>
  <si>
    <t>https://detail.tmall.com/item.htm?spm=a1z10.3-b-s.w4011-21585713341.77.4dec5274jM1l1E&amp;id=605002414420&amp;rn=4dc92588f6a6bd000e81b96407a116b7&amp;abbucket=19</t>
    <phoneticPr fontId="2" type="noConversion"/>
  </si>
  <si>
    <t>벽걸이 원형 빛모양 친구 집들이선물 대형 시계</t>
    <phoneticPr fontId="2" type="noConversion"/>
  </si>
  <si>
    <t>https://detail.tmall.com/item.htm?spm=a1z10.3-b-s.w4011-21585713341.82.4dec5274jM1l1E&amp;id=592345555802&amp;rn=4dc92588f6a6bd000e81b96407a116b7&amp;abbucket=19</t>
    <phoneticPr fontId="2" type="noConversion"/>
  </si>
  <si>
    <t>벽걸이 골든 플라워 친구 집들이선물 대형 시계</t>
    <phoneticPr fontId="2" type="noConversion"/>
  </si>
  <si>
    <t>https://detail.tmall.com/item.htm?spm=a1z10.3-b-s.w4011-21585713341.87.4dec5274jM1l1E&amp;id=599983370314&amp;rn=4dc92588f6a6bd000e81b96407a116b7&amp;abbucket=19&amp;sku_properties=21433:20213</t>
    <phoneticPr fontId="2" type="noConversion"/>
  </si>
  <si>
    <t>벽걸이 사원 모양 친구 집들이선물 대형 시계</t>
    <phoneticPr fontId="2" type="noConversion"/>
  </si>
  <si>
    <t>https://detail.tmall.com/item.htm?spm=a1z10.3-b-s.w4011-21585713341.92.4dec5274jM1l1E&amp;id=598387098633&amp;rn=4dc92588f6a6bd000e81b96407a116b7&amp;abbucket=19&amp;sku_properties=21433:20213</t>
    <phoneticPr fontId="2" type="noConversion"/>
  </si>
  <si>
    <t>벽걸이 미니멀리즘 친구 집들이선물 대형 시계</t>
    <phoneticPr fontId="2" type="noConversion"/>
  </si>
  <si>
    <t>https://detail.tmall.com/item.htm?spm=a1z10.3-b-s.w4011-21585713341.97.4dec5274jM1l1E&amp;id=600811127230&amp;rn=4dc92588f6a6bd000e81b96407a116b7&amp;abbucket=19</t>
    <phoneticPr fontId="2" type="noConversion"/>
  </si>
  <si>
    <t>벽걸이 심플 선구성 친구 집들이선물 대형 시계</t>
    <phoneticPr fontId="2" type="noConversion"/>
  </si>
  <si>
    <t>https://detail.tmall.com/item.htm?spm=a1z10.3-b-s.w4011-21585713341.102.4dec5274jM1l1E&amp;id=610535889253&amp;rn=4dc92588f6a6bd000e81b96407a116b7&amp;abbucket=19&amp;sku_properties=21433:206496126</t>
    <phoneticPr fontId="2" type="noConversion"/>
  </si>
  <si>
    <t>벽걸이 골든 라운드 친구 집들이선물 대형 시계</t>
    <phoneticPr fontId="2" type="noConversion"/>
  </si>
  <si>
    <t>https://detail.tmall.com/item.htm?spm=a1z10.3-b-s.w4011-21585713341.104.4dec5274jM1l1E&amp;id=594745292992&amp;rn=4dc92588f6a6bd000e81b96407a116b7&amp;abbucket=19&amp;sku_properties=21433:206496126</t>
    <phoneticPr fontId="2" type="noConversion"/>
  </si>
  <si>
    <t>벽걸이 화살표 모양 친구 집들이선물 대형 시계</t>
    <phoneticPr fontId="2" type="noConversion"/>
  </si>
  <si>
    <t>https://detail.tmall.com/item.htm?spm=a1z10.3-b-s.w4011-21585713341.109.4dec5274jM1l1E&amp;id=591738128742&amp;rn=4dc92588f6a6bd000e81b96407a116b7&amp;abbucket=19</t>
    <phoneticPr fontId="2" type="noConversion"/>
  </si>
  <si>
    <t>벽걸이 나무 덩굴 실내 장식 인테리어 소품</t>
    <phoneticPr fontId="2" type="noConversion"/>
  </si>
  <si>
    <t>https://detail.tmall.com/item.htm?spm=a1z10.3-b-s.w4011-21585713341.114.4dec5274jM1l1E&amp;id=599829740888&amp;rn=4dc92588f6a6bd000e81b96407a116b7&amp;abbucket=19</t>
    <phoneticPr fontId="2" type="noConversion"/>
  </si>
  <si>
    <t>벽걸이 회전 모양 친구 집들이선물 대형 시계</t>
    <phoneticPr fontId="2" type="noConversion"/>
  </si>
  <si>
    <t>https://detail.tmall.com/item.htm?spm=a1z10.3-b-s.w4011-21585713341.124.4dec5274jM1l1E&amp;id=607392635623&amp;rn=4dc92588f6a6bd000e81b96407a116b7&amp;abbucket=19&amp;sku_properties=21433:20213</t>
    <phoneticPr fontId="2" type="noConversion"/>
  </si>
  <si>
    <t>벽걸이 리프 디자인 친구 집들이선물 대형 시계</t>
    <phoneticPr fontId="2" type="noConversion"/>
  </si>
  <si>
    <t>https://detail.tmall.com/item.htm?spm=a1z10.3-b-s.w4011-21585713341.132.4dec5274jM1l1E&amp;id=607652554540&amp;rn=4dc92588f6a6bd000e81b96407a116b7&amp;abbucket=19</t>
    <phoneticPr fontId="2" type="noConversion"/>
  </si>
  <si>
    <t>장식소품</t>
    <phoneticPr fontId="2" type="noConversion"/>
  </si>
  <si>
    <t>벽걸이 꽃 나무덩굴 실내 인테리어 장식 소품</t>
    <phoneticPr fontId="2" type="noConversion"/>
  </si>
  <si>
    <t>https://detail.tmall.com/item.htm?spm=a1z10.3-b-s.w4011-21585713341.134.4dec5274jM1l1E&amp;id=608338876734&amp;rn=4dc92588f6a6bd000e81b96407a116b7&amp;abbucket=19</t>
    <phoneticPr fontId="2" type="noConversion"/>
  </si>
  <si>
    <t>벽걸이 사각 빛모양 실내 카페 인테리어 장식 소품</t>
    <phoneticPr fontId="2" type="noConversion"/>
  </si>
  <si>
    <t>https://detail.tmall.com/item.htm?spm=a1z10.3-b-s.w4011-21585713341.142.4dec5274jM1l1E&amp;id=597921615877&amp;rn=4dc92588f6a6bd000e81b96407a116b7&amp;abbucket=19</t>
    <phoneticPr fontId="2" type="noConversion"/>
  </si>
  <si>
    <t>벽걸이 나선 꽃모양 친구 집들이선물 대형 시계</t>
    <phoneticPr fontId="2" type="noConversion"/>
  </si>
  <si>
    <t>https://detail.tmall.com/item.htm?spm=a1z10.3-b-s.w4011-21585713341.197.4dec5274jM1l1E&amp;id=600447095294&amp;rn=4dc92588f6a6bd000e81b96407a116b7&amp;abbucket=19&amp;sku_properties=21433:20213</t>
    <phoneticPr fontId="2" type="noConversion"/>
  </si>
  <si>
    <t>벽걸이 겨울 나무 친구 집들이선물 대형 시계</t>
    <phoneticPr fontId="2" type="noConversion"/>
  </si>
  <si>
    <t>https://detail.tmall.com/item.htm?spm=a1z10.3-b-s.w4011-21585713341.214.4dec5274jM1l1E&amp;id=596694331443&amp;rn=4dc92588f6a6bd000e81b96407a116b7&amp;abbucket=19&amp;sku_properties=21433:20213</t>
    <phoneticPr fontId="2" type="noConversion"/>
  </si>
  <si>
    <t>벽걸이 해 꽃모양 친구 집들이선물 대형 시계</t>
    <phoneticPr fontId="2" type="noConversion"/>
  </si>
  <si>
    <t>https://detail.tmall.com/item.htm?spm=a1z10.3-b-s.w4011-21585713341.234.4dec5274jM1l1E&amp;id=610208475176&amp;rn=4dc92588f6a6bd000e81b96407a116b7&amp;abbucket=19</t>
    <phoneticPr fontId="2" type="noConversion"/>
  </si>
  <si>
    <t>벽걸이 패션 디자인 친구 집들이선물 대형 시계</t>
    <phoneticPr fontId="2" type="noConversion"/>
  </si>
  <si>
    <t>https://detail.tmall.com/item.htm?spm=a1z10.3-b-s.w4011-21585713341.244.4dec5274jM1l1E&amp;id=592265371947&amp;rn=4dc92588f6a6bd000e81b96407a116b7&amp;abbucket=19</t>
    <phoneticPr fontId="2" type="noConversion"/>
  </si>
  <si>
    <t>벽걸이 태양 디자인 친구 집들이선물 대형 시계</t>
    <phoneticPr fontId="2" type="noConversion"/>
  </si>
  <si>
    <t>https://detail.tmall.com/item.htm?spm=a1z10.3-b-s.w4011-21585713341.274.4dec5274jM1l1E&amp;id=599758107927&amp;rn=4dc92588f6a6bd000e81b96407a116b7&amp;abbucket=19&amp;sku_properties=21433:20213</t>
    <phoneticPr fontId="2" type="noConversion"/>
  </si>
  <si>
    <t>벽걸이 나선 다이아모양 친구 집들이선물 대형 시계</t>
    <phoneticPr fontId="2" type="noConversion"/>
  </si>
  <si>
    <t>https://detail.tmall.com/item.htm?spm=a1z10.3-b-s.w4011-21585713341.282.4dec5274jM1l1E&amp;id=592194354322&amp;rn=4dc92588f6a6bd000e81b96407a116b7&amp;abbucket=19</t>
    <phoneticPr fontId="2" type="noConversion"/>
  </si>
  <si>
    <t>벽걸이 원형 라운드 친구 집들이선물 대형 시계</t>
    <phoneticPr fontId="2" type="noConversion"/>
  </si>
  <si>
    <t>CNY</t>
    <phoneticPr fontId="2" type="noConversion"/>
  </si>
  <si>
    <t>https://detail.tmall.com/item.htm?spm=a1z10.3-b-s.w4011-21585713341.284.4dec5274jM1l1E&amp;id=591718476755&amp;rn=4dc92588f6a6bd000e81b96407a116b7&amp;abbucket=19&amp;sku_properties=21433:206496126</t>
    <phoneticPr fontId="2" type="noConversion"/>
  </si>
  <si>
    <t>벽걸이 로즈골드 태양 친구 집들이선물 대형 시계</t>
    <phoneticPr fontId="2" type="noConversion"/>
  </si>
  <si>
    <t>https://detail.tmall.com/item.htm?spm=a1z10.3-b-s.w4011-21585713341.292.4dec5274jM1l1E&amp;id=599757247424&amp;rn=4dc92588f6a6bd000e81b96407a116b7&amp;abbucket=19&amp;sku_properties=21433:20213</t>
    <phoneticPr fontId="2" type="noConversion"/>
  </si>
  <si>
    <t>벽걸이 골드 은행잎 친구 집들이선물 대형 시계</t>
    <phoneticPr fontId="2" type="noConversion"/>
  </si>
  <si>
    <t>https://detail.tmall.com/item.htm?spm=a1z10.3-b-s.w4011-21585713341.339.4dec5274jM1l1E&amp;id=605874302616&amp;rn=4dc92588f6a6bd000e81b96407a116b7&amp;abbucket=19&amp;skuId=4416326607788</t>
    <phoneticPr fontId="2" type="noConversion"/>
  </si>
  <si>
    <t>벽걸이 화이트골드 연꽃 친구 집들이선물 대형 시계</t>
    <phoneticPr fontId="2" type="noConversion"/>
  </si>
  <si>
    <t>https://detail.tmall.com/item.htm?spm=a1z10.3-b-s.w4011-21585713341.344.4dec5274jM1l1E&amp;id=596861907061&amp;rn=4dc92588f6a6bd000e81b96407a116b7&amp;abbucket=19&amp;sku_properties=21433:20213</t>
    <phoneticPr fontId="2" type="noConversion"/>
  </si>
  <si>
    <t>벽걸이 골드 볼 친구 집들이선물 대형 시계</t>
    <phoneticPr fontId="2" type="noConversion"/>
  </si>
  <si>
    <t>https://detail.tmall.com/item.htm?spm=a230r.1.14.82.253a4439Y9qzjV&amp;id=597455598467&amp;ns=1&amp;abbucket=9&amp;skuId=4327723151499</t>
    <phoneticPr fontId="2" type="noConversion"/>
  </si>
  <si>
    <t>알람/탁상시계</t>
    <phoneticPr fontId="2" type="noConversion"/>
  </si>
  <si>
    <t>알람/탁상시계</t>
    <phoneticPr fontId="2" type="noConversion"/>
  </si>
  <si>
    <t>무드등 토끼 모양 친구 집들이선물 탁상 시계</t>
    <phoneticPr fontId="2" type="noConversion"/>
  </si>
  <si>
    <t>https://detail.tmall.com/item.htm?spm=a1z10.5-b.w4011-16340984639.69.746c5bdcXbFb2O&amp;id=571862440294&amp;rn=2e5d20658a89a861ebf33dcf91e8b53b&amp;abbucket=19</t>
    <phoneticPr fontId="2" type="noConversion"/>
  </si>
  <si>
    <t>우드 LED 심플 스타일 친구 집들이선물 탁상 시계</t>
    <phoneticPr fontId="2" type="noConversion"/>
  </si>
  <si>
    <t>https://detail.tmall.com/item.htm?spm=a1z10.5-b.w4011-16340984639.82.746c5bdcXbFb2O&amp;id=574374218445&amp;rn=2e5d20658a89a861ebf33dcf91e8b53b&amp;abbucket=19</t>
    <phoneticPr fontId="2" type="noConversion"/>
  </si>
  <si>
    <t>다기능 알람 시계 친구 집들이선물 탁상 시계</t>
    <phoneticPr fontId="2" type="noConversion"/>
  </si>
  <si>
    <t>https://detail.tmall.com/item.htm?spm=a1z10.5-b.w4011-16340984639.127.746c5bdcXbFb2O&amp;id=570036159614&amp;rn=2e5d20658a89a861ebf33dcf91e8b53b&amp;abbucket=19</t>
    <phoneticPr fontId="2" type="noConversion"/>
  </si>
  <si>
    <t>알람/탁상시계</t>
    <phoneticPr fontId="2" type="noConversion"/>
  </si>
  <si>
    <t>선인장모양 친구 집들이선물 탁상 시계</t>
    <phoneticPr fontId="2" type="noConversion"/>
  </si>
  <si>
    <t>https://detail.tmall.com/item.htm?spm=a1z10.5-b.w4011-16340984639.129.746c5bdcXbFb2O&amp;id=556843975319&amp;rn=2e5d20658a89a861ebf33dcf91e8b53b&amp;abbucket=19</t>
    <phoneticPr fontId="2" type="noConversion"/>
  </si>
  <si>
    <t>LED 아날로그 친구 집들이선물 탁상 시계</t>
    <phoneticPr fontId="2" type="noConversion"/>
  </si>
  <si>
    <t>https://detail.tmall.com/item.htm?spm=a1z10.5-b.w4011-16340984639.144.746c5bdcXbFb2O&amp;id=596452425342&amp;rn=2e5d20658a89a861ebf33dcf91e8b53b&amp;abbucket=19</t>
    <phoneticPr fontId="2" type="noConversion"/>
  </si>
  <si>
    <t>블랙 디자인 디지털 친구 집들이선물 탁상 시계</t>
    <phoneticPr fontId="2" type="noConversion"/>
  </si>
  <si>
    <t>https://detail.tmall.com/item.htm?spm=a1z10.5-b.w4011-16340984639.70.5fed24e0Ualaox&amp;id=577730622382&amp;rn=ea5b988c32445bb5f16de7d5415c6795&amp;abbucket=19&amp;skuId=3984199798801</t>
    <phoneticPr fontId="2" type="noConversion"/>
  </si>
  <si>
    <t>클래식 플립 스타일 친구 집들이선물 탁상 시계</t>
    <phoneticPr fontId="2" type="noConversion"/>
  </si>
  <si>
    <t>https://detail.tmall.com/item.htm?spm=a1z10.5-b.w4011-16340984639.75.5fed24e0Ualaox&amp;id=609332769893&amp;rn=ea5b988c32445bb5f16de7d5415c6795&amp;abbucket=19&amp;skuId=4279852644001</t>
    <phoneticPr fontId="2" type="noConversion"/>
  </si>
  <si>
    <t>심플 디자인 사무실 학생 책상 탁상 시계</t>
    <phoneticPr fontId="2" type="noConversion"/>
  </si>
  <si>
    <t>https://detail.tmall.com/item.htm?spm=a230r.1.14.19.5b687764q0gZl1&amp;id=38036295754&amp;ns=1&amp;abbucket=9&amp;skuId=61317208998</t>
    <phoneticPr fontId="2" type="noConversion"/>
  </si>
  <si>
    <t>빅사이즈 플립 테이플 친구 집들이선물 탁상 시계</t>
    <phoneticPr fontId="2" type="noConversion"/>
  </si>
  <si>
    <t>https://detail.tmall.com/item.htm?spm=a230r.1.14.129.5b687764q0gZl1&amp;id=560905273427&amp;ns=1&amp;abbucket=9</t>
    <phoneticPr fontId="2" type="noConversion"/>
  </si>
  <si>
    <t>알람/탁상시계</t>
    <phoneticPr fontId="2" type="noConversion"/>
  </si>
  <si>
    <t>북유럽 크리스탈 디자인 패션 시계 친구 집들이선물</t>
    <phoneticPr fontId="2" type="noConversion"/>
  </si>
  <si>
    <t>https://item.taobao.com/item.htm?id=587073788697&amp;ali_refid=a3_430620_1006:1103341570:N:GpDQkPxM%2BdzggDkABlqV3A%3D%3D:23b483f7b609187381064b295a75554d&amp;ali_trackid=1_23b483f7b609187381064b295a75554d&amp;spm=a230r.1.14.13#detail</t>
    <phoneticPr fontId="2" type="noConversion"/>
  </si>
  <si>
    <t>손목시계</t>
    <phoneticPr fontId="2" type="noConversion"/>
  </si>
  <si>
    <t>여자 친구 선물 심플 고급 디자인 여성 손목시계</t>
    <phoneticPr fontId="2" type="noConversion"/>
  </si>
  <si>
    <t>https://detail.tmall.com/item.htm?spm=a312a.7700824.w4011-16106491669.149.265f73f3knIZBx&amp;id=562748540989&amp;rn=87f201b27e94bd1d0a20fe5b464d7336&amp;abbucket=19</t>
    <phoneticPr fontId="2" type="noConversion"/>
  </si>
  <si>
    <t>유럽 복고 골든 톱니모양 친구 집들이선물 탁상 시계</t>
    <phoneticPr fontId="2" type="noConversion"/>
  </si>
  <si>
    <t>https://detail.tmall.com/item.htm?spm=a312a.7700824.w4011-16106491669.246.265f73f3knIZBx&amp;id=597760693529&amp;rn=87f201b27e94bd1d0a20fe5b464d7336&amp;abbucket=19</t>
    <phoneticPr fontId="2" type="noConversion"/>
  </si>
  <si>
    <t>유럽 복고풍 모래시계 친구 집들이선물 탁상 시계</t>
    <phoneticPr fontId="2" type="noConversion"/>
  </si>
  <si>
    <t>https://detail.tmall.com/item.htm?spm=a312a.7700824.w4011-16106491669.324.265f73f3knIZBx&amp;id=587612842233&amp;rn=87f201b27e94bd1d0a20fe5b464d7336&amp;abbucket=19</t>
    <phoneticPr fontId="2" type="noConversion"/>
  </si>
  <si>
    <t>유럽 크리스탈 유리 하트 친구 집들이선물 탁상시계</t>
    <phoneticPr fontId="2" type="noConversion"/>
  </si>
  <si>
    <t>https://detail.tmall.com/item.htm?spm=a312a.7700824.w4011-16106491669.341.265f73f3knIZBx&amp;id=574978347126&amp;rn=87f201b27e94bd1d0a20fe5b464d7336&amp;abbucket=19</t>
    <phoneticPr fontId="2" type="noConversion"/>
  </si>
  <si>
    <t>골드 복고풍 유럽 테이블 친구 집들이선물 탁상 시계</t>
    <phoneticPr fontId="2" type="noConversion"/>
  </si>
  <si>
    <t>https://detail.tmall.com/item.htm?spm=a312a.7700824.w4011-16106491669.95.399673f3Cc7GCI&amp;id=580607538208&amp;rn=847ba00ac48eb141b32ee05cca3e2e2e&amp;abbucket=19</t>
    <phoneticPr fontId="2" type="noConversion"/>
  </si>
  <si>
    <t>골든 사슴 복고풍 유럽식 친구 집들이선물 탁상 시계</t>
    <phoneticPr fontId="2" type="noConversion"/>
  </si>
  <si>
    <t>https://detail.tmall.com/item.htm?spm=a312a.7700824.w4011-16106491669.167.399673f3Cc7GCI&amp;id=562991479962&amp;rn=847ba00ac48eb141b32ee05cca3e2e2e&amp;abbucket=19&amp;skuId=3540092532270</t>
    <phoneticPr fontId="2" type="noConversion"/>
  </si>
  <si>
    <t>유럽 스타일 골든 코끼리 친구 집들이선물 탁상 시계</t>
    <phoneticPr fontId="2" type="noConversion"/>
  </si>
  <si>
    <t>https://detail.tmall.com/item.htm?spm=a312a.7700824.w4011-16106491669.207.399673f3Cc7GCI&amp;id=580858655943&amp;rn=847ba00ac48eb141b32ee05cca3e2e2e&amp;abbucket=19</t>
    <phoneticPr fontId="2" type="noConversion"/>
  </si>
  <si>
    <t>유럽 골드 원형 스타일 친구 집들이선물 탁상 시계</t>
    <phoneticPr fontId="2" type="noConversion"/>
  </si>
  <si>
    <t>https://detail.tmall.com/item.htm?spm=a312a.7700824.w4011-16106491669.242.399673f3Cc7GCI&amp;id=588271004279&amp;rn=847ba00ac48eb141b32ee05cca3e2e2e&amp;abbucket=19</t>
    <phoneticPr fontId="2" type="noConversion"/>
  </si>
  <si>
    <t>유럽 골든 블랙 글라스 친구 집들이선물 탁상 시계</t>
    <phoneticPr fontId="2" type="noConversion"/>
  </si>
  <si>
    <t>https://detail.tmall.com/item.htm?spm=a312a.7700824.w4011-6065585987.157.c0de32a4lP7H0u&amp;id=39308837265&amp;rn=76e43d97ba416b8272bf223717a717ac&amp;abbucket=19&amp;sku_properties=21433:79936</t>
    <phoneticPr fontId="2" type="noConversion"/>
  </si>
  <si>
    <t>유럽 고전 엔틱 스타일 친구 집들이선물 벽걸이 시계</t>
    <phoneticPr fontId="2" type="noConversion"/>
  </si>
  <si>
    <t>https://detail.tmall.com/item.htm?spm=a312a.7700824.w4011-6065585987.80.c0de32a4lP7H0u&amp;id=39419725648&amp;rn=76e43d97ba416b8272bf223717a717ac&amp;abbucket=19</t>
    <phoneticPr fontId="2" type="noConversion"/>
  </si>
  <si>
    <t>블랙 배 방향타 닻 모양 친구 집들이선물 탁상 시계</t>
    <phoneticPr fontId="2" type="noConversion"/>
  </si>
  <si>
    <t>https://detail.tmall.com/item.htm?spm=a312a.7700824.w4011-6065585987.122.c0de32a4lP7H0u&amp;id=38009806675&amp;rn=76e43d97ba416b8272bf223717a717ac&amp;abbucket=19&amp;sku_properties=21433:79936</t>
    <phoneticPr fontId="2" type="noConversion"/>
  </si>
  <si>
    <t>유럽 라운드 기어 톱니 친구 집들이선물 벽걸이 시계</t>
    <phoneticPr fontId="2" type="noConversion"/>
  </si>
  <si>
    <t>https://detail.tmall.com/item.htm?spm=a312a.7700824.w4011-6065585987.95.c0de32a4lP7H0u&amp;id=521507310030&amp;rn=76e43d97ba416b8272bf223717a717ac&amp;abbucket=19</t>
    <phoneticPr fontId="2" type="noConversion"/>
  </si>
  <si>
    <t>자전거 모양 플립형 친구 집들이선물 탁상 시계</t>
    <phoneticPr fontId="2" type="noConversion"/>
  </si>
  <si>
    <t>https://detail.tmall.com/item.htm?spm=a312a.7700824.w4011-6065585987.115.c0de32a4lP7H0u&amp;id=38243666566&amp;rn=76e43d97ba416b8272bf223717a717ac&amp;abbucket=19</t>
    <phoneticPr fontId="2" type="noConversion"/>
  </si>
  <si>
    <t>유럽 엔틱 기어 톱니바퀴 친구 집들이선물 벽시계</t>
    <phoneticPr fontId="2" type="noConversion"/>
  </si>
  <si>
    <t>https://detail.tmall.com/item.htm?spm=a312a.7700824.w4011-6065585987.127.c0de32a4lP7H0u&amp;id=38045854630&amp;rn=76e43d97ba416b8272bf223717a717ac&amp;abbucket=19&amp;skuId=3108516268151</t>
    <phoneticPr fontId="2" type="noConversion"/>
  </si>
  <si>
    <t>유럽 타워 모양 플립형 친구 집들이선물 탁상 시계</t>
    <phoneticPr fontId="2" type="noConversion"/>
  </si>
  <si>
    <t>https://detail.tmall.com/item.htm?spm=a312a.7700824.w4011-6065585987.180.c0de32a4lP7H0u&amp;id=44928643080&amp;rn=76e43d97ba416b8272bf223717a717ac&amp;abbucket=19&amp;sku_properties=1627207:28332</t>
    <phoneticPr fontId="2" type="noConversion"/>
  </si>
  <si>
    <t>블랙 심플 디자인 플립형 친구 집들이선물 탁상 시계</t>
    <phoneticPr fontId="2" type="noConversion"/>
  </si>
  <si>
    <t>https://detail.tmall.com/item.htm?spm=a312a.7700824.w4011-6065585987.187.c0de32a4lP7H0u&amp;id=38774331169&amp;rn=76e43d97ba416b8272bf223717a717ac&amp;abbucket=19&amp;sku_properties=1627207:28320</t>
    <phoneticPr fontId="2" type="noConversion"/>
  </si>
  <si>
    <t>심플 디자인 유럽 디자인 친구 집들이선물 벽시계</t>
    <phoneticPr fontId="2" type="noConversion"/>
  </si>
  <si>
    <t>https://detail.tmall.com/item.htm?spm=a312a.7700824.w4011-6065585987.227.c0de32a4lP7H0u&amp;id=520477448281&amp;rn=76e43d97ba416b8272bf223717a717ac&amp;abbucket=19</t>
    <phoneticPr fontId="2" type="noConversion"/>
  </si>
  <si>
    <t>나무 모양 디자인 플립형 친구 집들이선물 탁상 시계</t>
    <phoneticPr fontId="2" type="noConversion"/>
  </si>
  <si>
    <t>https://detail.tmall.com/item.htm?spm=a312a.7700824.w4011-6065585987.87.c0de32a4lP7H0u&amp;id=38056287288&amp;rn=76e43d97ba416b8272bf223717a717ac&amp;abbucket=19</t>
    <phoneticPr fontId="2" type="noConversion"/>
  </si>
  <si>
    <t>프로펠러 비행기 모양 플립형 집들이선물 탁상 시계</t>
    <phoneticPr fontId="2" type="noConversion"/>
  </si>
  <si>
    <t>https://detail.tmall.com/item.htm?spm=a312a.7700824.w4011-6065585987.102.c0de32a4lP7H0u&amp;id=37795418258&amp;rn=76e43d97ba416b8272bf223717a717ac&amp;abbucket=19&amp;skuId=43273458731</t>
    <phoneticPr fontId="2" type="noConversion"/>
  </si>
  <si>
    <t>삼각 모양 엔틱 디자인 친구 집들이선물 탁상 시계</t>
    <phoneticPr fontId="2" type="noConversion"/>
  </si>
  <si>
    <t>https://detail.tmall.com/item.htm?spm=a312a.7700824.w4011-6065585987.135.c0de32a4lP7H0u&amp;id=39404661393&amp;rn=76e43d97ba416b8272bf223717a717ac&amp;abbucket=19</t>
    <phoneticPr fontId="2" type="noConversion"/>
  </si>
  <si>
    <t>등대 모양 플립형 친구 집들이선물 탁상 시계</t>
    <phoneticPr fontId="2" type="noConversion"/>
  </si>
  <si>
    <t>https://detail.tmall.com/item.htm?spm=a312a.7700824.w4011-6065585987.142.c0de32a4lP7H0u&amp;id=39373773696&amp;rn=76e43d97ba416b8272bf223717a717ac&amp;abbucket=19&amp;skuId=52824757761</t>
    <phoneticPr fontId="2" type="noConversion"/>
  </si>
  <si>
    <t>배 선두모양 플립형 친구 집들이선물 탁상 시계</t>
    <phoneticPr fontId="2" type="noConversion"/>
  </si>
  <si>
    <t>https://detail.tmall.com/item.htm?spm=a312a.7700824.w4011-6065585987.207.c0de32a4lP7H0u&amp;id=540767640972&amp;rn=76e43d97ba416b8272bf223717a717ac&amp;abbucket=19&amp;skuId=3407818779268</t>
    <phoneticPr fontId="2" type="noConversion"/>
  </si>
  <si>
    <t>원목 스타일 무소음 친구 집들이선물 탁상 시계</t>
    <phoneticPr fontId="2" type="noConversion"/>
  </si>
  <si>
    <t>https://detail.tmall.com/item.htm?spm=a312a.7700824.w4011-6065585987.217.c0de32a4lP7H0u&amp;id=38924895299&amp;rn=76e43d97ba416b8272bf223717a717ac&amp;abbucket=19&amp;skuId=3570692263789</t>
    <phoneticPr fontId="2" type="noConversion"/>
  </si>
  <si>
    <t>집들이선물 영화 촬영 소품 모양 LED 탁상 시계</t>
    <phoneticPr fontId="2" type="noConversion"/>
  </si>
  <si>
    <t>https://detail.tmall.com/item.htm?spm=a312a.7700824.w4011-6065585987.237.c0de32a4lP7H0u&amp;id=37932972410&amp;rn=76e43d97ba416b8272bf223717a717ac&amp;abbucket=19</t>
    <phoneticPr fontId="2" type="noConversion"/>
  </si>
  <si>
    <t>친구 집들이선물 배 선두 방향키 모양 탁상 시계</t>
    <phoneticPr fontId="2" type="noConversion"/>
  </si>
  <si>
    <t>https://detail.tmall.com/item.htm?spm=a312a.7700824.w4011-6065585987.242.c0de32a4lP7H0u&amp;id=41398129421&amp;rn=76e43d97ba416b8272bf223717a717ac&amp;abbucket=19</t>
    <phoneticPr fontId="2" type="noConversion"/>
  </si>
  <si>
    <t>벽걸이 친구 집들이선물 집모양 플립형 대형 시계</t>
    <phoneticPr fontId="2" type="noConversion"/>
  </si>
  <si>
    <t>https://detail.tmall.com/item.htm?spm=a312a.7700824.w4011-6065585987.247.c0de32a4lP7H0u&amp;id=43164072887&amp;rn=76e43d97ba416b8272bf223717a717ac&amp;abbucket=19</t>
    <phoneticPr fontId="2" type="noConversion"/>
  </si>
  <si>
    <t>헬리곱터 모양 플립형 친구 집들이선물 탁상 시계</t>
    <phoneticPr fontId="2" type="noConversion"/>
  </si>
  <si>
    <t>https://detail.tmall.com/item.htm?spm=a312a.7700824.w4011-6065585987.252.c0de32a4lP7H0u&amp;id=534069009709&amp;rn=76e43d97ba416b8272bf223717a717ac&amp;abbucket=19&amp;sku_properties=21433:41636</t>
    <phoneticPr fontId="2" type="noConversion"/>
  </si>
  <si>
    <t>벽걸이 블랙 심플 디자인 실내 인테리어 대형 벽시계</t>
    <phoneticPr fontId="2" type="noConversion"/>
  </si>
  <si>
    <t>https://detail.tmall.com/item.htm?spm=a312a.7700824.w4011-6065585987.257.c0de32a4lP7H0u&amp;id=37887324974&amp;rn=76e43d97ba416b8272bf223717a717ac&amp;abbucket=19&amp;skuId=50467003395</t>
    <phoneticPr fontId="2" type="noConversion"/>
  </si>
  <si>
    <t>벽걸이 실내 인테리어 엔틱 심플 디자인 대형 벽시계</t>
    <phoneticPr fontId="2" type="noConversion"/>
  </si>
  <si>
    <t>https://detail.tmall.com/item.htm?spm=a312a.7700824.w4011-6065585987.267.c0de32a4lP7H0u&amp;id=42380928918&amp;rn=76e43d97ba416b8272bf223717a717ac&amp;abbucket=19</t>
    <phoneticPr fontId="2" type="noConversion"/>
  </si>
  <si>
    <t>석유 시추 모양 실내 인테리어 집들이선물 탁상 시계</t>
    <phoneticPr fontId="2" type="noConversion"/>
  </si>
  <si>
    <t>벽걸이 유럽 골동품 디자인 친구 집들이선물 벽시계</t>
    <phoneticPr fontId="2" type="noConversion"/>
  </si>
  <si>
    <t>복고 자전거 디자인 실내 인테리어 탁상 시계</t>
    <phoneticPr fontId="2" type="noConversion"/>
  </si>
  <si>
    <t>실내 인테리어 소품 기타리스트 모양 탁상 시계</t>
    <phoneticPr fontId="2" type="noConversion"/>
  </si>
  <si>
    <t>친구 집들이선물 전화기 모양 LED 데스크 탁상 시계</t>
    <phoneticPr fontId="2" type="noConversion"/>
  </si>
  <si>
    <t>실내 인테리어 진공관모양 LED 데스크 탁상 시계</t>
    <phoneticPr fontId="2" type="noConversion"/>
  </si>
  <si>
    <t>민물낚시대</t>
    <phoneticPr fontId="2" type="noConversion"/>
  </si>
  <si>
    <t>민물낚시대</t>
    <phoneticPr fontId="2" type="noConversion"/>
  </si>
  <si>
    <t>중국 탄소 초경량 슈퍼 하드 8-13m 민물 낚시대</t>
    <phoneticPr fontId="2" type="noConversion"/>
  </si>
  <si>
    <t>중국 초경량 슈퍼 하드 28튜닝 탄소 민물 낚시대</t>
    <phoneticPr fontId="2" type="noConversion"/>
  </si>
  <si>
    <t>바이올린</t>
    <phoneticPr fontId="2" type="noConversion"/>
  </si>
  <si>
    <t>성인 입문용 학생 연습용 단단한 나무 수제 바이올린</t>
    <phoneticPr fontId="2" type="noConversion"/>
  </si>
  <si>
    <t>우쿨렐레</t>
    <phoneticPr fontId="2" type="noConversion"/>
  </si>
  <si>
    <t>성인 입문용 초보자 연습용 수제 전문 바이올린</t>
    <phoneticPr fontId="2" type="noConversion"/>
  </si>
  <si>
    <t>성인 초보자 입문용 연습용 바이올린 사이즈 선택</t>
    <phoneticPr fontId="2" type="noConversion"/>
  </si>
  <si>
    <t>바이올린</t>
    <phoneticPr fontId="2" type="noConversion"/>
  </si>
  <si>
    <t>성인 입문용 초보자 연습 바이올린 세트</t>
    <phoneticPr fontId="2" type="noConversion"/>
  </si>
  <si>
    <t>기타</t>
    <phoneticPr fontId="2" type="noConversion"/>
  </si>
  <si>
    <t>성인 입문용 초보자 41인치 통기타 어쿠스틱 기타</t>
    <phoneticPr fontId="2" type="noConversion"/>
  </si>
  <si>
    <t>수족관/어항</t>
    <phoneticPr fontId="2" type="noConversion"/>
  </si>
  <si>
    <t xml:space="preserve">실내 거실 장식 화분 겸용 플라스틱 수족관 </t>
    <phoneticPr fontId="2" type="noConversion"/>
  </si>
  <si>
    <t>실내 거실 사무실 화이트 유리 수족관 어항 세트</t>
    <phoneticPr fontId="2" type="noConversion"/>
  </si>
  <si>
    <t>실내 거실 스탠드형 스몰 사이즈 분수 인테리어 장식</t>
    <phoneticPr fontId="2" type="noConversion"/>
  </si>
  <si>
    <t>장식소품</t>
    <phoneticPr fontId="2" type="noConversion"/>
  </si>
  <si>
    <t>실내 거실 스탠드형 흐르는 물 인테리어 장식 소품</t>
    <phoneticPr fontId="2" type="noConversion"/>
  </si>
  <si>
    <t>실내 거실 스탠드형 둥근 유리 모양 수족관 어항</t>
    <phoneticPr fontId="2" type="noConversion"/>
  </si>
  <si>
    <t>실내 거실 스탠드형 둥근 유리 수족관 어항</t>
    <phoneticPr fontId="2" type="noConversion"/>
  </si>
  <si>
    <t>중국 구매대행 리스트</t>
    <phoneticPr fontId="2" type="noConversion"/>
  </si>
  <si>
    <t>오렌지 슬리피 키튼 침실 무드등</t>
    <phoneticPr fontId="2" type="noConversion"/>
  </si>
  <si>
    <t>TB</t>
    <phoneticPr fontId="2" type="noConversion"/>
  </si>
  <si>
    <t>TB</t>
    <phoneticPr fontId="2" type="noConversion"/>
  </si>
  <si>
    <t>TB</t>
    <phoneticPr fontId="2" type="noConversion"/>
  </si>
  <si>
    <t>TB</t>
    <phoneticPr fontId="2" type="noConversion"/>
  </si>
  <si>
    <t>TB</t>
    <phoneticPr fontId="2" type="noConversion"/>
  </si>
  <si>
    <t>TB</t>
    <phoneticPr fontId="2" type="noConversion"/>
  </si>
  <si>
    <t>https://detail.tmall.com/item.htm?spm=a312a.7700824.w4011-6065585987.292.c0de32a4lP7H0u&amp;id=37953003292&amp;rn=76e43d97ba416b8272bf223717a717ac&amp;abbucket=19&amp;sku_properties=1627207:90554</t>
    <phoneticPr fontId="2" type="noConversion"/>
  </si>
  <si>
    <t>https://detail.tmall.com/item.htm?spm=a312a.7700824.w4011-6065585987.297.c0de32a4lP7H0u&amp;id=38180577842&amp;rn=76e43d97ba416b8272bf223717a717ac&amp;abbucket=19</t>
    <phoneticPr fontId="2" type="noConversion"/>
  </si>
  <si>
    <t>https://detail.tmall.com/item.htm?spm=a312a.7700824.w4011-6065585987.305.c0de32a4lP7H0u&amp;id=38889826953&amp;rn=76e43d97ba416b8272bf223717a717ac&amp;abbucket=19</t>
    <phoneticPr fontId="2" type="noConversion"/>
  </si>
  <si>
    <t>중국 구매대행 리스트</t>
    <phoneticPr fontId="2" type="noConversion"/>
  </si>
  <si>
    <t>https://detail.tmall.com/item.htm?spm=a312a.7700824.w4011-6065585987.332.c0de32a4lP7H0u&amp;id=37966153585&amp;rn=76e43d97ba416b8272bf223717a717ac&amp;abbucket=19&amp;skuId=3814353002589</t>
    <phoneticPr fontId="2" type="noConversion"/>
  </si>
  <si>
    <t>유럽풍 등대 방향타 모양 친구 집들이선물 탁상 시계</t>
    <phoneticPr fontId="2" type="noConversion"/>
  </si>
  <si>
    <t>https://detail.tmall.com/item.htm?spm=a312a.7700824.w4011-6065585987.345.c0de32a4lP7H0u&amp;id=38253765642&amp;rn=76e43d97ba416b8272bf223717a717ac&amp;abbucket=19</t>
    <phoneticPr fontId="2" type="noConversion"/>
  </si>
  <si>
    <t>https://detail.tmall.com/item.htm?spm=a312a.7700824.w4011-6065585987.352.c0de32a4lP7H0u&amp;id=597077279285&amp;rn=76e43d97ba416b8272bf223717a717ac&amp;abbucket=19&amp;skuId=4318863138831</t>
    <phoneticPr fontId="2" type="noConversion"/>
  </si>
  <si>
    <t>친구 집들이선물 캡슐모양 심플 스타일 탁상 시계</t>
    <phoneticPr fontId="2" type="noConversion"/>
  </si>
  <si>
    <t>https://detail.tmall.com/item.htm?spm=a312a.7700824.w4011-6065585987.372.c0de32a4lP7H0u&amp;id=39062874080&amp;rn=76e43d97ba416b8272bf223717a717ac&amp;abbucket=19</t>
    <phoneticPr fontId="2" type="noConversion"/>
  </si>
  <si>
    <t>벽걸이 하트 엔틱 기어 스타일 친구 집들이선물 시계</t>
    <phoneticPr fontId="2" type="noConversion"/>
  </si>
  <si>
    <t>https://detail.tmall.com/item.htm?spm=a312a.7700824.w4011-6065585987.402.c0de32a4lP7H0u&amp;id=43154337281&amp;rn=76e43d97ba416b8272bf223717a717ac&amp;abbucket=19</t>
    <phoneticPr fontId="2" type="noConversion"/>
  </si>
  <si>
    <t>https://detail.tmall.com/item.htm?spm=a230r.1.14.178.15efdd8eDrEjgx&amp;id=609049805829&amp;ns=1&amp;abbucket=9&amp;skuId=4281623937966</t>
    <phoneticPr fontId="2" type="noConversion"/>
  </si>
  <si>
    <t>https://detail.tmall.com/item.htm?spm=a1z10.3-b-s.w4011-22314623449.79.17591ed88DODVf&amp;id=611374602595&amp;rn=0e6954b06f1a67851685fafe18b34176&amp;abbucket=19</t>
    <phoneticPr fontId="2" type="noConversion"/>
  </si>
  <si>
    <t>https://detail.tmall.com/item.htm?spm=a230r.1.14.101.5ba079c7s0Pvkq&amp;id=44675186460&amp;ns=1&amp;abbucket=18&amp;skuId=3704970624368</t>
    <phoneticPr fontId="2" type="noConversion"/>
  </si>
  <si>
    <t>https://detail.tmall.com/item.htm?spm=a1z10.5-b-s.w4011-17761494835.48.75d17c4aHLlRJM&amp;id=561840195417&amp;rn=fbfb34c64782b9ebc8b60bada994eb6d&amp;abbucket=19</t>
    <phoneticPr fontId="2" type="noConversion"/>
  </si>
  <si>
    <t>성인 입문용 초보자 연습용 23인치 우쿨렐레</t>
    <phoneticPr fontId="2" type="noConversion"/>
  </si>
  <si>
    <t>https://detail.tmall.com/item.htm?spm=a230r.1.14.108.5ba079c7s0Pvkq&amp;id=561726677300&amp;ns=1&amp;abbucket=18</t>
    <phoneticPr fontId="2" type="noConversion"/>
  </si>
  <si>
    <t>https://detail.tmall.com/item.htm?spm=a1z10.5-b.w4011-4450212886.104.225628a4fSQOIM&amp;id=527175054346&amp;rn=914fbc7997f7024f1b79b94f64999fba&amp;abbucket=19</t>
    <phoneticPr fontId="2" type="noConversion"/>
  </si>
  <si>
    <t>https://detail.tmall.com/item.htm?spm=a1z10.5-b.w4011-4450212886.116.225628a4fSQOIM&amp;id=35820310993&amp;rn=914fbc7997f7024f1b79b94f64999fba&amp;abbucket=19</t>
    <phoneticPr fontId="2" type="noConversion"/>
  </si>
  <si>
    <t>https://detail.tmall.com/item.htm?spm=a230r.1.14.72.104f88ff1BjQGG&amp;id=606713766344&amp;ns=1&amp;abbucket=18</t>
    <phoneticPr fontId="2" type="noConversion"/>
  </si>
  <si>
    <t>https://detail.tmall.com/item.htm?spm=a1z10.3-b.w4011-16514823718.47.4f526d0ckQvJoX&amp;id=611525699737&amp;rn=43d86feafb60ae8a998128a210cbffb6&amp;abbucket=19</t>
    <phoneticPr fontId="2" type="noConversion"/>
  </si>
  <si>
    <t>성인 입문용 초보자 23인치 우쿨렐레</t>
    <phoneticPr fontId="2" type="noConversion"/>
  </si>
  <si>
    <t>https://item.taobao.com/item.htm?spm=a219r.lm5059.14.127.40e27444FM8ASu&amp;id=561264596899&amp;ns=1&amp;abbucket=18#detail</t>
    <phoneticPr fontId="2" type="noConversion"/>
  </si>
  <si>
    <t>https://item.taobao.com/item.htm?spm=a219r.lm5059.14.133.40e27444FM8ASu&amp;id=539425968543&amp;ns=1&amp;abbucket=18#detail</t>
    <phoneticPr fontId="2" type="noConversion"/>
  </si>
  <si>
    <t>https://item.taobao.com/item.htm?spm=a219r.lm5059.14.371.40e27444FM8ASu&amp;id=549419499066&amp;ns=1&amp;abbucket=18#detail</t>
    <phoneticPr fontId="2" type="noConversion"/>
  </si>
  <si>
    <t>실내 거실 스탠드형 유리 원형 수족관 어항</t>
    <phoneticPr fontId="2" type="noConversion"/>
  </si>
  <si>
    <t>https://item.taobao.com/item.htm?spm=a1z10.3-c.w4002-7204240895.40.1e793505S002qM&amp;id=547789049498</t>
    <phoneticPr fontId="2" type="noConversion"/>
  </si>
  <si>
    <t>실내 거실 스탠드형 스몰 사이즈 수족관</t>
    <phoneticPr fontId="2" type="noConversion"/>
  </si>
  <si>
    <t>https://item.taobao.com/item.htm?spm=a1z10.3-c.w4002-7204240895.49.1e793505S002qM&amp;id=536522310286</t>
    <phoneticPr fontId="2" type="noConversion"/>
  </si>
  <si>
    <t>https://item.taobao.com/item.htm?spm=a1z10.3-c.w4002-7204240895.51.1e793505S002qM&amp;id=536512017211</t>
    <phoneticPr fontId="2" type="noConversion"/>
  </si>
  <si>
    <t>세라믹 실내 거실 스탠드형 분수 인테리어 장식 소품</t>
    <phoneticPr fontId="2" type="noConversion"/>
  </si>
  <si>
    <t>https://item.taobao.com/item.htm?spm=a1z10.3-c.w4002-7204240895.64.1e793505S002qM&amp;id=610114353246</t>
    <phoneticPr fontId="2" type="noConversion"/>
  </si>
  <si>
    <t>실내 거실 거북이 전용 스탠드 유리 수족관 어항</t>
    <phoneticPr fontId="2" type="noConversion"/>
  </si>
  <si>
    <t>https://item.taobao.com/item.htm?spm=a1z10.3-c.w4002-7204240895.54.1e793505S002qM&amp;id=537338993095</t>
    <phoneticPr fontId="2" type="noConversion"/>
  </si>
  <si>
    <t>https://item.taobao.com/item.htm?spm=a1z10.3-c.w4002-7204240895.45.1e793505S002qM&amp;id=550230283253</t>
    <phoneticPr fontId="2" type="noConversion"/>
  </si>
  <si>
    <t>https://item.taobao.com/item.htm?spm=a1z10.3-c.w4002-7204240895.42.1e793505S002qM&amp;id=552319620765</t>
    <phoneticPr fontId="2" type="noConversion"/>
  </si>
  <si>
    <t>https://item.taobao.com/item.htm?spm=a219r.lm5059.14.73.40e27444FM8ASu&amp;id=569976076085&amp;ns=1&amp;abbucket=18#detail</t>
    <phoneticPr fontId="2" type="noConversion"/>
  </si>
  <si>
    <t>USB 충전식 미니사이즈 유리 어항 수족관 세트</t>
    <phoneticPr fontId="2" type="noConversion"/>
  </si>
  <si>
    <t>https://item.taobao.com/item.htm?spm=a219r.lm5059.14.150.40e27444FM8ASu&amp;id=563490977066&amp;ns=1&amp;abbucket=18#detail</t>
    <phoneticPr fontId="2" type="noConversion"/>
  </si>
  <si>
    <t>실내 거실 스탠드형 둥근 모양 수족관 어항</t>
    <phoneticPr fontId="2" type="noConversion"/>
  </si>
  <si>
    <t>https://item.taobao.com/item.htm?spm=a219r.lm5059.14.332.40e27444FM8ASu&amp;id=595052112155&amp;ns=1&amp;abbucket=18#detail</t>
    <phoneticPr fontId="2" type="noConversion"/>
  </si>
  <si>
    <t>사무실 책상 소형 LED 풍경 수족관 어항 세트</t>
    <phoneticPr fontId="2" type="noConversion"/>
  </si>
  <si>
    <t>https://detail.tmall.com/item.htm?id=609570049935&amp;ali_refid=a3_430620_1006:1267390126:N:t5rueNU55OZq2krJZLToRw==:21eae92eda3024ee54ea00ed1a1bd205&amp;ali_trackid=1_21eae92eda3024ee54ea00ed1a1bd205&amp;spm=a230r.1.14.3</t>
  </si>
  <si>
    <t>민물 낚시대</t>
    <phoneticPr fontId="2" type="noConversion"/>
  </si>
  <si>
    <t>https://detail.tmall.com/item.htm?id=609570049935&amp;ali_refid=a3_430620_1006:1267390126:N:t5rueNU55OZq2krJZLToRw==:21eae92eda3024ee54ea00ed1a1bd205&amp;ali_trackid=1_21eae92eda3024ee54ea00ed1a1bd205&amp;spm=a230r.1.14.3</t>
    <phoneticPr fontId="2" type="noConversion"/>
  </si>
  <si>
    <t>바다찌낚싯대</t>
    <phoneticPr fontId="2" type="noConversion"/>
  </si>
  <si>
    <t>중국 초경량 탄소 소재 6H 19칸 레드 민물 낚시대</t>
    <phoneticPr fontId="2" type="noConversion"/>
  </si>
  <si>
    <t>중국 초경량 탄소 소재 8H 19칸 레드 민물 낚시대</t>
    <phoneticPr fontId="2" type="noConversion"/>
  </si>
  <si>
    <t>중국 고급 초경량 탄소 소재 갯바위 릴낚시대 세트</t>
    <phoneticPr fontId="2" type="noConversion"/>
  </si>
  <si>
    <t>중국 초경량 고급 탄소 8-16m 28칸 블랙 민물 낚시대</t>
    <phoneticPr fontId="2" type="noConversion"/>
  </si>
  <si>
    <t>중국 초경량 4/5/6H 28칸 잉어 메기 민물 낚시대</t>
    <phoneticPr fontId="2" type="noConversion"/>
  </si>
  <si>
    <t>중국 고급 초경량 탄소 2.7-5.4m 28칸 민물 낚시대</t>
    <phoneticPr fontId="2" type="noConversion"/>
  </si>
  <si>
    <t>https://detail.tmall.com/item.htm?spm=a220o.1000855.0.da321h.3f6224e92u5Crt&amp;id=583970348079&amp;skuId=3940696592970</t>
  </si>
  <si>
    <t>중국 초경량 탄소 3.6-7.2m 6H 19칸 실버 민물낚시대</t>
    <phoneticPr fontId="2" type="noConversion"/>
  </si>
  <si>
    <t>중국 초경량 탄소 3.6-8.1m 5H 19칸 블랙 민물낚시대</t>
    <phoneticPr fontId="2" type="noConversion"/>
  </si>
  <si>
    <t>중국 초경량 탄소 3.6-7.2m 28칸 골드 민물 낚시대</t>
    <phoneticPr fontId="2" type="noConversion"/>
  </si>
  <si>
    <t>https://detail.tmall.com/item.htm?spm=a1z10.5-b-s.w4011-16367919990.99.43e7738f2aQghP&amp;id=579084306106&amp;rn=c43d59e18d4a187d193f59f7cda4c740&amp;abbucket=19&amp;skuId=4241275615868</t>
    <phoneticPr fontId="2" type="noConversion"/>
  </si>
  <si>
    <t>중국 초경량 탄소 재질 28칸 골드 민물 낚시대 세트</t>
    <phoneticPr fontId="2" type="noConversion"/>
  </si>
  <si>
    <t>중국 파라솔 의자 낚시대 종합 민물낚시대 세트</t>
    <phoneticPr fontId="2" type="noConversion"/>
  </si>
  <si>
    <t>중국 고급 초경량 탄소 재질 37칸 레드 민물 낚시대</t>
    <phoneticPr fontId="2" type="noConversion"/>
  </si>
  <si>
    <t>중국 고급 초경량 탄소 재질 28칸 골드 민물 낚시대</t>
    <phoneticPr fontId="2" type="noConversion"/>
  </si>
  <si>
    <t>중국 고급 초경량 탄소 블루 갯바위 릴낚시대 세트</t>
    <phoneticPr fontId="2" type="noConversion"/>
  </si>
  <si>
    <t>중국 고급 초경량 탄소 19/28칸 레드 민물 낚시대</t>
    <phoneticPr fontId="2" type="noConversion"/>
  </si>
  <si>
    <t>중국 고급 초경량 탄소 12H 19칸 레드 민물 낚시대</t>
    <phoneticPr fontId="2" type="noConversion"/>
  </si>
  <si>
    <t>중국 고급 초경량 탄소 28칸 대나무 낚시대</t>
    <phoneticPr fontId="2" type="noConversion"/>
  </si>
  <si>
    <t>중국 초경량 탄소 12H 19칸 20-200kg 민물 낚시대</t>
    <phoneticPr fontId="2" type="noConversion"/>
  </si>
  <si>
    <t>중국 초경량탄소 Ultimate-Original 28칸 민물낚시대</t>
    <phoneticPr fontId="2" type="noConversion"/>
  </si>
  <si>
    <t>중국 초경량 탄소 6H 28칸 블랙 민물 낚시대</t>
    <phoneticPr fontId="2" type="noConversion"/>
  </si>
  <si>
    <t>중국 초경량 탄소 8H 19칸 블랙 민물 낚시대</t>
    <phoneticPr fontId="2" type="noConversion"/>
  </si>
  <si>
    <t>중국 초경량 탄소 5/6H 19칸 민물 낚시대</t>
    <phoneticPr fontId="2" type="noConversion"/>
  </si>
  <si>
    <t>중국 초경량 탄소 19칸 레드 민물 낚시대</t>
    <phoneticPr fontId="2" type="noConversion"/>
  </si>
  <si>
    <t>https://detail.tmall.com/item.htm?spm=a1z10.5-b.w4011-17641311094.98.66e827dcFeWnV8&amp;id=584329941652&amp;rn=e56fe54ca53f02ef41cd208e48be1d2c&amp;abbucket=19</t>
    <phoneticPr fontId="2" type="noConversion"/>
  </si>
  <si>
    <t>중국 초경량 슈퍼 하드 탄소 28칸 민물 낚시대</t>
    <phoneticPr fontId="2" type="noConversion"/>
  </si>
  <si>
    <t>중국 초경량 초경질 8-15m 레드 골드 민물 낚시대</t>
    <phoneticPr fontId="2" type="noConversion"/>
  </si>
  <si>
    <t>중국 초경량 탄소 Exclusive Edition 28 민물 낚시대</t>
    <phoneticPr fontId="2" type="noConversion"/>
  </si>
  <si>
    <t>CNY</t>
    <phoneticPr fontId="2" type="noConversion"/>
  </si>
  <si>
    <t>중국 초경량 탄소 핸드로드 블랙 민물 낚시대</t>
    <phoneticPr fontId="2" type="noConversion"/>
  </si>
  <si>
    <t>중국 초경량 하드 탄소 2.7-7.2m 민물 낚시대 세트</t>
    <phoneticPr fontId="2" type="noConversion"/>
  </si>
  <si>
    <t>손전등</t>
    <phoneticPr fontId="2" type="noConversion"/>
  </si>
  <si>
    <t>캠핑 낚시 LED 손전등 USB 충전식 후레쉬</t>
    <phoneticPr fontId="2" type="noConversion"/>
  </si>
  <si>
    <t>바다낚시가방</t>
    <phoneticPr fontId="2" type="noConversion"/>
  </si>
  <si>
    <t>중국 1.3미터 방수 하드 쉘 다기능 낚시대 가방</t>
    <phoneticPr fontId="2" type="noConversion"/>
  </si>
  <si>
    <t>헤드 랜턴</t>
    <phoneticPr fontId="2" type="noConversion"/>
  </si>
  <si>
    <t>캠핑 낚시 LED 헤드랜턴 USB 충전식 후레쉬</t>
    <phoneticPr fontId="2" type="noConversion"/>
  </si>
  <si>
    <t>중국 초경량 탄소 소재 28칸 화이트 민물 낚시대</t>
    <phoneticPr fontId="2" type="noConversion"/>
  </si>
  <si>
    <t>https://detail.tmall.com/item.htm?spm=a1z10.1-b-s.w4023-22148558454.7.19eb2a4cotN6kS&amp;id=609755888892</t>
    <phoneticPr fontId="2" type="noConversion"/>
  </si>
  <si>
    <t>https://detail.tmall.com/item.htm?spm=a1z10.1-b-s.w4023-22148558454.10.19eb2a4cotN6kS&amp;id=610842501221</t>
    <phoneticPr fontId="2" type="noConversion"/>
  </si>
  <si>
    <t>https://detail.tmall.com/item.htm?spm=a1z10.1-b-s.w4023-22148558454.13.19eb2a4cotN6kS&amp;id=610374805431</t>
    <phoneticPr fontId="2" type="noConversion"/>
  </si>
  <si>
    <t>중국 초경량 고급 탄소 8-15m 19칸 블루 민물 낚시대</t>
    <phoneticPr fontId="2" type="noConversion"/>
  </si>
  <si>
    <t>https://detail.tmall.com/item.htm?spm=a230r.1.14.191.18fe2cedFLX8Uw&amp;id=587271255034&amp;ns=1&amp;abbucket=1</t>
    <phoneticPr fontId="2" type="noConversion"/>
  </si>
  <si>
    <t>https://detail.tmall.com/item.htm?spm=a1z10.5-b-s.w4011-20145780402.110.c578dc44xJgy7V&amp;id=558846460799&amp;rn=e6ecfda57e948bef8c2d8cf523d27775&amp;abbucket=19</t>
    <phoneticPr fontId="2" type="noConversion"/>
  </si>
  <si>
    <t>https://detail.tmall.com/item.htm?spm=a220o.1000855.0.da321h.3f6224e92u5Crt&amp;id=583970348079&amp;skuId=3940696592970</t>
    <phoneticPr fontId="2" type="noConversion"/>
  </si>
  <si>
    <t>중국 초경량 탄소 2.7-7.2m 4H 28칸 레드 민물낚시대</t>
    <phoneticPr fontId="2" type="noConversion"/>
  </si>
  <si>
    <t>https://detail.tmall.com/item.htm?id=564830410332#</t>
    <phoneticPr fontId="2" type="noConversion"/>
  </si>
  <si>
    <t>https://detail.tmall.com/item.htm?spm=a1z10.5-b-s.w4011-16367919990.104.43e7738f2aQghP&amp;id=565831940942&amp;rn=c43d59e18d4a187d193f59f7cda4c740&amp;abbucket=19&amp;skuId=3646562692687</t>
    <phoneticPr fontId="2" type="noConversion"/>
  </si>
  <si>
    <t>https://detail.tmall.com/item.htm?spm=a1z10.5-b-s.w4011-16367919990.119.43e7738f2aQghP&amp;id=578767360705&amp;rn=c43d59e18d4a187d193f59f7cda4c740&amp;abbucket=19&amp;skuId=4010398542806</t>
    <phoneticPr fontId="2" type="noConversion"/>
  </si>
  <si>
    <t>https://detail.tmall.com/item.htm?spm=a1z10.5-b-s.w4011-16367919990.124.43e7738f2aQghP&amp;id=604216433107&amp;rn=c43d59e18d4a187d193f59f7cda4c740&amp;abbucket=19&amp;skuId=4235249305393</t>
    <phoneticPr fontId="2" type="noConversion"/>
  </si>
  <si>
    <t>https://detail.tmall.com/item.htm?spm=a1z10.5-b-s.w4011-16367919990.129.43e7738f2aQghP&amp;id=578960745743&amp;rn=c43d59e18d4a187d193f59f7cda4c740&amp;abbucket=19</t>
    <phoneticPr fontId="2" type="noConversion"/>
  </si>
  <si>
    <t>https://detail.tmall.com/item.htm?spm=a1z10.5-b-s.w4011-16367919990.134.43e7738f2aQghP&amp;id=575771825463&amp;rn=c43d59e18d4a187d193f59f7cda4c740&amp;abbucket=19</t>
    <phoneticPr fontId="2" type="noConversion"/>
  </si>
  <si>
    <t>https://detail.tmall.com/item.htm?spm=a230r.1.14.282.18fe2cedFLX8Uw&amp;id=607155437079&amp;ns=1&amp;abbucket=1&amp;skuId=4262313081984</t>
    <phoneticPr fontId="2" type="noConversion"/>
  </si>
  <si>
    <t>https://detail.tmall.com/item.htm?spm=a1z10.5-b.w4011-17641311094.66.66e827dcFeWnV8&amp;id=596538292010&amp;rn=e56fe54ca53f02ef41cd208e48be1d2c&amp;abbucket=19&amp;skuId=4149399688314</t>
    <phoneticPr fontId="2" type="noConversion"/>
  </si>
  <si>
    <t>https://detail.tmall.com/item.htm?spm=a1z10.5-b.w4011-17641311094.76.66e827dcFeWnV8&amp;id=608456244935&amp;rn=e56fe54ca53f02ef41cd208e48be1d2c&amp;abbucket=19&amp;skuId=4445462398514</t>
    <phoneticPr fontId="2" type="noConversion"/>
  </si>
  <si>
    <t>https://detail.tmall.com/item.htm?spm=a1z10.5-b.w4011-17641311094.81.66e827dcFeWnV8&amp;id=584368641621&amp;rn=e56fe54ca53f02ef41cd208e48be1d2c&amp;abbucket=19</t>
    <phoneticPr fontId="2" type="noConversion"/>
  </si>
  <si>
    <t>https://detail.tmall.com/item.htm?spm=a1z10.5-b.w4011-17641311094.86.66e827dcFeWnV8&amp;id=584332517428&amp;rn=e56fe54ca53f02ef41cd208e48be1d2c&amp;abbucket=19</t>
    <phoneticPr fontId="2" type="noConversion"/>
  </si>
  <si>
    <t>https://detail.tmall.com/item.htm?spm=a1z10.5-b.w4011-17641311094.91.66e827dcFeWnV8&amp;id=596688263816&amp;rn=e56fe54ca53f02ef41cd208e48be1d2c&amp;abbucket=19</t>
    <phoneticPr fontId="2" type="noConversion"/>
  </si>
  <si>
    <t>https://detail.tmall.com/item.htm?spm=a1z10.5-b.w4011-17641311094.96.66e827dcFeWnV8&amp;id=596508610596&amp;rn=e56fe54ca53f02ef41cd208e48be1d2c&amp;abbucket=19&amp;skuId=4147302089826</t>
    <phoneticPr fontId="2" type="noConversion"/>
  </si>
  <si>
    <t>https://detail.tmall.com/item.htm?spm=a1z10.5-b.w4011-17641311094.103.66e827dcFeWnV8&amp;id=598431578330&amp;rn=e56fe54ca53f02ef41cd208e48be1d2c&amp;abbucket=19</t>
    <phoneticPr fontId="2" type="noConversion"/>
  </si>
  <si>
    <t>https://detail.tmall.com/item.htm?spm=a1z10.5-b.w4011-17641311094.111.66e827dcFeWnV8&amp;id=598431042718&amp;rn=e56fe54ca53f02ef41cd208e48be1d2c&amp;abbucket=19</t>
    <phoneticPr fontId="2" type="noConversion"/>
  </si>
  <si>
    <t>https://detail.tmall.com/item.htm?spm=a1z10.5-b.w4011-17641311094.116.66e827dcFeWnV8&amp;id=596728727771&amp;rn=e56fe54ca53f02ef41cd208e48be1d2c&amp;abbucket=19</t>
    <phoneticPr fontId="2" type="noConversion"/>
  </si>
  <si>
    <t>중국 초경량 탄소 휨새 1:9 Catties 민물 낚시대</t>
    <phoneticPr fontId="2" type="noConversion"/>
  </si>
  <si>
    <t>중국 초경량 탄소 휨새 3:7 민물 낚시대 세트</t>
    <phoneticPr fontId="2" type="noConversion"/>
  </si>
  <si>
    <t>중국 초경량 슬림 탄소 휨새 3:7 민물 낚시대</t>
    <phoneticPr fontId="2" type="noConversion"/>
  </si>
  <si>
    <t>중국 초경량 하드 탄소 휨새 2:8 민물 낚시대</t>
    <phoneticPr fontId="2" type="noConversion"/>
  </si>
  <si>
    <t>중국 초경량 초경질 탄소 휨새 2:8 민물 낚시대</t>
    <phoneticPr fontId="2" type="noConversion"/>
  </si>
  <si>
    <t>중국 초미세 휨새 2:8 메기 잉어 민물 낚시대</t>
    <phoneticPr fontId="2" type="noConversion"/>
  </si>
  <si>
    <t>중국 초경량 탄소 핸드로드 휨새 2:8 민물 낚시대</t>
    <phoneticPr fontId="2" type="noConversion"/>
  </si>
  <si>
    <t>중국 초경량 짧은 섹션의 미니 바다 릴낚시대</t>
    <phoneticPr fontId="2" type="noConversion"/>
  </si>
  <si>
    <t>중국 초경량 강 호수 휨새 3:7칸 탄소 민물 낚시대</t>
    <phoneticPr fontId="2" type="noConversion"/>
  </si>
  <si>
    <t>https://detail.tmall.com/item.htm?spm=a1z10.5-b.w4011-17641311094.121.66e827dcFeWnV8&amp;id=584328849744&amp;rn=e56fe54ca53f02ef41cd208e48be1d2c&amp;abbucket=19</t>
    <phoneticPr fontId="2" type="noConversion"/>
  </si>
  <si>
    <t>https://detail.tmall.com/item.htm?spm=a1z10.5-b.w4011-17641311094.126.66e827dcFeWnV8&amp;id=598455974140&amp;rn=e56fe54ca53f02ef41cd208e48be1d2c&amp;abbucket=19</t>
    <phoneticPr fontId="2" type="noConversion"/>
  </si>
  <si>
    <t>중국 초경량 탄소 5/6/7H 휨새 2:8 민물 낚시대</t>
    <phoneticPr fontId="2" type="noConversion"/>
  </si>
  <si>
    <t>https://detail.tmall.com/item.htm?spm=a1z10.5-b.w4011-17641311094.131.66e827dcFeWnV8&amp;id=596685843802&amp;rn=e56fe54ca53f02ef41cd208e48be1d2c&amp;abbucket=19</t>
    <phoneticPr fontId="2" type="noConversion"/>
  </si>
  <si>
    <t>https://detail.tmall.com/item.htm?spm=a1z10.5-b.w4011-17641311094.136.66e827dcFeWnV8&amp;id=598620367497&amp;rn=e56fe54ca53f02ef41cd208e48be1d2c&amp;abbucket=19&amp;skuId=4337539682036</t>
    <phoneticPr fontId="2" type="noConversion"/>
  </si>
  <si>
    <t>중국 초경량 하드 탄소 휨새 2:8 블랙 민물 낚시대</t>
    <phoneticPr fontId="2" type="noConversion"/>
  </si>
  <si>
    <t>https://detail.tmall.com/item.htm?spm=a1z10.5-b.w4011-17641311094.141.66e827dcFeWnV8&amp;id=584602935826&amp;rn=e56fe54ca53f02ef41cd208e48be1d2c&amp;abbucket=19</t>
    <phoneticPr fontId="2" type="noConversion"/>
  </si>
  <si>
    <t>https://detail.tmall.com/item.htm?spm=a1z10.5-b.w4011-17641311094.143.66e827dcFeWnV8&amp;id=598244481683&amp;rn=e56fe54ca53f02ef41cd208e48be1d2c&amp;abbucket=19</t>
    <phoneticPr fontId="2" type="noConversion"/>
  </si>
  <si>
    <t>https://detail.tmall.com/item.htm?spm=a1z10.5-b.w4011-17641311094.151.66e827dcFeWnV8&amp;id=596684875804&amp;rn=e56fe54ca53f02ef41cd208e48be1d2c&amp;abbucket=19</t>
    <phoneticPr fontId="2" type="noConversion"/>
  </si>
  <si>
    <t>https://detail.tmall.com/item.htm?spm=a1z10.3-b-s.w4011-16491925807.66.2ab04410qc4lHu&amp;id=521249428558&amp;rn=d0cad1c97d81394195e56153925956a9&amp;abbucket=19&amp;skuId=3896326113423</t>
    <phoneticPr fontId="2" type="noConversion"/>
  </si>
  <si>
    <t>https://detail.tmall.com/item.htm?spm=a1z10.3-b-s.w4011-16491925807.71.2ab04410qc4lHu&amp;id=44499887253&amp;rn=d0cad1c97d81394195e56153925956a9&amp;abbucket=19</t>
    <phoneticPr fontId="2" type="noConversion"/>
  </si>
  <si>
    <t>중국 초경량 초미세 하드 탄소 휨새 2:8 민물 낚시대</t>
    <phoneticPr fontId="2" type="noConversion"/>
  </si>
  <si>
    <t>https://detail.tmall.com/item.htm?spm=a1z10.3-b-s.w4011-16491925807.81.2ab04410qc4lHu&amp;id=548013787287&amp;rn=d0cad1c97d81394195e56153925956a9&amp;abbucket=19</t>
    <phoneticPr fontId="2" type="noConversion"/>
  </si>
  <si>
    <t>https://item.taobao.com/item.htm?id=542861035451&amp;ali_refid=a3_430620_1006:1124883017:N:t5rueNU55OZq2krJZLToRw%3D%3D:f0bff7fd211369992e8c5be3f3ec74b4&amp;ali_trackid=1_f0bff7fd211369992e8c5be3f3ec74b4&amp;spm=a230r.1.14.8#detail</t>
    <phoneticPr fontId="2" type="noConversion"/>
  </si>
  <si>
    <t>https://item.taobao.com/item.htm?id=521225718085&amp;ali_refid=a3_430620_1006:1105061700:N:%2FM7OLeExHqVXp7MS9KUgudKgpWkTjE2W:ea0c89bbfc0e9c3318efab26e68decc5&amp;ali_trackid=1_ea0c89bbfc0e9c3318efab26e68decc5&amp;spm=a230r.1.14.13#detail</t>
    <phoneticPr fontId="2" type="noConversion"/>
  </si>
  <si>
    <t>https://detail.tmall.com/item.htm?spm=a230r.1.14.47.18fe2cedFLX8Uw&amp;id=569742295864&amp;ns=1&amp;abbucket=1</t>
    <phoneticPr fontId="2" type="noConversion"/>
  </si>
  <si>
    <t>중국 초경량 하드 탄소 휨새 2:8/1:9 민물 낚시대</t>
    <phoneticPr fontId="2" type="noConversion"/>
  </si>
  <si>
    <t>https://detail.tmall.com/item.htm?spm=a1z10.3-b-s.w4011-21506541291.134.99a478c3wjLmJQ&amp;id=40265371587&amp;rn=4c51c32e695bac93a555b69cb7e57e7d&amp;abbucket=19</t>
    <phoneticPr fontId="2" type="noConversion"/>
  </si>
  <si>
    <t>https://detail.tmall.com/item.htm?spm=a1z10.3-b-s.w4011-21506541291.136.99a478c3wjLmJQ&amp;id=565849941854&amp;rn=4c51c32e695bac93a555b69cb7e57e7d&amp;abbucket=19</t>
    <phoneticPr fontId="2" type="noConversion"/>
  </si>
  <si>
    <t>중국 초경량 3.0-5.4m 6H 휨새 1:9 민물 낚시대</t>
    <phoneticPr fontId="2" type="noConversion"/>
  </si>
  <si>
    <t>https://detail.tmall.com/item.htm?spm=a1z10.3-b-s.w4011-21506541291.229.99a478c3wjLmJQ&amp;id=604198174247&amp;rn=4c51c32e695bac93a555b69cb7e57e7d&amp;abbucket=19</t>
    <phoneticPr fontId="2" type="noConversion"/>
  </si>
  <si>
    <t>https://detail.tmall.com/item.htm?spm=a1z10.3-b-s.w4011-21506541291.254.99a478c3wjLmJQ&amp;id=578578383049&amp;rn=4c51c32e695bac93a555b69cb7e57e7d&amp;abbucket=19</t>
    <phoneticPr fontId="2" type="noConversion"/>
  </si>
  <si>
    <t>중국 초경량 핸드로스 탄소 휨새 3:7 민물 낚시대</t>
    <phoneticPr fontId="2" type="noConversion"/>
  </si>
  <si>
    <t>https://detail.tmall.com/item.htm?spm=a1z10.3-b-s.w4011-21506541291.259.99a478c3wjLmJQ&amp;id=591895605926&amp;rn=4c51c32e695bac93a555b69cb7e57e7d&amp;abbucket=19&amp;skuId=4477805395468</t>
    <phoneticPr fontId="2" type="noConversion"/>
  </si>
  <si>
    <t>https://detail.tmall.com/item.htm?spm=a1z10.3-b-s.w4011-21506541291.264.99a478c3wjLmJQ&amp;id=580488957432&amp;rn=4c51c32e695bac93a555b69cb7e57e7d&amp;abbucket=19</t>
    <phoneticPr fontId="2" type="noConversion"/>
  </si>
  <si>
    <t>https://detail.tmall.com/item.htm?spm=a1z10.3-b-s.w4011-21506541291.294.99a478c3wjLmJQ&amp;id=574599576846&amp;rn=4c51c32e695bac93a555b69cb7e57e7d&amp;abbucket=19</t>
    <phoneticPr fontId="2" type="noConversion"/>
  </si>
  <si>
    <t>중국 초경량 하드 탄소 6H 휨새 1:9 민물 낚시대</t>
    <phoneticPr fontId="2" type="noConversion"/>
  </si>
  <si>
    <t>https://detail.tmall.com/item.htm?spm=a1z10.3-b-s.w4011-21506541291.289.99a478c3wjLmJQ&amp;id=560142275959&amp;rn=4c51c32e695bac93a555b69cb7e57e7d&amp;abbucket=19&amp;skuId=4474586422048</t>
    <phoneticPr fontId="2" type="noConversion"/>
  </si>
  <si>
    <t>아이스박스</t>
    <phoneticPr fontId="2" type="noConversion"/>
  </si>
  <si>
    <t>낚시 캠핑 휴대용 차량용 보냉 아이스박스 32L-85L</t>
    <phoneticPr fontId="2" type="noConversion"/>
  </si>
  <si>
    <t>무선 드라이기</t>
    <phoneticPr fontId="2" type="noConversion"/>
  </si>
  <si>
    <t>USB 충전식 휴대용 학생 기숙사 무선 헤어 드라이기</t>
    <phoneticPr fontId="2" type="noConversion"/>
  </si>
  <si>
    <t>원예부자재</t>
    <phoneticPr fontId="2" type="noConversion"/>
  </si>
  <si>
    <t>수조/어항</t>
    <phoneticPr fontId="2" type="noConversion"/>
  </si>
  <si>
    <t>벽걸이 꽃 장식 포함 실내 인테리어 장식 어항</t>
    <phoneticPr fontId="2" type="noConversion"/>
  </si>
  <si>
    <t>다용도휴지통</t>
    <phoneticPr fontId="2" type="noConversion"/>
  </si>
  <si>
    <t>쓰레기봉투</t>
    <phoneticPr fontId="2" type="noConversion"/>
  </si>
  <si>
    <t>다용도휴지통</t>
    <phoneticPr fontId="2" type="noConversion"/>
  </si>
  <si>
    <t>휴지통 스테인레스 걸이형 주방 인테리어 쓰레기통</t>
    <phoneticPr fontId="2" type="noConversion"/>
  </si>
  <si>
    <t>조임 가능 일회용 끈 비닐 쓰레기 봉투</t>
    <phoneticPr fontId="2" type="noConversion"/>
  </si>
  <si>
    <t>휴지통 주방 걸이형 실내 접이식 벽걸이 쓰레기통</t>
    <phoneticPr fontId="2" type="noConversion"/>
  </si>
  <si>
    <t>휴지걸이</t>
    <phoneticPr fontId="2" type="noConversion"/>
  </si>
  <si>
    <t>방수 습기 차단 화장실 선반 거치대 겸용 휴지걸이</t>
    <phoneticPr fontId="2" type="noConversion"/>
  </si>
  <si>
    <t>습기 차단 화장실 휴대폰 선반 거치대 겸용 휴지걸이</t>
    <phoneticPr fontId="2" type="noConversion"/>
  </si>
  <si>
    <t>욕실선반</t>
    <phoneticPr fontId="2" type="noConversion"/>
  </si>
  <si>
    <t>물건 보관함 겸용 헤어 드라이기 거치대</t>
    <phoneticPr fontId="2" type="noConversion"/>
  </si>
  <si>
    <t>습기 차단 화장실 물품 보관 거치대 겸용 휴지걸이</t>
    <phoneticPr fontId="2" type="noConversion"/>
  </si>
  <si>
    <t>스테인레스 분류 가능 주방 대용량 쓰레기통 12L 60L</t>
    <phoneticPr fontId="2" type="noConversion"/>
  </si>
  <si>
    <t>https://detail.tmall.com/item.htm?spm=a1z10.3-b.w4011-21436718479.80.5bf91605lyWpmv&amp;id=590639039876&amp;rn=855f503d839b8ff00386da35aaf9ad3e&amp;abbucket=19</t>
    <phoneticPr fontId="2" type="noConversion"/>
  </si>
  <si>
    <t>https://detail.tmall.com/item.htm?spm=a1z10.3-b.w4011-21436718479.85.5bf91605lyWpmv&amp;id=591520369492&amp;rn=855f503d839b8ff00386da35aaf9ad3e&amp;abbucket=19</t>
    <phoneticPr fontId="2" type="noConversion"/>
  </si>
  <si>
    <t>https://detail.tmall.com/item.htm?spm=a1z10.3-b-s.w4011-21799990534.79.d3ed731b00ZxH8&amp;id=601541617277&amp;rn=46ed2f64254c8748d1ed51cc114c793e&amp;abbucket=19&amp;skuId=4207372432074</t>
    <phoneticPr fontId="2" type="noConversion"/>
  </si>
  <si>
    <t>https://detail.tmall.com/item.htm?spm=a1z10.3-b-s.w4011-21799990534.89.d3ed731b00ZxH8&amp;id=609170491618&amp;rn=46ed2f64254c8748d1ed51cc114c793e&amp;abbucket=19&amp;skuId=4448559783466</t>
    <phoneticPr fontId="2" type="noConversion"/>
  </si>
  <si>
    <t>https://detail.tmall.com/item.htm?spm=a1z10.3-b-s.w4011-21799990534.134.d3ed731b00ZxH8&amp;id=521153040555&amp;rn=46ed2f64254c8748d1ed51cc114c793e&amp;abbucket=19&amp;skuId=3105369534769</t>
    <phoneticPr fontId="2" type="noConversion"/>
  </si>
  <si>
    <t>휴지통 커버리스 가정용 인테리어 쓰레기통 8L 18L</t>
    <phoneticPr fontId="2" type="noConversion"/>
  </si>
  <si>
    <t>https://detail.tmall.com/item.htm?spm=a1z10.3-b-s.w4011-21799990534.194.d3ed731b00ZxH8&amp;id=582951486579&amp;rn=46ed2f64254c8748d1ed51cc114c793e&amp;abbucket=19</t>
    <phoneticPr fontId="2" type="noConversion"/>
  </si>
  <si>
    <t>https://detail.tmall.com/item.htm?spm=a1z10.3-b-s.w4011-21799990534.254.d3ed731b00ZxH8&amp;id=582527433701&amp;rn=46ed2f64254c8748d1ed51cc114c793e&amp;abbucket=19&amp;skuId=3907513440240</t>
    <phoneticPr fontId="2" type="noConversion"/>
  </si>
  <si>
    <t>휴지통 호텔 실내외 재떨이 겸용 쓰레기통 10-25L</t>
    <phoneticPr fontId="2" type="noConversion"/>
  </si>
  <si>
    <t>반신욕조</t>
    <phoneticPr fontId="2" type="noConversion"/>
  </si>
  <si>
    <t>성인 접이식 욕조 이동식 간이 반신 미니 욕조</t>
    <phoneticPr fontId="2" type="noConversion"/>
  </si>
  <si>
    <t>장식소품</t>
    <phoneticPr fontId="2" type="noConversion"/>
  </si>
  <si>
    <t>사슴 모양 귀걸이 목걸이 반지 디스플레이 선반</t>
    <phoneticPr fontId="2" type="noConversion"/>
  </si>
  <si>
    <t>휴대폰거치대</t>
    <phoneticPr fontId="2" type="noConversion"/>
  </si>
  <si>
    <t>휴지통 페달형 냄새차단 스테인레스 기저귀 쓰레기통</t>
    <phoneticPr fontId="2" type="noConversion"/>
  </si>
  <si>
    <t>휴지통 티슈 보관 주방 걸이형 스테인레스 쓰레기통</t>
    <phoneticPr fontId="2" type="noConversion"/>
  </si>
  <si>
    <t>휴지통 주방 걸이형 커버식 플라스틱 쓰레기통</t>
    <phoneticPr fontId="2" type="noConversion"/>
  </si>
  <si>
    <t>여행용전기포트</t>
  </si>
  <si>
    <t>휴대용전기포트</t>
  </si>
  <si>
    <t>접이식포트</t>
  </si>
  <si>
    <t>휴대용커피포트</t>
  </si>
  <si>
    <t>미니전기포트</t>
  </si>
  <si>
    <t>전기유리티포트</t>
  </si>
  <si>
    <t>미니커피포트</t>
  </si>
  <si>
    <t>멀티티포트</t>
  </si>
  <si>
    <t>핸드드립전기포트</t>
  </si>
  <si>
    <t>커피포트기</t>
  </si>
  <si>
    <t>여행용미니포트</t>
  </si>
  <si>
    <t>무선포트</t>
    <phoneticPr fontId="2" type="noConversion"/>
  </si>
  <si>
    <t>사무실 가정용 전기 유리 티포트</t>
    <phoneticPr fontId="2" type="noConversion"/>
  </si>
  <si>
    <t>휴대용 여행용 미니 접이식 전기 포트</t>
    <phoneticPr fontId="2" type="noConversion"/>
  </si>
  <si>
    <t>https://detail.tmall.com/item.htm?spm=a230r.1.14.124.3ede26b7MD4tae&amp;id=598269864490&amp;ns=1&amp;abbucket=8&amp;skuId=4343571275169</t>
    <phoneticPr fontId="2" type="noConversion"/>
  </si>
  <si>
    <t>https://detail.tmall.com/item.htm?spm=a230r.1.14.30.cdff3cafQtAaCQ&amp;id=553763367507&amp;ns=1&amp;abbucket=4&amp;skuId=3857144256852</t>
    <phoneticPr fontId="2" type="noConversion"/>
  </si>
  <si>
    <t>낚시 캠핑 휴대용 차량용 보냉 아이스박스 5-38L</t>
    <phoneticPr fontId="2" type="noConversion"/>
  </si>
  <si>
    <t>https://detail.tmall.com/item.htm?spm=a230r.1.14.76.cdff3cafQtAaCQ&amp;id=572569378939&amp;ns=1&amp;abbucket=4</t>
    <phoneticPr fontId="2" type="noConversion"/>
  </si>
  <si>
    <t>https://detail.tmall.com/item.htm?spm=a230r.1.14.104.2a1b4920NZShcH&amp;id=610187043965&amp;ns=1&amp;abbucket=4</t>
    <phoneticPr fontId="2" type="noConversion"/>
  </si>
  <si>
    <t>https://detail.tmall.com/item.htm?spm=a230r.1.14.103.26fd404ccNSED9&amp;id=578131502901&amp;ns=1&amp;abbucket=8&amp;skuId=3825840149192</t>
    <phoneticPr fontId="2" type="noConversion"/>
  </si>
  <si>
    <t>소형 미니 조립식 비닐하우스 온실 이동식 다육이</t>
    <phoneticPr fontId="2" type="noConversion"/>
  </si>
  <si>
    <t>https://detail.tmall.com/item.htm?spm=a1z10.3-b-s.w4011-17547825805.79.110e4e32JsxNBO&amp;id=520298761687&amp;rn=e8d2c024786ffa8b6aa4ae533647fe8d&amp;abbucket=19&amp;skuId=3169533541084</t>
    <phoneticPr fontId="2" type="noConversion"/>
  </si>
  <si>
    <t>https://detail.tmall.com/item.htm?spm=a230r.1.14.10.3b5c4090b9U21o&amp;id=589662903622&amp;cm_id=140105335569ed55e27b&amp;abbucket=8&amp;skuId=4199850631285</t>
    <phoneticPr fontId="2" type="noConversion"/>
  </si>
  <si>
    <t>유럽 가정용 업소용 대용량 실내 쓰레기통 6L 20L</t>
    <phoneticPr fontId="2" type="noConversion"/>
  </si>
  <si>
    <t>https://detail.tmall.com/item.htm?spm=a1z10.3-b.w4011-21436718479.65.5bf91605lyWpmv&amp;id=591283610776&amp;rn=855f503d839b8ff00386da35aaf9ad3e&amp;abbucket=19&amp;skuId=4057175836230</t>
    <phoneticPr fontId="2" type="noConversion"/>
  </si>
  <si>
    <t>북유럽 커버리스 실내 거실 인테리어 휴지통 8L 20L</t>
    <phoneticPr fontId="2" type="noConversion"/>
  </si>
  <si>
    <t>https://detail.tmall.com/item.htm?spm=a1z10.3-b.w4011-21436718479.70.5bf91605lyWpmv&amp;id=599129047303&amp;rn=855f503d839b8ff00386da35aaf9ad3e&amp;abbucket=19&amp;skuId=4173673580508</t>
    <phoneticPr fontId="2" type="noConversion"/>
  </si>
  <si>
    <t>조임 가능 중형 대형 초대형 끈 비닐 쓰레기 봉투</t>
    <phoneticPr fontId="2" type="noConversion"/>
  </si>
  <si>
    <t>https://detail.tmall.com/item.htm?spm=a1z10.3-b.w4011-21436718479.75.5bf91605lyWpmv&amp;id=602294409814&amp;rn=855f503d839b8ff00386da35aaf9ad3e&amp;abbucket=19&amp;skuId=4385935682749</t>
    <phoneticPr fontId="2" type="noConversion"/>
  </si>
  <si>
    <t>북유럽 스테인레스 실내 인테리어 쓰레기통 8L 40L</t>
    <phoneticPr fontId="2" type="noConversion"/>
  </si>
  <si>
    <t>북유럽 스테인레스 직사각형 화장실 쓰레기통 5L 10L</t>
    <phoneticPr fontId="2" type="noConversion"/>
  </si>
  <si>
    <t>휴지통 티슈 보관 주방 걸이형 인테리어 쓰레기통</t>
    <phoneticPr fontId="2" type="noConversion"/>
  </si>
  <si>
    <t>https://detail.tmall.com/item.htm?spm=a1z10.3-b-s.w4011-21799990534.89.d3ed731b00ZxH8&amp;id=609170491618&amp;rn=46ed2f64254c8748d1ed51cc114c793e&amp;abbucket=19&amp;skuId=4448559783466</t>
    <phoneticPr fontId="2" type="noConversion"/>
  </si>
  <si>
    <t>https://detail.tmall.com/item.htm?spm=a1z10.3-b-s.w4011-21799990534.129.d3ed731b00ZxH8&amp;id=604858265789&amp;rn=46ed2f64254c8748d1ed51cc114c793e&amp;abbucket=19</t>
    <phoneticPr fontId="2" type="noConversion"/>
  </si>
  <si>
    <t>휴지통 건습식 분리형 기저귀 쓰레기통 18L 24L</t>
    <phoneticPr fontId="2" type="noConversion"/>
  </si>
  <si>
    <t>https://detail.tmall.com/item.htm?spm=a1z10.3-b-s.w4011-21799990534.169.d3ed731b00ZxH8&amp;id=582726218143&amp;rn=46ed2f64254c8748d1ed51cc114c793e&amp;abbucket=19&amp;sku_properties=122216507:113060</t>
    <phoneticPr fontId="2" type="noConversion"/>
  </si>
  <si>
    <t>https://detail.tmall.com/item.htm?spm=a1z10.3-b-s.w4011-21799990534.184.d3ed731b00ZxH8&amp;id=590622875156&amp;rn=46ed2f64254c8748d1ed51cc114c793e&amp;abbucket=19&amp;skuId=4046716405327</t>
    <phoneticPr fontId="2" type="noConversion"/>
  </si>
  <si>
    <t>휴지통 침대 탁상용 스테인레스 미니 쓰레기통</t>
    <phoneticPr fontId="2" type="noConversion"/>
  </si>
  <si>
    <t>스테인레스 냄새 차단 실내 기저귀 쓰레기통 8L 30L</t>
    <phoneticPr fontId="2" type="noConversion"/>
  </si>
  <si>
    <t>https://detail.tmall.com/item.htm?spm=a230r.1.14.34.34bb1ba3EthpSX&amp;id=610503832993&amp;ns=1&amp;abbucket=8&amp;skuId=4302218436314</t>
    <phoneticPr fontId="2" type="noConversion"/>
  </si>
  <si>
    <t>https://detail.tmall.com/item.htm?spm=a1z10.3-b-s.w4011-14988461254.159.6b4654f9IbDETF&amp;id=587742978884&amp;rn=7692c492b5672f620a4de1070783dc70&amp;abbucket=19&amp;skuId=4001284645062</t>
    <phoneticPr fontId="2" type="noConversion"/>
  </si>
  <si>
    <t>https://detail.tmall.com/item.htm?spm=a1z10.3-b-s.w4011-14988461254.420.6b4654f9IbDETF&amp;id=610107404157&amp;rn=7692c492b5672f620a4de1070783dc70&amp;abbucket=19</t>
    <phoneticPr fontId="2" type="noConversion"/>
  </si>
  <si>
    <t>https://detail.tmall.com/item.htm?spm=a1z10.3-b-s.w4011-14988461254.132.4dab54f9eawtmN&amp;id=610055028463&amp;rn=e3dcafadc30a6d7893d3f8b76fbb6f81&amp;abbucket=19&amp;skuId=4462458206165</t>
    <phoneticPr fontId="2" type="noConversion"/>
  </si>
  <si>
    <t>https://detail.tmall.com/item.htm?spm=a1z10.3-b-s.w4011-14988461254.133.4dab54f9eawtmN&amp;id=608573541955&amp;rn=e3dcafadc30a6d7893d3f8b76fbb6f81&amp;abbucket=19</t>
    <phoneticPr fontId="2" type="noConversion"/>
  </si>
  <si>
    <t>https://detail.tmall.com/item.htm?spm=a1z10.3-b-s.w4011-14988461254.488.44ce54f9dZcbFi&amp;id=608676133251&amp;rn=f9d5ccad629a55a7c210a24151901653&amp;abbucket=19&amp;skuId=4448056359054</t>
    <phoneticPr fontId="2" type="noConversion"/>
  </si>
  <si>
    <t>https://detail.tmall.com/item.htm?spm=a1z10.3-b-s.w4011-14988461254.288.6e8054f9kt9B85&amp;id=595939945573&amp;rn=4270d744ae9dc4e438fb0efa2f3dd3ca&amp;abbucket=19</t>
    <phoneticPr fontId="2" type="noConversion"/>
  </si>
  <si>
    <t>https://detail.tmall.com/item.htm?spm=a1z10.3-b-s.w4011-14988461254.493.7eaf54f9L8Za7Z&amp;id=584406577835&amp;rn=f2f500744ff9bdacba92ffa0aefe3fe8&amp;abbucket=19&amp;skuId=4113794266841</t>
    <phoneticPr fontId="2" type="noConversion"/>
  </si>
  <si>
    <t>과일 과자 간식 접시 다용도 휴대폰 거치대 블루</t>
    <phoneticPr fontId="2" type="noConversion"/>
  </si>
  <si>
    <t>https://detail.tmall.com/item.htm?spm=a230r.1.14.50.34bb1ba3EthpSX&amp;id=601336198680&amp;ns=1&amp;abbucket=8&amp;skuId=4221663657260</t>
    <phoneticPr fontId="2" type="noConversion"/>
  </si>
  <si>
    <t>https://detail.tmall.com/item.htm?spm=a230r.1.14.186.34bb1ba3EthpSX&amp;id=576615228224&amp;ns=1&amp;abbucket=8</t>
    <phoneticPr fontId="2" type="noConversion"/>
  </si>
  <si>
    <t>https://detail.tmall.com/item.htm?spm=a230r.1.14.313.45c8404cvGveZE&amp;id=605143016562&amp;ns=1&amp;abbucket=8&amp;skuId=4411870686766</t>
    <phoneticPr fontId="2" type="noConversion"/>
  </si>
  <si>
    <t>중대형 조립식 비닐하우스 온실 이동식 다육이</t>
    <phoneticPr fontId="2" type="noConversion"/>
  </si>
  <si>
    <t>https://detail.tmall.com/item.htm?spm=a1z10.3-b-s.w4011-17076248086.58.18d5124fNcCJy9&amp;id=596999222657&amp;rn=e9bac0caa9b55990186770021b1c1682&amp;abbucket=19&amp;skuId=4320162178848</t>
    <phoneticPr fontId="2" type="noConversion"/>
  </si>
  <si>
    <t>휴대용 여행용 미니 스테인레스 전기 포트</t>
    <phoneticPr fontId="2" type="noConversion"/>
  </si>
  <si>
    <t>https://item.taobao.com/item.htm?id=597744731413&amp;ali_refid=a3_430620_1006:1121995251:N:Eckqer%2FcOZJo6OYpjDrwZ1eqxV%2FHYeKN:2d53b1d5fb17edc0ef0501895bd53195&amp;ali_trackid=1_2d53b1d5fb17edc0ef0501895bd53195&amp;spm=a230r.1.14.8#detail</t>
    <phoneticPr fontId="2" type="noConversion"/>
  </si>
  <si>
    <t>https://detail.tmall.com/item.htm?spm=a1z10.3-b-s.w4011-14952603386.250.700c28c2BPWJ6D&amp;id=607029164937&amp;rn=1cb54b57c859702fe228c743a4094ee2&amp;abbucket=17</t>
    <phoneticPr fontId="2" type="noConversion"/>
  </si>
  <si>
    <t>https://detail.tmall.com/item.htm?spm=a1z10.3-b-s.w4011-14952603386.351.2ef428c2i6tfkp&amp;id=594865593940&amp;rn=f33ccac8ab2a80d50c28d882f4136a94&amp;abbucket=17</t>
    <phoneticPr fontId="2" type="noConversion"/>
  </si>
  <si>
    <t>보관함/케이스</t>
    <phoneticPr fontId="2" type="noConversion"/>
  </si>
  <si>
    <t>https://detail.tmall.com/item.htm?spm=a1z10.3-b-s.w4011-14952603386.375.2ef428c2i6tfkp&amp;id=602468483599&amp;rn=f33ccac8ab2a80d50c28d882f4136a94&amp;abbucket=17</t>
    <phoneticPr fontId="2" type="noConversion"/>
  </si>
  <si>
    <t>북유럽 골든 애플 귀걸이 액세서리 보관함 보석함</t>
    <phoneticPr fontId="2" type="noConversion"/>
  </si>
  <si>
    <t>접시/트레이</t>
    <phoneticPr fontId="2" type="noConversion"/>
  </si>
  <si>
    <t>독일 프랑스 2단 트레이 세라믹 에프터눈티 그릇</t>
    <phoneticPr fontId="2" type="noConversion"/>
  </si>
  <si>
    <t>https://detail.tmall.com/item.htm?spm=a1z10.3-b-s.w4011-14952603386.379.2ef428c2i6tfkp&amp;id=602800986858&amp;rn=f33ccac8ab2a80d50c28d882f4136a94&amp;abbucket=17</t>
    <phoneticPr fontId="2" type="noConversion"/>
  </si>
  <si>
    <t>벽걸이 거울</t>
    <phoneticPr fontId="2" type="noConversion"/>
  </si>
  <si>
    <t>북유럽 실내 인테리어 장식 원형 벽걸이 거울</t>
    <phoneticPr fontId="2" type="noConversion"/>
  </si>
  <si>
    <t>https://detail.tmall.com/item.htm?spm=a1z10.3-b-s.w4011-14952603386.399.2ef428c2i6tfkp&amp;id=606964914843&amp;rn=f33ccac8ab2a80d50c28d882f4136a94&amp;abbucket=17</t>
    <phoneticPr fontId="2" type="noConversion"/>
  </si>
  <si>
    <t>탁상시계</t>
    <phoneticPr fontId="2" type="noConversion"/>
  </si>
  <si>
    <t>심플 스타일 유럽형 친구 집들이선물 탁상 시계</t>
    <phoneticPr fontId="2" type="noConversion"/>
  </si>
  <si>
    <t>https://detail.tmall.com/item.htm?spm=a1z10.3-b-s.w4011-14952603386.403.2ef428c2i6tfkp&amp;id=607118761494&amp;rn=f33ccac8ab2a80d50c28d882f4136a94&amp;abbucket=17</t>
    <phoneticPr fontId="2" type="noConversion"/>
  </si>
  <si>
    <t>벽걸이시계</t>
    <phoneticPr fontId="2" type="noConversion"/>
  </si>
  <si>
    <t>https://detail.tmall.com/item.htm?spm=a1z10.3-b-s.w4011-14952603386.423.2ef428c2i6tfkp&amp;id=608777719439&amp;rn=f33ccac8ab2a80d50c28d882f4136a94&amp;abbucket=17&amp;skuId=4443887382522</t>
    <phoneticPr fontId="2" type="noConversion"/>
  </si>
  <si>
    <t>캔들홀더</t>
    <phoneticPr fontId="2" type="noConversion"/>
  </si>
  <si>
    <t>북유럽 로맨틱 꽃모양 아로마 캔들 홀더</t>
    <phoneticPr fontId="2" type="noConversion"/>
  </si>
  <si>
    <t>https://detail.tmall.com/item.htm?spm=a1z10.3-b-s.w4011-14952603386.443.2ef428c2i6tfkp&amp;id=610991181607&amp;rn=f33ccac8ab2a80d50c28d882f4136a94&amp;abbucket=17</t>
    <phoneticPr fontId="2" type="noConversion"/>
  </si>
  <si>
    <t>장식 모형</t>
    <phoneticPr fontId="2" type="noConversion"/>
  </si>
  <si>
    <t>https://detail.tmall.com/item.htm?spm=a1z10.3-b-s.w4011-14952603386.190.700c28c2BPWJ6D&amp;id=603337033872&amp;rn=1cb54b57c859702fe228c743a4094ee2&amp;abbucket=17&amp;skuId=4398945839577</t>
    <phoneticPr fontId="2" type="noConversion"/>
  </si>
  <si>
    <t>와인 랙</t>
    <phoneticPr fontId="2" type="noConversion"/>
  </si>
  <si>
    <t>북유럽 고급 멀티 와인 랙 친구 집들이선물</t>
    <phoneticPr fontId="2" type="noConversion"/>
  </si>
  <si>
    <t>머그잔</t>
    <phoneticPr fontId="2" type="noConversion"/>
  </si>
  <si>
    <t>북유럽 고급 금 세라믹 머그컵</t>
    <phoneticPr fontId="2" type="noConversion"/>
  </si>
  <si>
    <t>https://detail.tmall.com/item.htm?spm=a1z10.3-b-s.w4011-14952603386.290.700c28c2BPWJ6D&amp;id=609335621897&amp;rn=1cb54b57c859702fe228c743a4094ee2&amp;abbucket=17</t>
    <phoneticPr fontId="2" type="noConversion"/>
  </si>
  <si>
    <t>벽걸이 북유럽 단색 디자인 친구 집들이선물 벽 시계</t>
    <phoneticPr fontId="2" type="noConversion"/>
  </si>
  <si>
    <t>북유럽 단색 디자인 친구 집들이선물 탁상 시계</t>
    <phoneticPr fontId="2" type="noConversion"/>
  </si>
  <si>
    <t>https://detail.tmall.com/item.htm?spm=a1z10.3-b-s.w4011-14952603386.294.700c28c2BPWJ6D&amp;id=610240188094&amp;rn=1cb54b57c859702fe228c743a4094ee2&amp;abbucket=17</t>
    <phoneticPr fontId="2" type="noConversion"/>
  </si>
  <si>
    <t>등쿠션</t>
    <phoneticPr fontId="2" type="noConversion"/>
  </si>
  <si>
    <t>아메리칸 모던 디자인 소파 거실 실내 인테리어 쿠션</t>
    <phoneticPr fontId="2" type="noConversion"/>
  </si>
  <si>
    <t>https://detail.tmall.com/item.htm?spm=a1z10.3-b-s.w4011-14952603386.298.700c28c2BPWJ6D&amp;id=610937553816&amp;rn=1cb54b57c859702fe228c743a4094ee2&amp;abbucket=17</t>
    <phoneticPr fontId="2" type="noConversion"/>
  </si>
  <si>
    <t>https://detail.tmall.com/item.htm?spm=a230r.1.14.38.b07263e7DI7QLP&amp;id=606911812684&amp;ns=1&amp;abbucket=8</t>
    <phoneticPr fontId="2" type="noConversion"/>
  </si>
  <si>
    <t>https://detail.tmall.com/item.htm?spm=a1z10.5-b-s.w4011-22087772537.107.3560874eaEbMcV&amp;id=607684115471&amp;rn=7097e232f41b94a1c0d77e12daa8baec&amp;abbucket=17&amp;skuId=4430690298901</t>
    <phoneticPr fontId="2" type="noConversion"/>
  </si>
  <si>
    <t>현대적 크리스탈 큐브 실내 인테리어 디자인 소품</t>
    <phoneticPr fontId="2" type="noConversion"/>
  </si>
  <si>
    <t>https://detail.tmall.com/item.htm?spm=a1z10.5-b-s.w4011-22087772537.319.3560874eaEbMcV&amp;id=610589831501&amp;rn=7097e232f41b94a1c0d77e12daa8baec&amp;abbucket=17</t>
    <phoneticPr fontId="2" type="noConversion"/>
  </si>
  <si>
    <t>현대적 심플 디자인 북 엔드 실내 인테리어 소품</t>
    <phoneticPr fontId="2" type="noConversion"/>
  </si>
  <si>
    <t>https://item.taobao.com/item.htm?spm=a1z10.3-c.w4002-13571817326.23.412b277arjQaux&amp;id=602419259874</t>
    <phoneticPr fontId="2" type="noConversion"/>
  </si>
  <si>
    <t>화병</t>
    <phoneticPr fontId="2" type="noConversion"/>
  </si>
  <si>
    <t>세라믹 꽃병 스몰 사이즈 실내 인테리어 화병</t>
    <phoneticPr fontId="2" type="noConversion"/>
  </si>
  <si>
    <t>https://item.taobao.com/item.htm?spm=a1z10.3-c.w4002-13571817326.32.412b277arjQaux&amp;id=590124294478</t>
    <phoneticPr fontId="2" type="noConversion"/>
  </si>
  <si>
    <t>https://item.taobao.com/item.htm?spm=a1z10.3-c.w4002-13571817326.38.412b277arjQaux&amp;id=588516541157</t>
    <phoneticPr fontId="2" type="noConversion"/>
  </si>
  <si>
    <t>세라믹 꽃병 대형 사이즈 실내 인테리어 화병</t>
    <phoneticPr fontId="2" type="noConversion"/>
  </si>
  <si>
    <t>세라믹 꽃병 10각 디자인 실내 인테리어 화병</t>
    <phoneticPr fontId="2" type="noConversion"/>
  </si>
  <si>
    <t>벽걸이 북유럽 심플 스타일 친구 집들이선물 벽 시계</t>
    <phoneticPr fontId="2" type="noConversion"/>
  </si>
  <si>
    <t>북유럽 얼룩말 실내 인테리어 장식 친구 집들이선물</t>
    <phoneticPr fontId="2" type="noConversion"/>
  </si>
  <si>
    <t>https://detail.tmall.com/item.htm?spm=a1z10.3-b-s.w4011-14952603386.110.700c28c2BPWJ6D&amp;id=585470466999&amp;rn=1cb54b57c859702fe228c743a4094ee2&amp;abbucket=17</t>
    <phoneticPr fontId="2" type="noConversion"/>
  </si>
  <si>
    <t>북유럽 올빼미 모양 실내 인테리어 장식 펜홀더</t>
    <phoneticPr fontId="2" type="noConversion"/>
  </si>
  <si>
    <t>https://detail.tmall.com/item.htm?spm=a1z10.3-b-s.w4011-14952603386.290.700c28c2BPWJ6D&amp;id=609335621897&amp;rn=1cb54b57c859702fe228c743a4094ee2&amp;abbucket=18</t>
    <phoneticPr fontId="2" type="noConversion"/>
  </si>
  <si>
    <t>친구 집들이선물 코끼리 가족 실내 인테리어 장식</t>
    <phoneticPr fontId="2" type="noConversion"/>
  </si>
  <si>
    <t>친구 집들이선물 올빼미 실내 인테리어 장식 소품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</si>
</sst>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43" formatCode="_-* #,##0.00_-;\-* #,##0.00_-;_-* &quot;-&quot;??_-;_-@_-"/>
    <numFmt numFmtId="176" formatCode="_-* #,##0_-;\-* #,##0_-;_-* &quot;-&quot;??_-;_-@_-"/>
    <numFmt numFmtId="177" formatCode="0_);[Red]\(0\)"/>
    <numFmt numFmtId="178" formatCode="0.00_);[Red]\(0.00\)"/>
    <numFmt numFmtId="179" formatCode="#,##0_);[Red]\(#,##0\)"/>
    <numFmt numFmtId="180" formatCode="m&quot;월&quot;\ d&quot;일&quot;;@"/>
    <numFmt numFmtId="181" formatCode="_-* #,##0.0_-;\-* #,##0.0_-;_-* &quot;-&quot;_-;_-@_-"/>
  </numFmts>
  <fonts count="44">
    <font>
      <sz val="11"/>
      <color theme="1"/>
      <name val="맑은 고딕"/>
      <family val="2"/>
      <scheme val="minor"/>
    </font>
    <font>
      <sz val="11"/>
      <color theme="1"/>
      <name val="맑은 고딕"/>
      <family val="2"/>
      <scheme val="minor"/>
    </font>
    <font>
      <sz val="8"/>
      <name val="맑은 고딕"/>
      <family val="3"/>
      <charset val="129"/>
      <scheme val="minor"/>
    </font>
    <font>
      <sz val="11"/>
      <color theme="1"/>
      <name val="맑은 고딕"/>
      <family val="3"/>
      <charset val="129"/>
      <scheme val="minor"/>
    </font>
    <font>
      <u/>
      <sz val="11"/>
      <color theme="10"/>
      <name val="맑은 고딕"/>
      <family val="2"/>
      <scheme val="minor"/>
    </font>
    <font>
      <sz val="11"/>
      <name val="맑은 고딕"/>
      <family val="2"/>
      <scheme val="minor"/>
    </font>
    <font>
      <sz val="12"/>
      <color theme="1"/>
      <name val="맑은 고딕"/>
      <family val="3"/>
      <charset val="129"/>
      <scheme val="minor"/>
    </font>
    <font>
      <sz val="12"/>
      <name val="맑은 고딕"/>
      <family val="3"/>
      <charset val="129"/>
      <scheme val="minor"/>
    </font>
    <font>
      <sz val="11"/>
      <name val="맑은 고딕"/>
      <family val="3"/>
      <charset val="129"/>
      <scheme val="minor"/>
    </font>
    <font>
      <sz val="11"/>
      <color theme="1" tint="4.9989318521683403E-2"/>
      <name val="맑은 고딕"/>
      <family val="3"/>
      <charset val="129"/>
      <scheme val="minor"/>
    </font>
    <font>
      <sz val="8"/>
      <name val="맑은 고딕"/>
      <family val="2"/>
      <charset val="129"/>
      <scheme val="minor"/>
    </font>
    <font>
      <sz val="10"/>
      <color theme="1"/>
      <name val="맑은 고딕"/>
      <family val="3"/>
      <charset val="129"/>
      <scheme val="minor"/>
    </font>
    <font>
      <sz val="9"/>
      <color theme="1"/>
      <name val="맑은 고딕"/>
      <family val="3"/>
      <charset val="129"/>
      <scheme val="minor"/>
    </font>
    <font>
      <sz val="11"/>
      <color rgb="FF9C0006"/>
      <name val="맑은 고딕"/>
      <family val="2"/>
      <charset val="129"/>
      <scheme val="minor"/>
    </font>
    <font>
      <sz val="10"/>
      <color theme="1"/>
      <name val="맑은 고딕"/>
      <family val="2"/>
      <scheme val="minor"/>
    </font>
    <font>
      <sz val="10"/>
      <name val="맑은 고딕"/>
      <family val="3"/>
      <charset val="129"/>
      <scheme val="minor"/>
    </font>
    <font>
      <sz val="9"/>
      <color theme="1"/>
      <name val="맑은 고딕"/>
      <family val="2"/>
      <scheme val="minor"/>
    </font>
    <font>
      <sz val="8"/>
      <color theme="1"/>
      <name val="맑은 고딕"/>
      <family val="3"/>
      <charset val="129"/>
      <scheme val="minor"/>
    </font>
    <font>
      <b/>
      <sz val="26"/>
      <color theme="1"/>
      <name val="맑은 고딕"/>
      <family val="3"/>
      <charset val="129"/>
      <scheme val="minor"/>
    </font>
    <font>
      <b/>
      <sz val="11"/>
      <color theme="1"/>
      <name val="맑은 고딕"/>
      <family val="3"/>
      <charset val="129"/>
      <scheme val="minor"/>
    </font>
    <font>
      <b/>
      <sz val="11"/>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12"/>
      <color rgb="FF3E3750"/>
      <name val="Arial"/>
      <family val="2"/>
    </font>
    <font>
      <sz val="11"/>
      <color rgb="FF1A0053"/>
      <name val="Arial"/>
      <family val="2"/>
    </font>
    <font>
      <sz val="11"/>
      <color rgb="FF1A0053"/>
      <name val="맑은 고딕"/>
      <family val="2"/>
    </font>
    <font>
      <sz val="18"/>
      <color rgb="FF1A0053"/>
      <name val="Arial"/>
      <family val="2"/>
    </font>
    <font>
      <sz val="18"/>
      <color rgb="FF1A0053"/>
      <name val="돋움"/>
      <family val="3"/>
      <charset val="129"/>
    </font>
    <font>
      <sz val="18"/>
      <color rgb="FF1A0053"/>
      <name val="맑은 고딕"/>
      <family val="3"/>
      <charset val="129"/>
      <scheme val="major"/>
    </font>
    <font>
      <sz val="18"/>
      <color rgb="FF1A0053"/>
      <name val="맑은 고딕"/>
      <family val="2"/>
    </font>
    <font>
      <b/>
      <sz val="15"/>
      <color rgb="FF1A0053"/>
      <name val="돋움"/>
      <family val="3"/>
      <charset val="129"/>
    </font>
    <font>
      <b/>
      <sz val="15"/>
      <color rgb="FF3E3750"/>
      <name val="돋움"/>
      <family val="3"/>
      <charset val="129"/>
    </font>
    <font>
      <b/>
      <sz val="15"/>
      <color theme="1"/>
      <name val="돋움"/>
      <family val="3"/>
      <charset val="129"/>
    </font>
    <font>
      <sz val="14"/>
      <color theme="1"/>
      <name val="맑은 고딕"/>
      <family val="2"/>
      <scheme val="minor"/>
    </font>
    <font>
      <b/>
      <sz val="12"/>
      <color theme="1"/>
      <name val="맑은 고딕"/>
      <family val="3"/>
      <charset val="129"/>
      <scheme val="minor"/>
    </font>
    <font>
      <sz val="14"/>
      <color rgb="FF3E3750"/>
      <name val="Nanum Gothic"/>
      <family val="2"/>
    </font>
    <font>
      <sz val="18"/>
      <color rgb="FF1A0053"/>
      <name val="Nanum Gothic"/>
      <family val="2"/>
    </font>
    <font>
      <sz val="11"/>
      <color rgb="FF3E3750"/>
      <name val="Nanum Gothic"/>
      <family val="2"/>
    </font>
    <font>
      <sz val="9"/>
      <color rgb="FF3E3750"/>
      <name val="Nanum Gothic"/>
      <family val="2"/>
    </font>
    <font>
      <sz val="16"/>
      <color rgb="FF1A0053"/>
      <name val="Nanum Gothic"/>
      <family val="2"/>
    </font>
    <font>
      <sz val="16"/>
      <color rgb="FF1A0053"/>
      <name val="돋움"/>
      <family val="3"/>
      <charset val="129"/>
    </font>
    <font>
      <sz val="16"/>
      <color rgb="FF1A0053"/>
      <name val="맑은 고딕"/>
      <family val="2"/>
    </font>
    <font>
      <b/>
      <sz val="10"/>
      <name val="맑은 고딕"/>
      <family val="3"/>
      <charset val="129"/>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FFC7CE"/>
      </patternFill>
    </fill>
    <fill>
      <patternFill patternType="solid">
        <fgColor theme="0" tint="-0.34998626667073579"/>
        <bgColor indexed="64"/>
      </patternFill>
    </fill>
    <fill>
      <patternFill patternType="solid">
        <fgColor theme="3" tint="0.59999389629810485"/>
        <bgColor indexed="64"/>
      </patternFill>
    </fill>
    <fill>
      <patternFill patternType="solid">
        <fgColor theme="0" tint="-0.499984740745262"/>
        <bgColor indexed="64"/>
      </patternFill>
    </fill>
    <fill>
      <patternFill patternType="solid">
        <fgColor rgb="FFFFFFFF"/>
        <bgColor indexed="64"/>
      </patternFill>
    </fill>
    <fill>
      <patternFill patternType="solid">
        <fgColor rgb="FFF7F7F8"/>
        <bgColor indexed="64"/>
      </patternFill>
    </fill>
    <fill>
      <patternFill patternType="solid">
        <fgColor rgb="FFCCFF99"/>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thin">
        <color auto="1"/>
      </left>
      <right/>
      <top/>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indexed="64"/>
      </left>
      <right/>
      <top/>
      <bottom style="hair">
        <color indexed="64"/>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hair">
        <color auto="1"/>
      </right>
      <top style="hair">
        <color auto="1"/>
      </top>
      <bottom/>
      <diagonal/>
    </border>
    <border>
      <left/>
      <right style="thin">
        <color auto="1"/>
      </right>
      <top/>
      <bottom style="hair">
        <color auto="1"/>
      </bottom>
      <diagonal/>
    </border>
    <border>
      <left/>
      <right style="hair">
        <color indexed="64"/>
      </right>
      <top style="hair">
        <color indexed="64"/>
      </top>
      <bottom/>
      <diagonal/>
    </border>
    <border>
      <left style="hair">
        <color indexed="64"/>
      </left>
      <right/>
      <top style="hair">
        <color indexed="64"/>
      </top>
      <bottom/>
      <diagonal/>
    </border>
    <border>
      <left style="hair">
        <color auto="1"/>
      </left>
      <right style="hair">
        <color auto="1"/>
      </right>
      <top style="thin">
        <color indexed="64"/>
      </top>
      <bottom style="hair">
        <color auto="1"/>
      </bottom>
      <diagonal/>
    </border>
    <border>
      <left style="hair">
        <color auto="1"/>
      </left>
      <right style="thin">
        <color auto="1"/>
      </right>
      <top style="thin">
        <color indexed="64"/>
      </top>
      <bottom style="hair">
        <color auto="1"/>
      </bottom>
      <diagonal/>
    </border>
    <border>
      <left/>
      <right style="hair">
        <color indexed="64"/>
      </right>
      <top style="thin">
        <color indexed="64"/>
      </top>
      <bottom style="hair">
        <color indexed="64"/>
      </bottom>
      <diagonal/>
    </border>
    <border>
      <left style="hair">
        <color auto="1"/>
      </left>
      <right style="hair">
        <color auto="1"/>
      </right>
      <top style="hair">
        <color auto="1"/>
      </top>
      <bottom style="thin">
        <color indexed="64"/>
      </bottom>
      <diagonal/>
    </border>
    <border>
      <left/>
      <right style="hair">
        <color indexed="64"/>
      </right>
      <top style="hair">
        <color indexed="64"/>
      </top>
      <bottom style="thin">
        <color indexed="64"/>
      </bottom>
      <diagonal/>
    </border>
    <border>
      <left/>
      <right style="thin">
        <color auto="1"/>
      </right>
      <top style="hair">
        <color auto="1"/>
      </top>
      <bottom style="hair">
        <color auto="1"/>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ck">
        <color rgb="FFD0CDD7"/>
      </left>
      <right/>
      <top style="thick">
        <color rgb="FFD0CDD7"/>
      </top>
      <bottom/>
      <diagonal/>
    </border>
    <border>
      <left/>
      <right/>
      <top style="thick">
        <color rgb="FFD0CDD7"/>
      </top>
      <bottom/>
      <diagonal/>
    </border>
    <border>
      <left/>
      <right style="thick">
        <color rgb="FFD0CDD7"/>
      </right>
      <top style="thick">
        <color rgb="FFD0CDD7"/>
      </top>
      <bottom/>
      <diagonal/>
    </border>
    <border>
      <left style="thick">
        <color rgb="FFD0CDD7"/>
      </left>
      <right/>
      <top style="thick">
        <color rgb="FFD0CDD7"/>
      </top>
      <bottom style="thick">
        <color rgb="FFD0CDD7"/>
      </bottom>
      <diagonal/>
    </border>
    <border>
      <left/>
      <right/>
      <top style="thick">
        <color rgb="FFD0CDD7"/>
      </top>
      <bottom style="thick">
        <color rgb="FFD0CDD7"/>
      </bottom>
      <diagonal/>
    </border>
    <border>
      <left/>
      <right style="thick">
        <color rgb="FFD0CDD7"/>
      </right>
      <top style="thick">
        <color rgb="FFD0CDD7"/>
      </top>
      <bottom style="thick">
        <color rgb="FFD0CDD7"/>
      </bottom>
      <diagonal/>
    </border>
    <border>
      <left/>
      <right style="thin">
        <color auto="1"/>
      </right>
      <top style="hair">
        <color auto="1"/>
      </top>
      <bottom/>
      <diagonal/>
    </border>
    <border>
      <left style="hair">
        <color auto="1"/>
      </left>
      <right style="thin">
        <color auto="1"/>
      </right>
      <top style="hair">
        <color auto="1"/>
      </top>
      <bottom/>
      <diagonal/>
    </border>
    <border>
      <left/>
      <right style="thin">
        <color auto="1"/>
      </right>
      <top style="thin">
        <color indexed="64"/>
      </top>
      <bottom style="hair">
        <color auto="1"/>
      </bottom>
      <diagonal/>
    </border>
    <border>
      <left style="hair">
        <color indexed="64"/>
      </left>
      <right/>
      <top style="thin">
        <color indexed="64"/>
      </top>
      <bottom style="hair">
        <color indexed="64"/>
      </bottom>
      <diagonal/>
    </border>
    <border>
      <left style="thin">
        <color auto="1"/>
      </left>
      <right style="hair">
        <color auto="1"/>
      </right>
      <top style="thin">
        <color indexed="64"/>
      </top>
      <bottom style="hair">
        <color auto="1"/>
      </bottom>
      <diagonal/>
    </border>
    <border>
      <left/>
      <right style="thin">
        <color auto="1"/>
      </right>
      <top style="hair">
        <color auto="1"/>
      </top>
      <bottom style="thin">
        <color indexed="64"/>
      </bottom>
      <diagonal/>
    </border>
    <border>
      <left style="hair">
        <color auto="1"/>
      </left>
      <right style="thin">
        <color auto="1"/>
      </right>
      <top style="hair">
        <color auto="1"/>
      </top>
      <bottom style="thin">
        <color indexed="64"/>
      </bottom>
      <diagonal/>
    </border>
    <border>
      <left style="hair">
        <color indexed="64"/>
      </left>
      <right/>
      <top style="hair">
        <color indexed="64"/>
      </top>
      <bottom style="thin">
        <color indexed="64"/>
      </bottom>
      <diagonal/>
    </border>
    <border>
      <left style="thin">
        <color auto="1"/>
      </left>
      <right style="hair">
        <color auto="1"/>
      </right>
      <top style="hair">
        <color auto="1"/>
      </top>
      <bottom style="thin">
        <color indexed="64"/>
      </bottom>
      <diagonal/>
    </border>
    <border>
      <left/>
      <right style="hair">
        <color indexed="64"/>
      </right>
      <top/>
      <bottom/>
      <diagonal/>
    </border>
    <border>
      <left style="hair">
        <color auto="1"/>
      </left>
      <right style="hair">
        <color auto="1"/>
      </right>
      <top/>
      <bottom/>
      <diagonal/>
    </border>
    <border>
      <left style="hair">
        <color auto="1"/>
      </left>
      <right style="thin">
        <color auto="1"/>
      </right>
      <top/>
      <bottom/>
      <diagonal/>
    </border>
    <border>
      <left style="hair">
        <color indexed="64"/>
      </left>
      <right/>
      <top/>
      <bottom/>
      <diagonal/>
    </border>
    <border>
      <left style="thin">
        <color auto="1"/>
      </left>
      <right style="hair">
        <color auto="1"/>
      </right>
      <top/>
      <bottom/>
      <diagonal/>
    </border>
    <border>
      <left/>
      <right style="hair">
        <color indexed="64"/>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auto="1"/>
      </right>
      <top style="thin">
        <color indexed="64"/>
      </top>
      <bottom style="thin">
        <color indexed="64"/>
      </bottom>
      <diagonal/>
    </border>
    <border>
      <left style="hair">
        <color indexed="64"/>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style="hair">
        <color indexed="64"/>
      </right>
      <top/>
      <bottom style="thin">
        <color indexed="64"/>
      </bottom>
      <diagonal/>
    </border>
    <border>
      <left style="hair">
        <color auto="1"/>
      </left>
      <right style="hair">
        <color auto="1"/>
      </right>
      <top/>
      <bottom style="thin">
        <color indexed="64"/>
      </bottom>
      <diagonal/>
    </border>
    <border>
      <left style="hair">
        <color indexed="64"/>
      </left>
      <right/>
      <top/>
      <bottom style="thin">
        <color indexed="64"/>
      </bottom>
      <diagonal/>
    </border>
    <border>
      <left style="thin">
        <color auto="1"/>
      </left>
      <right style="hair">
        <color auto="1"/>
      </right>
      <top/>
      <bottom style="thin">
        <color indexed="64"/>
      </bottom>
      <diagonal/>
    </border>
    <border>
      <left/>
      <right style="hair">
        <color indexed="64"/>
      </right>
      <top style="thin">
        <color indexed="64"/>
      </top>
      <bottom/>
      <diagonal/>
    </border>
    <border>
      <left style="hair">
        <color auto="1"/>
      </left>
      <right style="hair">
        <color auto="1"/>
      </right>
      <top style="thin">
        <color indexed="64"/>
      </top>
      <bottom/>
      <diagonal/>
    </border>
    <border>
      <left style="hair">
        <color auto="1"/>
      </left>
      <right style="thin">
        <color auto="1"/>
      </right>
      <top style="thin">
        <color indexed="64"/>
      </top>
      <bottom/>
      <diagonal/>
    </border>
    <border>
      <left style="hair">
        <color indexed="64"/>
      </left>
      <right/>
      <top style="thin">
        <color indexed="64"/>
      </top>
      <bottom/>
      <diagonal/>
    </border>
    <border>
      <left style="thin">
        <color auto="1"/>
      </left>
      <right style="hair">
        <color auto="1"/>
      </right>
      <top style="thin">
        <color indexed="64"/>
      </top>
      <bottom/>
      <diagonal/>
    </border>
    <border>
      <left style="hair">
        <color auto="1"/>
      </left>
      <right style="thin">
        <color auto="1"/>
      </right>
      <top/>
      <bottom style="thin">
        <color indexed="64"/>
      </bottom>
      <diagonal/>
    </border>
    <border>
      <left style="medium">
        <color rgb="FFD0CDD7"/>
      </left>
      <right/>
      <top style="medium">
        <color rgb="FFD0CDD7"/>
      </top>
      <bottom style="medium">
        <color rgb="FFD0CDD7"/>
      </bottom>
      <diagonal/>
    </border>
    <border>
      <left/>
      <right/>
      <top style="medium">
        <color rgb="FFD0CDD7"/>
      </top>
      <bottom style="medium">
        <color rgb="FFD0CDD7"/>
      </bottom>
      <diagonal/>
    </border>
    <border>
      <left/>
      <right style="medium">
        <color rgb="FFD0CDD7"/>
      </right>
      <top style="medium">
        <color rgb="FFD0CDD7"/>
      </top>
      <bottom style="medium">
        <color rgb="FFD0CDD7"/>
      </bottom>
      <diagonal/>
    </border>
    <border>
      <left style="medium">
        <color rgb="FFD0CDD7"/>
      </left>
      <right/>
      <top/>
      <bottom style="medium">
        <color rgb="FFD0CDD7"/>
      </bottom>
      <diagonal/>
    </border>
    <border>
      <left/>
      <right/>
      <top/>
      <bottom style="medium">
        <color rgb="FFD0CDD7"/>
      </bottom>
      <diagonal/>
    </border>
    <border>
      <left/>
      <right style="medium">
        <color rgb="FFD0CDD7"/>
      </right>
      <top/>
      <bottom style="medium">
        <color rgb="FFD0CDD7"/>
      </bottom>
      <diagonal/>
    </border>
  </borders>
  <cellStyleXfs count="5">
    <xf numFmtId="0" fontId="0" fillId="0" borderId="0"/>
    <xf numFmtId="43" fontId="1" fillId="0" borderId="0" applyFont="0" applyFill="0" applyBorder="0" applyAlignment="0" applyProtection="0"/>
    <xf numFmtId="0" fontId="4" fillId="0" borderId="0" applyNumberFormat="0" applyFill="0" applyBorder="0" applyAlignment="0" applyProtection="0"/>
    <xf numFmtId="41" fontId="1" fillId="0" borderId="0" applyFont="0" applyFill="0" applyBorder="0" applyAlignment="0" applyProtection="0">
      <alignment vertical="center"/>
    </xf>
    <xf numFmtId="0" fontId="13" fillId="5" borderId="0" applyNumberFormat="0" applyBorder="0" applyAlignment="0" applyProtection="0">
      <alignment vertical="center"/>
    </xf>
  </cellStyleXfs>
  <cellXfs count="739">
    <xf numFmtId="0" fontId="0" fillId="0" borderId="0" xfId="0"/>
    <xf numFmtId="0" fontId="0" fillId="0" borderId="0" xfId="0" applyProtection="1"/>
    <xf numFmtId="176" fontId="0" fillId="0" borderId="0" xfId="0" applyNumberFormat="1" applyProtection="1"/>
    <xf numFmtId="0" fontId="0" fillId="3" borderId="0" xfId="0" applyFill="1" applyBorder="1" applyProtection="1"/>
    <xf numFmtId="0" fontId="6" fillId="3" borderId="25" xfId="0" applyFont="1" applyFill="1" applyBorder="1" applyAlignment="1" applyProtection="1">
      <alignment horizontal="center" vertical="center"/>
    </xf>
    <xf numFmtId="0" fontId="6" fillId="3" borderId="25" xfId="0" applyFont="1" applyFill="1" applyBorder="1" applyProtection="1"/>
    <xf numFmtId="0" fontId="0" fillId="0" borderId="10" xfId="0" applyBorder="1" applyAlignment="1" applyProtection="1">
      <alignment horizontal="center"/>
    </xf>
    <xf numFmtId="178" fontId="0" fillId="0" borderId="7" xfId="1" applyNumberFormat="1" applyFont="1" applyBorder="1" applyAlignment="1" applyProtection="1">
      <alignment vertical="center"/>
    </xf>
    <xf numFmtId="41" fontId="0" fillId="0" borderId="7" xfId="3" applyFont="1" applyBorder="1" applyAlignment="1" applyProtection="1"/>
    <xf numFmtId="43" fontId="0" fillId="0" borderId="7" xfId="1" applyNumberFormat="1" applyFont="1" applyBorder="1" applyProtection="1"/>
    <xf numFmtId="176" fontId="0" fillId="0" borderId="16" xfId="1" applyNumberFormat="1" applyFont="1" applyBorder="1" applyProtection="1"/>
    <xf numFmtId="176" fontId="3" fillId="0" borderId="10" xfId="1" applyNumberFormat="1" applyFont="1" applyBorder="1" applyProtection="1"/>
    <xf numFmtId="176" fontId="0" fillId="0" borderId="7" xfId="1" applyNumberFormat="1" applyFont="1" applyBorder="1" applyProtection="1"/>
    <xf numFmtId="176" fontId="0" fillId="0" borderId="14" xfId="1" applyNumberFormat="1" applyFont="1" applyBorder="1" applyProtection="1"/>
    <xf numFmtId="176" fontId="0" fillId="0" borderId="15" xfId="1" applyNumberFormat="1" applyFont="1" applyBorder="1" applyProtection="1"/>
    <xf numFmtId="0" fontId="0" fillId="0" borderId="12" xfId="0" applyBorder="1" applyAlignment="1" applyProtection="1">
      <alignment horizontal="center" vertical="center"/>
    </xf>
    <xf numFmtId="0" fontId="4" fillId="0" borderId="5" xfId="2" applyFill="1" applyBorder="1" applyAlignment="1" applyProtection="1">
      <alignment horizontal="center" vertical="center"/>
    </xf>
    <xf numFmtId="0" fontId="0" fillId="0" borderId="5" xfId="0" applyFill="1" applyBorder="1" applyAlignment="1" applyProtection="1">
      <alignment horizontal="center" vertical="center"/>
    </xf>
    <xf numFmtId="0" fontId="0" fillId="0" borderId="9" xfId="0" applyBorder="1" applyAlignment="1" applyProtection="1">
      <alignment horizontal="center"/>
    </xf>
    <xf numFmtId="178" fontId="0" fillId="0" borderId="5" xfId="1" applyNumberFormat="1" applyFont="1" applyBorder="1" applyAlignment="1" applyProtection="1">
      <alignment vertical="center"/>
    </xf>
    <xf numFmtId="41" fontId="0" fillId="0" borderId="5" xfId="3" applyFont="1" applyBorder="1" applyAlignment="1" applyProtection="1"/>
    <xf numFmtId="43" fontId="0" fillId="0" borderId="5" xfId="1" applyNumberFormat="1" applyFont="1" applyBorder="1" applyProtection="1"/>
    <xf numFmtId="176" fontId="0" fillId="0" borderId="13" xfId="1" applyNumberFormat="1" applyFont="1" applyBorder="1" applyProtection="1"/>
    <xf numFmtId="176" fontId="3" fillId="0" borderId="9" xfId="1" applyNumberFormat="1" applyFont="1" applyBorder="1" applyProtection="1"/>
    <xf numFmtId="176" fontId="0" fillId="0" borderId="5" xfId="1" applyNumberFormat="1" applyFont="1" applyBorder="1" applyProtection="1"/>
    <xf numFmtId="176" fontId="0" fillId="0" borderId="8" xfId="1" applyNumberFormat="1" applyFont="1" applyBorder="1" applyProtection="1"/>
    <xf numFmtId="176" fontId="0" fillId="0" borderId="12" xfId="1" applyNumberFormat="1" applyFont="1" applyBorder="1" applyProtection="1"/>
    <xf numFmtId="177" fontId="0" fillId="0" borderId="12" xfId="1" applyNumberFormat="1" applyFont="1" applyBorder="1" applyProtection="1"/>
    <xf numFmtId="177" fontId="0" fillId="0" borderId="12" xfId="0" applyNumberFormat="1" applyBorder="1" applyProtection="1"/>
    <xf numFmtId="176" fontId="0" fillId="0" borderId="8" xfId="0" applyNumberFormat="1" applyBorder="1" applyProtection="1"/>
    <xf numFmtId="176" fontId="8" fillId="0" borderId="12" xfId="0" applyNumberFormat="1" applyFont="1" applyFill="1" applyBorder="1" applyProtection="1"/>
    <xf numFmtId="41" fontId="9" fillId="4" borderId="9" xfId="3" applyFont="1" applyFill="1" applyBorder="1" applyAlignment="1" applyProtection="1"/>
    <xf numFmtId="176" fontId="5" fillId="2" borderId="12" xfId="1" applyNumberFormat="1" applyFont="1" applyFill="1" applyBorder="1" applyProtection="1"/>
    <xf numFmtId="0" fontId="0" fillId="0" borderId="5" xfId="0" applyBorder="1" applyProtection="1"/>
    <xf numFmtId="0" fontId="0" fillId="0" borderId="19" xfId="0" applyFill="1" applyBorder="1" applyAlignment="1" applyProtection="1">
      <alignment horizontal="center" vertical="center"/>
    </xf>
    <xf numFmtId="178" fontId="0" fillId="0" borderId="8" xfId="1" applyNumberFormat="1" applyFont="1" applyFill="1" applyBorder="1" applyProtection="1"/>
    <xf numFmtId="0" fontId="0" fillId="0" borderId="0" xfId="0" applyFill="1" applyProtection="1"/>
    <xf numFmtId="0" fontId="0" fillId="0" borderId="6" xfId="0" applyBorder="1" applyProtection="1"/>
    <xf numFmtId="0" fontId="0" fillId="0" borderId="0" xfId="0" applyBorder="1" applyAlignment="1" applyProtection="1">
      <alignment horizontal="center"/>
    </xf>
    <xf numFmtId="0" fontId="0" fillId="0" borderId="0" xfId="0" applyAlignment="1" applyProtection="1">
      <alignment vertical="center"/>
    </xf>
    <xf numFmtId="0" fontId="0" fillId="0" borderId="0" xfId="0" applyBorder="1" applyAlignment="1" applyProtection="1">
      <alignment horizontal="center" vertical="center"/>
    </xf>
    <xf numFmtId="0" fontId="0" fillId="0" borderId="0" xfId="0" applyBorder="1" applyProtection="1"/>
    <xf numFmtId="178" fontId="0" fillId="0" borderId="0" xfId="0" applyNumberFormat="1" applyBorder="1" applyAlignment="1" applyProtection="1">
      <alignment vertical="center"/>
    </xf>
    <xf numFmtId="41" fontId="0" fillId="0" borderId="0" xfId="3" applyFont="1" applyBorder="1" applyAlignment="1" applyProtection="1"/>
    <xf numFmtId="0" fontId="0" fillId="0" borderId="11" xfId="0" applyBorder="1" applyAlignment="1" applyProtection="1">
      <alignment horizontal="center" vertical="center"/>
    </xf>
    <xf numFmtId="0" fontId="0" fillId="0" borderId="4" xfId="0" applyBorder="1" applyProtection="1"/>
    <xf numFmtId="0" fontId="0" fillId="0" borderId="11" xfId="0" applyBorder="1" applyProtection="1"/>
    <xf numFmtId="178" fontId="0" fillId="0" borderId="0" xfId="0" applyNumberFormat="1" applyBorder="1" applyProtection="1"/>
    <xf numFmtId="177" fontId="0" fillId="0" borderId="11" xfId="0" applyNumberFormat="1" applyBorder="1" applyProtection="1"/>
    <xf numFmtId="0" fontId="8" fillId="0" borderId="11" xfId="0" applyFont="1" applyFill="1" applyBorder="1" applyProtection="1"/>
    <xf numFmtId="41" fontId="9" fillId="4" borderId="0" xfId="3" applyFont="1" applyFill="1" applyAlignment="1" applyProtection="1"/>
    <xf numFmtId="0" fontId="0" fillId="0" borderId="0" xfId="0" applyFill="1" applyBorder="1" applyAlignment="1" applyProtection="1">
      <alignment horizontal="center" vertical="center"/>
    </xf>
    <xf numFmtId="0" fontId="0" fillId="0" borderId="22" xfId="0" applyBorder="1" applyProtection="1"/>
    <xf numFmtId="0" fontId="0" fillId="0" borderId="25" xfId="0" applyBorder="1" applyProtection="1"/>
    <xf numFmtId="0" fontId="0" fillId="0" borderId="20" xfId="0" applyBorder="1" applyProtection="1"/>
    <xf numFmtId="0" fontId="0" fillId="0" borderId="6" xfId="0" applyBorder="1" applyAlignment="1" applyProtection="1">
      <alignment horizontal="center" vertical="center"/>
    </xf>
    <xf numFmtId="0" fontId="0" fillId="0" borderId="7" xfId="0" applyBorder="1" applyProtection="1"/>
    <xf numFmtId="0" fontId="0" fillId="0" borderId="32" xfId="0" applyBorder="1" applyProtection="1"/>
    <xf numFmtId="0" fontId="0" fillId="0" borderId="35" xfId="0" applyBorder="1" applyProtection="1"/>
    <xf numFmtId="0" fontId="0" fillId="0" borderId="17" xfId="0" applyBorder="1" applyAlignment="1" applyProtection="1">
      <alignment horizontal="center" vertical="center"/>
    </xf>
    <xf numFmtId="0" fontId="4" fillId="0" borderId="5" xfId="2" applyBorder="1" applyAlignment="1">
      <alignment vertical="center"/>
    </xf>
    <xf numFmtId="0" fontId="4" fillId="0" borderId="0" xfId="2" applyAlignment="1">
      <alignment vertical="center"/>
    </xf>
    <xf numFmtId="176" fontId="0" fillId="0" borderId="5" xfId="1" applyNumberFormat="1" applyFont="1" applyBorder="1" applyAlignment="1" applyProtection="1">
      <alignment vertical="center"/>
    </xf>
    <xf numFmtId="0" fontId="0" fillId="0" borderId="5" xfId="0" applyBorder="1" applyAlignment="1" applyProtection="1">
      <alignment vertical="center"/>
    </xf>
    <xf numFmtId="176" fontId="0" fillId="0" borderId="32" xfId="1" applyNumberFormat="1" applyFont="1" applyBorder="1" applyAlignment="1" applyProtection="1">
      <alignment vertical="center"/>
    </xf>
    <xf numFmtId="0" fontId="0" fillId="0" borderId="4" xfId="0" applyBorder="1" applyAlignment="1" applyProtection="1">
      <alignment horizontal="center"/>
    </xf>
    <xf numFmtId="0" fontId="0" fillId="0" borderId="4" xfId="0" applyBorder="1" applyAlignment="1" applyProtection="1">
      <alignment horizontal="center" vertical="center"/>
    </xf>
    <xf numFmtId="0" fontId="0" fillId="0" borderId="29" xfId="0" applyBorder="1" applyAlignment="1" applyProtection="1">
      <alignment horizontal="center" vertical="center"/>
    </xf>
    <xf numFmtId="0" fontId="0" fillId="0" borderId="0" xfId="0" applyBorder="1" applyAlignment="1" applyProtection="1">
      <alignment horizontal="center" vertical="center"/>
    </xf>
    <xf numFmtId="0" fontId="0" fillId="0" borderId="17" xfId="0" applyBorder="1" applyAlignment="1" applyProtection="1">
      <alignment horizontal="center" vertical="center"/>
    </xf>
    <xf numFmtId="0" fontId="11" fillId="0" borderId="0" xfId="1" applyNumberFormat="1" applyFont="1" applyFill="1" applyBorder="1" applyAlignment="1" applyProtection="1">
      <alignment horizontal="center" vertical="center"/>
    </xf>
    <xf numFmtId="2" fontId="11" fillId="2" borderId="0" xfId="0" applyNumberFormat="1" applyFont="1" applyFill="1" applyBorder="1" applyAlignment="1" applyProtection="1">
      <alignment horizontal="center" vertical="center"/>
    </xf>
    <xf numFmtId="2" fontId="11" fillId="0" borderId="0" xfId="0" applyNumberFormat="1" applyFont="1" applyFill="1" applyBorder="1" applyAlignment="1" applyProtection="1">
      <alignment horizontal="center" vertical="center"/>
    </xf>
    <xf numFmtId="0" fontId="11" fillId="0" borderId="0" xfId="0" applyFont="1" applyFill="1" applyBorder="1" applyAlignment="1" applyProtection="1">
      <alignment horizontal="center" vertical="center"/>
    </xf>
    <xf numFmtId="178" fontId="8" fillId="6" borderId="1" xfId="0" applyNumberFormat="1" applyFont="1" applyFill="1" applyBorder="1" applyAlignment="1" applyProtection="1">
      <alignment horizontal="center" vertical="center" wrapText="1"/>
    </xf>
    <xf numFmtId="177" fontId="8" fillId="6" borderId="1" xfId="0" applyNumberFormat="1" applyFont="1" applyFill="1" applyBorder="1" applyAlignment="1" applyProtection="1">
      <alignment horizontal="center" vertical="center" wrapText="1"/>
    </xf>
    <xf numFmtId="0" fontId="11" fillId="0" borderId="0" xfId="0" applyFont="1" applyBorder="1" applyAlignment="1" applyProtection="1">
      <alignment horizontal="center" vertical="center"/>
    </xf>
    <xf numFmtId="0" fontId="11" fillId="2" borderId="0" xfId="0" applyFont="1" applyFill="1" applyBorder="1" applyAlignment="1" applyProtection="1">
      <alignment horizontal="center" vertical="center"/>
    </xf>
    <xf numFmtId="0" fontId="0" fillId="0" borderId="37" xfId="0" applyBorder="1" applyAlignment="1" applyProtection="1">
      <alignment horizontal="center" vertical="center"/>
    </xf>
    <xf numFmtId="0" fontId="0" fillId="0" borderId="37" xfId="0" applyFill="1" applyBorder="1" applyAlignment="1" applyProtection="1">
      <alignment horizontal="center" vertical="center"/>
    </xf>
    <xf numFmtId="0" fontId="3" fillId="6" borderId="26" xfId="0" applyFont="1" applyFill="1" applyBorder="1" applyAlignment="1" applyProtection="1">
      <alignment horizontal="center" vertical="center"/>
    </xf>
    <xf numFmtId="0" fontId="0" fillId="0" borderId="0" xfId="0" applyBorder="1" applyAlignment="1" applyProtection="1">
      <alignment horizontal="center" vertical="center"/>
    </xf>
    <xf numFmtId="0" fontId="0" fillId="0" borderId="0" xfId="0" applyFill="1" applyBorder="1" applyAlignment="1" applyProtection="1">
      <alignment horizontal="center" vertical="center"/>
    </xf>
    <xf numFmtId="0" fontId="8" fillId="6" borderId="1" xfId="0" applyFont="1" applyFill="1" applyBorder="1" applyAlignment="1" applyProtection="1">
      <alignment horizontal="center" vertical="center" wrapText="1"/>
    </xf>
    <xf numFmtId="0" fontId="8" fillId="6" borderId="1" xfId="0" applyFont="1" applyFill="1" applyBorder="1" applyAlignment="1" applyProtection="1">
      <alignment horizontal="center" vertical="center"/>
    </xf>
    <xf numFmtId="178" fontId="0" fillId="0" borderId="0" xfId="0" applyNumberFormat="1" applyFill="1" applyBorder="1" applyProtection="1"/>
    <xf numFmtId="0" fontId="0" fillId="2" borderId="11" xfId="0" applyFill="1" applyBorder="1" applyProtection="1"/>
    <xf numFmtId="0" fontId="0" fillId="0" borderId="0" xfId="0" applyBorder="1" applyAlignment="1" applyProtection="1">
      <alignment horizontal="center" vertical="center"/>
    </xf>
    <xf numFmtId="0" fontId="0" fillId="0" borderId="0" xfId="0" applyFill="1" applyBorder="1" applyAlignment="1" applyProtection="1">
      <alignment horizontal="center" vertical="center"/>
    </xf>
    <xf numFmtId="0" fontId="0" fillId="0" borderId="6" xfId="0" applyFill="1" applyBorder="1" applyAlignment="1" applyProtection="1">
      <alignment horizontal="center" vertical="center"/>
    </xf>
    <xf numFmtId="0" fontId="4" fillId="0" borderId="5" xfId="2" applyBorder="1" applyAlignment="1">
      <alignment horizontal="center" vertical="center"/>
    </xf>
    <xf numFmtId="0" fontId="0" fillId="0" borderId="5" xfId="0" applyBorder="1" applyAlignment="1" applyProtection="1">
      <alignment horizontal="center" vertical="center"/>
    </xf>
    <xf numFmtId="0" fontId="0" fillId="0" borderId="19" xfId="0" applyBorder="1" applyAlignment="1" applyProtection="1">
      <alignment horizontal="center" vertical="center"/>
    </xf>
    <xf numFmtId="0" fontId="3" fillId="3" borderId="0" xfId="0" applyFont="1" applyFill="1" applyBorder="1" applyProtection="1"/>
    <xf numFmtId="0" fontId="3" fillId="3" borderId="25" xfId="0" applyFont="1" applyFill="1" applyBorder="1" applyProtection="1"/>
    <xf numFmtId="179" fontId="0" fillId="0" borderId="0" xfId="0" applyNumberFormat="1" applyProtection="1"/>
    <xf numFmtId="9" fontId="0" fillId="0" borderId="0" xfId="0" applyNumberFormat="1" applyProtection="1"/>
    <xf numFmtId="0" fontId="0" fillId="0" borderId="10" xfId="0" applyBorder="1" applyProtection="1"/>
    <xf numFmtId="0" fontId="0" fillId="0" borderId="9" xfId="0" applyBorder="1" applyProtection="1"/>
    <xf numFmtId="0" fontId="0" fillId="0" borderId="30" xfId="0" applyBorder="1" applyProtection="1"/>
    <xf numFmtId="0" fontId="0" fillId="0" borderId="34" xfId="0" applyBorder="1" applyProtection="1"/>
    <xf numFmtId="0" fontId="0" fillId="0" borderId="36" xfId="0" applyBorder="1" applyProtection="1"/>
    <xf numFmtId="41" fontId="0" fillId="0" borderId="5" xfId="3" applyFont="1" applyBorder="1" applyAlignment="1" applyProtection="1">
      <alignment vertical="center"/>
    </xf>
    <xf numFmtId="43" fontId="0" fillId="0" borderId="5" xfId="1" applyNumberFormat="1" applyFont="1" applyFill="1" applyBorder="1" applyAlignment="1" applyProtection="1">
      <alignment vertical="center"/>
    </xf>
    <xf numFmtId="176" fontId="3" fillId="0" borderId="5" xfId="1" applyNumberFormat="1" applyFont="1" applyBorder="1" applyAlignment="1" applyProtection="1">
      <alignment vertical="center"/>
    </xf>
    <xf numFmtId="43" fontId="0" fillId="0" borderId="5" xfId="1" applyNumberFormat="1" applyFont="1" applyBorder="1" applyAlignment="1" applyProtection="1">
      <alignment vertical="center"/>
    </xf>
    <xf numFmtId="178" fontId="0" fillId="0" borderId="32" xfId="1" applyNumberFormat="1" applyFont="1" applyBorder="1" applyAlignment="1" applyProtection="1">
      <alignment vertical="center"/>
    </xf>
    <xf numFmtId="179" fontId="0" fillId="7" borderId="32" xfId="0" applyNumberFormat="1" applyFill="1" applyBorder="1" applyAlignment="1" applyProtection="1">
      <alignment vertical="center"/>
    </xf>
    <xf numFmtId="179" fontId="0" fillId="0" borderId="32" xfId="0" applyNumberFormat="1" applyBorder="1" applyAlignment="1" applyProtection="1">
      <alignment vertical="center"/>
    </xf>
    <xf numFmtId="9" fontId="0" fillId="0" borderId="32" xfId="0" applyNumberFormat="1" applyBorder="1" applyAlignment="1" applyProtection="1">
      <alignment vertical="center"/>
    </xf>
    <xf numFmtId="9" fontId="0" fillId="0" borderId="33" xfId="0" applyNumberFormat="1" applyBorder="1" applyAlignment="1" applyProtection="1">
      <alignment vertical="center"/>
    </xf>
    <xf numFmtId="179" fontId="0" fillId="7" borderId="5" xfId="0" applyNumberFormat="1" applyFill="1" applyBorder="1" applyAlignment="1" applyProtection="1">
      <alignment vertical="center"/>
    </xf>
    <xf numFmtId="179" fontId="0" fillId="0" borderId="5" xfId="0" applyNumberFormat="1" applyBorder="1" applyAlignment="1" applyProtection="1">
      <alignment vertical="center"/>
    </xf>
    <xf numFmtId="9" fontId="0" fillId="0" borderId="5" xfId="0" applyNumberFormat="1" applyBorder="1" applyAlignment="1" applyProtection="1">
      <alignment vertical="center"/>
    </xf>
    <xf numFmtId="9" fontId="0" fillId="0" borderId="13" xfId="0" applyNumberFormat="1" applyBorder="1" applyAlignment="1" applyProtection="1">
      <alignment vertical="center"/>
    </xf>
    <xf numFmtId="0" fontId="0" fillId="0" borderId="5" xfId="0" applyFill="1" applyBorder="1" applyAlignment="1" applyProtection="1">
      <alignment vertical="center"/>
    </xf>
    <xf numFmtId="176" fontId="0" fillId="0" borderId="5" xfId="1" applyNumberFormat="1" applyFont="1" applyFill="1" applyBorder="1" applyAlignment="1" applyProtection="1">
      <alignment vertical="center"/>
    </xf>
    <xf numFmtId="0" fontId="4" fillId="0" borderId="5" xfId="2" applyBorder="1" applyAlignment="1" applyProtection="1">
      <alignment horizontal="center" vertical="center"/>
    </xf>
    <xf numFmtId="176" fontId="3" fillId="0" borderId="5" xfId="1" applyNumberFormat="1" applyFont="1" applyFill="1" applyBorder="1" applyAlignment="1" applyProtection="1">
      <alignment vertical="center"/>
    </xf>
    <xf numFmtId="181" fontId="12" fillId="0" borderId="5" xfId="3" applyNumberFormat="1" applyFont="1" applyFill="1" applyBorder="1" applyAlignment="1">
      <alignment horizontal="center" vertical="center"/>
    </xf>
    <xf numFmtId="0" fontId="12" fillId="0" borderId="5" xfId="3" applyNumberFormat="1" applyFont="1" applyFill="1" applyBorder="1" applyAlignment="1">
      <alignment horizontal="center" vertical="center"/>
    </xf>
    <xf numFmtId="0" fontId="4" fillId="0" borderId="5" xfId="2" applyFill="1" applyBorder="1" applyAlignment="1">
      <alignment vertical="center"/>
    </xf>
    <xf numFmtId="0" fontId="13" fillId="5" borderId="5" xfId="4" applyBorder="1" applyAlignment="1" applyProtection="1">
      <alignment horizontal="center" vertical="center"/>
    </xf>
    <xf numFmtId="178" fontId="0" fillId="0" borderId="5" xfId="0" applyNumberFormat="1" applyBorder="1" applyAlignment="1" applyProtection="1">
      <alignment vertical="center"/>
    </xf>
    <xf numFmtId="181" fontId="16" fillId="0" borderId="5" xfId="0" applyNumberFormat="1" applyFont="1" applyBorder="1" applyAlignment="1" applyProtection="1">
      <alignment horizontal="center" vertical="center"/>
    </xf>
    <xf numFmtId="0" fontId="19" fillId="8" borderId="40" xfId="0" applyFont="1" applyFill="1" applyBorder="1" applyAlignment="1" applyProtection="1">
      <alignment horizontal="center" vertical="center"/>
    </xf>
    <xf numFmtId="0" fontId="19" fillId="8" borderId="41" xfId="0" applyFont="1" applyFill="1" applyBorder="1" applyAlignment="1" applyProtection="1">
      <alignment horizontal="center" vertical="center"/>
    </xf>
    <xf numFmtId="41" fontId="20" fillId="8" borderId="38" xfId="3" applyFont="1" applyFill="1" applyBorder="1" applyAlignment="1" applyProtection="1">
      <alignment horizontal="center" vertical="center" wrapText="1"/>
    </xf>
    <xf numFmtId="0" fontId="20" fillId="8" borderId="38" xfId="0" applyFont="1" applyFill="1" applyBorder="1" applyAlignment="1" applyProtection="1">
      <alignment horizontal="center" vertical="center" wrapText="1"/>
    </xf>
    <xf numFmtId="0" fontId="20" fillId="8" borderId="38" xfId="0" applyFont="1" applyFill="1" applyBorder="1" applyAlignment="1" applyProtection="1">
      <alignment horizontal="center" vertical="center"/>
    </xf>
    <xf numFmtId="178" fontId="20" fillId="8" borderId="38" xfId="0" applyNumberFormat="1" applyFont="1" applyFill="1" applyBorder="1" applyAlignment="1" applyProtection="1">
      <alignment horizontal="center" vertical="center" wrapText="1"/>
    </xf>
    <xf numFmtId="179" fontId="19" fillId="8" borderId="38" xfId="0" applyNumberFormat="1" applyFont="1" applyFill="1" applyBorder="1" applyAlignment="1" applyProtection="1">
      <alignment horizontal="center" vertical="center"/>
    </xf>
    <xf numFmtId="9" fontId="19" fillId="8" borderId="38" xfId="0" applyNumberFormat="1" applyFont="1" applyFill="1" applyBorder="1" applyAlignment="1" applyProtection="1">
      <alignment horizontal="center" vertical="center"/>
    </xf>
    <xf numFmtId="0" fontId="0" fillId="0" borderId="5" xfId="0" applyBorder="1" applyAlignment="1" applyProtection="1">
      <alignment horizontal="center" vertical="center"/>
    </xf>
    <xf numFmtId="0" fontId="0" fillId="0" borderId="5" xfId="0" applyFill="1" applyBorder="1" applyAlignment="1" applyProtection="1">
      <alignment horizontal="center" vertical="center"/>
    </xf>
    <xf numFmtId="0" fontId="4" fillId="0" borderId="0" xfId="2"/>
    <xf numFmtId="0" fontId="0" fillId="0" borderId="0" xfId="0" applyAlignment="1">
      <alignment vertical="center"/>
    </xf>
    <xf numFmtId="0" fontId="4" fillId="0" borderId="0" xfId="2" applyFill="1" applyAlignment="1">
      <alignment vertical="center"/>
    </xf>
    <xf numFmtId="0" fontId="0" fillId="0" borderId="4" xfId="0" applyFill="1" applyBorder="1" applyAlignment="1" applyProtection="1">
      <alignment horizontal="center"/>
    </xf>
    <xf numFmtId="0" fontId="0" fillId="0" borderId="17" xfId="0" applyFill="1" applyBorder="1" applyAlignment="1" applyProtection="1">
      <alignment horizontal="center" vertical="center"/>
    </xf>
    <xf numFmtId="0" fontId="0" fillId="0" borderId="0" xfId="0" applyFill="1" applyBorder="1" applyAlignment="1" applyProtection="1">
      <alignment horizontal="center"/>
    </xf>
    <xf numFmtId="0" fontId="0" fillId="0" borderId="0" xfId="0" applyFill="1" applyAlignment="1">
      <alignment vertical="center"/>
    </xf>
    <xf numFmtId="0" fontId="0" fillId="0" borderId="0" xfId="0" applyFill="1" applyBorder="1" applyProtection="1"/>
    <xf numFmtId="0" fontId="0" fillId="7" borderId="5" xfId="0" applyFill="1" applyBorder="1" applyAlignment="1" applyProtection="1">
      <alignment horizontal="center" vertical="center"/>
    </xf>
    <xf numFmtId="181" fontId="12" fillId="7" borderId="5" xfId="3" applyNumberFormat="1" applyFont="1" applyFill="1" applyBorder="1" applyAlignment="1">
      <alignment horizontal="center" vertical="center"/>
    </xf>
    <xf numFmtId="181" fontId="16" fillId="7" borderId="5" xfId="0" applyNumberFormat="1" applyFont="1" applyFill="1" applyBorder="1" applyAlignment="1" applyProtection="1">
      <alignment horizontal="center" vertical="center"/>
    </xf>
    <xf numFmtId="0" fontId="0" fillId="7" borderId="12" xfId="0" applyFill="1" applyBorder="1" applyAlignment="1">
      <alignment vertical="center"/>
    </xf>
    <xf numFmtId="0" fontId="0" fillId="7" borderId="28" xfId="0" applyFill="1" applyBorder="1" applyAlignment="1">
      <alignment vertical="center"/>
    </xf>
    <xf numFmtId="178" fontId="0" fillId="0" borderId="5" xfId="1" applyNumberFormat="1" applyFont="1" applyFill="1" applyBorder="1" applyAlignment="1" applyProtection="1">
      <alignment vertical="center"/>
    </xf>
    <xf numFmtId="41" fontId="0" fillId="0" borderId="5" xfId="3" applyFont="1" applyFill="1" applyBorder="1" applyAlignment="1" applyProtection="1">
      <alignment vertical="center"/>
    </xf>
    <xf numFmtId="0" fontId="0" fillId="0" borderId="5" xfId="0" applyFill="1" applyBorder="1" applyAlignment="1" applyProtection="1">
      <alignment horizontal="center" vertical="center"/>
    </xf>
    <xf numFmtId="179" fontId="0" fillId="0" borderId="5" xfId="0" applyNumberFormat="1" applyFill="1" applyBorder="1" applyAlignment="1" applyProtection="1">
      <alignment vertical="center"/>
    </xf>
    <xf numFmtId="9" fontId="0" fillId="0" borderId="5" xfId="0" applyNumberFormat="1" applyFill="1" applyBorder="1" applyAlignment="1" applyProtection="1">
      <alignment vertical="center"/>
    </xf>
    <xf numFmtId="9" fontId="0" fillId="0" borderId="13" xfId="0" applyNumberFormat="1" applyFill="1" applyBorder="1" applyAlignment="1" applyProtection="1">
      <alignment vertical="center"/>
    </xf>
    <xf numFmtId="0" fontId="0" fillId="7" borderId="15" xfId="0" applyFill="1" applyBorder="1" applyAlignment="1">
      <alignment vertical="center"/>
    </xf>
    <xf numFmtId="0" fontId="24" fillId="10" borderId="42" xfId="0" applyFont="1" applyFill="1" applyBorder="1" applyAlignment="1">
      <alignment horizontal="right" vertical="center" indent="2"/>
    </xf>
    <xf numFmtId="0" fontId="24" fillId="10" borderId="43" xfId="0" applyFont="1" applyFill="1" applyBorder="1" applyAlignment="1">
      <alignment horizontal="right" vertical="center" indent="2"/>
    </xf>
    <xf numFmtId="0" fontId="24" fillId="10" borderId="44" xfId="0" applyFont="1" applyFill="1" applyBorder="1" applyAlignment="1">
      <alignment horizontal="right" vertical="center" indent="2"/>
    </xf>
    <xf numFmtId="3" fontId="24" fillId="9" borderId="1" xfId="0" applyNumberFormat="1" applyFont="1" applyFill="1" applyBorder="1" applyAlignment="1">
      <alignment horizontal="center" vertical="center" wrapText="1"/>
    </xf>
    <xf numFmtId="0" fontId="24" fillId="9" borderId="1" xfId="0" applyFont="1" applyFill="1" applyBorder="1" applyAlignment="1">
      <alignment horizontal="center" vertical="center" wrapText="1"/>
    </xf>
    <xf numFmtId="10" fontId="24" fillId="9" borderId="1" xfId="0" applyNumberFormat="1" applyFont="1" applyFill="1" applyBorder="1" applyAlignment="1">
      <alignment horizontal="center" vertical="center" wrapText="1"/>
    </xf>
    <xf numFmtId="0" fontId="0" fillId="0" borderId="1" xfId="0" applyBorder="1" applyAlignment="1">
      <alignment horizontal="center"/>
    </xf>
    <xf numFmtId="3" fontId="0" fillId="0" borderId="1" xfId="0" applyNumberFormat="1" applyBorder="1" applyAlignment="1">
      <alignment horizontal="center"/>
    </xf>
    <xf numFmtId="10" fontId="0" fillId="0" borderId="1" xfId="0" applyNumberFormat="1" applyBorder="1" applyAlignment="1">
      <alignment horizontal="center"/>
    </xf>
    <xf numFmtId="0" fontId="0" fillId="0" borderId="0" xfId="0" applyFont="1"/>
    <xf numFmtId="0" fontId="25" fillId="0" borderId="0" xfId="0" applyFont="1"/>
    <xf numFmtId="0" fontId="24" fillId="9" borderId="0" xfId="0" applyFont="1" applyFill="1" applyBorder="1" applyAlignment="1">
      <alignment horizontal="center" vertical="center" wrapText="1"/>
    </xf>
    <xf numFmtId="3" fontId="24" fillId="9" borderId="0" xfId="0" applyNumberFormat="1" applyFont="1" applyFill="1" applyBorder="1" applyAlignment="1">
      <alignment horizontal="center" vertical="center" wrapText="1"/>
    </xf>
    <xf numFmtId="10" fontId="24" fillId="9" borderId="0" xfId="0" applyNumberFormat="1" applyFont="1" applyFill="1" applyBorder="1" applyAlignment="1">
      <alignment horizontal="center" vertical="center" wrapText="1"/>
    </xf>
    <xf numFmtId="3" fontId="24" fillId="9" borderId="45" xfId="0" applyNumberFormat="1" applyFont="1" applyFill="1" applyBorder="1" applyAlignment="1">
      <alignment horizontal="right" vertical="center" wrapText="1" indent="2"/>
    </xf>
    <xf numFmtId="3" fontId="24" fillId="9" borderId="46" xfId="0" applyNumberFormat="1" applyFont="1" applyFill="1" applyBorder="1" applyAlignment="1">
      <alignment horizontal="right" vertical="center" wrapText="1" indent="2"/>
    </xf>
    <xf numFmtId="0" fontId="24" fillId="9" borderId="46" xfId="0" applyFont="1" applyFill="1" applyBorder="1" applyAlignment="1">
      <alignment horizontal="right" vertical="center" wrapText="1" indent="2"/>
    </xf>
    <xf numFmtId="10" fontId="24" fillId="9" borderId="46" xfId="0" applyNumberFormat="1" applyFont="1" applyFill="1" applyBorder="1" applyAlignment="1">
      <alignment horizontal="right" vertical="center" wrapText="1" indent="2"/>
    </xf>
    <xf numFmtId="10" fontId="24" fillId="9" borderId="47" xfId="0" applyNumberFormat="1" applyFont="1" applyFill="1" applyBorder="1" applyAlignment="1">
      <alignment horizontal="right" vertical="center" wrapText="1" indent="2"/>
    </xf>
    <xf numFmtId="0" fontId="25" fillId="0" borderId="0" xfId="0" applyFont="1" applyFill="1" applyBorder="1"/>
    <xf numFmtId="0" fontId="24" fillId="9" borderId="45" xfId="0" applyFont="1" applyFill="1" applyBorder="1" applyAlignment="1">
      <alignment horizontal="right" vertical="center" wrapText="1" indent="2"/>
    </xf>
    <xf numFmtId="0" fontId="26" fillId="0" borderId="0" xfId="0" applyFont="1" applyFill="1" applyBorder="1"/>
    <xf numFmtId="0" fontId="0" fillId="0" borderId="0" xfId="0" applyAlignment="1">
      <alignment horizontal="center"/>
    </xf>
    <xf numFmtId="0" fontId="27" fillId="0" borderId="0" xfId="0" applyFont="1"/>
    <xf numFmtId="0" fontId="0" fillId="0" borderId="0" xfId="0" applyFont="1" applyFill="1" applyBorder="1"/>
    <xf numFmtId="0" fontId="0" fillId="2" borderId="0" xfId="0" applyFont="1" applyFill="1"/>
    <xf numFmtId="0" fontId="0" fillId="2" borderId="0" xfId="0" applyFont="1" applyFill="1" applyBorder="1"/>
    <xf numFmtId="0" fontId="27" fillId="2" borderId="0" xfId="0" applyFont="1" applyFill="1"/>
    <xf numFmtId="0" fontId="28" fillId="0" borderId="0" xfId="0" applyFont="1"/>
    <xf numFmtId="0" fontId="29" fillId="0" borderId="0" xfId="0" applyFont="1"/>
    <xf numFmtId="0" fontId="29" fillId="0" borderId="0" xfId="0" applyFont="1" applyFill="1" applyBorder="1"/>
    <xf numFmtId="0" fontId="24" fillId="9" borderId="47" xfId="0" applyFont="1" applyFill="1" applyBorder="1" applyAlignment="1">
      <alignment horizontal="right" vertical="center" wrapText="1" indent="2"/>
    </xf>
    <xf numFmtId="0" fontId="0" fillId="0" borderId="4" xfId="0" applyFill="1" applyBorder="1" applyAlignment="1" applyProtection="1">
      <alignment horizontal="center" vertical="center"/>
    </xf>
    <xf numFmtId="0" fontId="0" fillId="0" borderId="30" xfId="0" applyBorder="1" applyAlignment="1" applyProtection="1">
      <alignment horizontal="center"/>
    </xf>
    <xf numFmtId="178" fontId="0" fillId="0" borderId="6" xfId="1" applyNumberFormat="1" applyFont="1" applyBorder="1" applyAlignment="1" applyProtection="1">
      <alignment vertical="center"/>
    </xf>
    <xf numFmtId="41" fontId="0" fillId="0" borderId="6" xfId="3" applyFont="1" applyBorder="1" applyAlignment="1" applyProtection="1"/>
    <xf numFmtId="43" fontId="0" fillId="0" borderId="6" xfId="1" applyNumberFormat="1" applyFont="1" applyBorder="1" applyProtection="1"/>
    <xf numFmtId="176" fontId="0" fillId="0" borderId="49" xfId="1" applyNumberFormat="1" applyFont="1" applyBorder="1" applyProtection="1"/>
    <xf numFmtId="176" fontId="3" fillId="0" borderId="30" xfId="1" applyNumberFormat="1" applyFont="1" applyBorder="1" applyProtection="1"/>
    <xf numFmtId="176" fontId="0" fillId="0" borderId="6" xfId="1" applyNumberFormat="1" applyFont="1" applyBorder="1" applyProtection="1"/>
    <xf numFmtId="176" fontId="0" fillId="0" borderId="31" xfId="1" applyNumberFormat="1" applyFont="1" applyBorder="1" applyProtection="1"/>
    <xf numFmtId="176" fontId="0" fillId="0" borderId="28" xfId="1" applyNumberFormat="1" applyFont="1" applyBorder="1" applyProtection="1"/>
    <xf numFmtId="178" fontId="0" fillId="0" borderId="31" xfId="1" applyNumberFormat="1" applyFont="1" applyFill="1" applyBorder="1" applyProtection="1"/>
    <xf numFmtId="177" fontId="0" fillId="0" borderId="28" xfId="1" applyNumberFormat="1" applyFont="1" applyBorder="1" applyProtection="1"/>
    <xf numFmtId="177" fontId="0" fillId="0" borderId="28" xfId="0" applyNumberFormat="1" applyBorder="1" applyProtection="1"/>
    <xf numFmtId="176" fontId="0" fillId="0" borderId="31" xfId="0" applyNumberFormat="1" applyBorder="1" applyProtection="1"/>
    <xf numFmtId="176" fontId="8" fillId="0" borderId="28" xfId="0" applyNumberFormat="1" applyFont="1" applyFill="1" applyBorder="1" applyProtection="1"/>
    <xf numFmtId="176" fontId="5" fillId="2" borderId="28" xfId="1" applyNumberFormat="1" applyFont="1" applyFill="1" applyBorder="1" applyProtection="1"/>
    <xf numFmtId="0" fontId="0" fillId="0" borderId="29" xfId="0" applyFill="1" applyBorder="1" applyAlignment="1" applyProtection="1">
      <alignment horizontal="center" vertical="center"/>
    </xf>
    <xf numFmtId="178" fontId="0" fillId="0" borderId="14" xfId="1" applyNumberFormat="1" applyFont="1" applyFill="1" applyBorder="1" applyProtection="1"/>
    <xf numFmtId="177" fontId="0" fillId="0" borderId="15" xfId="1" applyNumberFormat="1" applyFont="1" applyBorder="1" applyProtection="1"/>
    <xf numFmtId="177" fontId="0" fillId="0" borderId="15" xfId="0" applyNumberFormat="1" applyBorder="1" applyProtection="1"/>
    <xf numFmtId="176" fontId="0" fillId="0" borderId="14" xfId="0" applyNumberFormat="1" applyBorder="1" applyProtection="1"/>
    <xf numFmtId="176" fontId="8" fillId="0" borderId="15" xfId="0" applyNumberFormat="1" applyFont="1" applyFill="1" applyBorder="1" applyProtection="1"/>
    <xf numFmtId="176" fontId="5" fillId="2" borderId="15" xfId="1" applyNumberFormat="1" applyFont="1" applyFill="1" applyBorder="1" applyProtection="1"/>
    <xf numFmtId="0" fontId="0" fillId="0" borderId="21" xfId="0" applyBorder="1" applyAlignment="1" applyProtection="1">
      <alignment horizontal="center" vertical="center"/>
    </xf>
    <xf numFmtId="0" fontId="0" fillId="0" borderId="22" xfId="0" applyBorder="1" applyAlignment="1" applyProtection="1">
      <alignment horizontal="center" vertical="center"/>
    </xf>
    <xf numFmtId="0" fontId="0" fillId="0" borderId="50" xfId="0" applyFill="1" applyBorder="1" applyAlignment="1" applyProtection="1">
      <alignment horizontal="center" vertical="center"/>
    </xf>
    <xf numFmtId="0" fontId="0" fillId="0" borderId="34" xfId="0" applyBorder="1" applyAlignment="1" applyProtection="1">
      <alignment horizontal="center"/>
    </xf>
    <xf numFmtId="41" fontId="0" fillId="0" borderId="32" xfId="3" applyFont="1" applyBorder="1" applyAlignment="1" applyProtection="1"/>
    <xf numFmtId="43" fontId="0" fillId="0" borderId="32" xfId="1" applyNumberFormat="1" applyFont="1" applyBorder="1" applyProtection="1"/>
    <xf numFmtId="176" fontId="0" fillId="0" borderId="33" xfId="1" applyNumberFormat="1" applyFont="1" applyBorder="1" applyProtection="1"/>
    <xf numFmtId="176" fontId="3" fillId="0" borderId="34" xfId="1" applyNumberFormat="1" applyFont="1" applyBorder="1" applyProtection="1"/>
    <xf numFmtId="176" fontId="0" fillId="0" borderId="32" xfId="1" applyNumberFormat="1" applyFont="1" applyBorder="1" applyProtection="1"/>
    <xf numFmtId="176" fontId="0" fillId="0" borderId="51" xfId="1" applyNumberFormat="1" applyFont="1" applyBorder="1" applyProtection="1"/>
    <xf numFmtId="176" fontId="0" fillId="0" borderId="52" xfId="1" applyNumberFormat="1" applyFont="1" applyBorder="1" applyProtection="1"/>
    <xf numFmtId="178" fontId="0" fillId="0" borderId="51" xfId="1" applyNumberFormat="1" applyFont="1" applyFill="1" applyBorder="1" applyProtection="1"/>
    <xf numFmtId="177" fontId="0" fillId="0" borderId="52" xfId="1" applyNumberFormat="1" applyFont="1" applyBorder="1" applyProtection="1"/>
    <xf numFmtId="177" fontId="0" fillId="0" borderId="52" xfId="0" applyNumberFormat="1" applyBorder="1" applyProtection="1"/>
    <xf numFmtId="176" fontId="0" fillId="0" borderId="51" xfId="0" applyNumberFormat="1" applyBorder="1" applyProtection="1"/>
    <xf numFmtId="176" fontId="8" fillId="0" borderId="52" xfId="0" applyNumberFormat="1" applyFont="1" applyFill="1" applyBorder="1" applyProtection="1"/>
    <xf numFmtId="176" fontId="5" fillId="2" borderId="52" xfId="1" applyNumberFormat="1" applyFont="1" applyFill="1" applyBorder="1" applyProtection="1"/>
    <xf numFmtId="41" fontId="9" fillId="4" borderId="50" xfId="3" applyFont="1" applyFill="1" applyBorder="1" applyAlignment="1" applyProtection="1"/>
    <xf numFmtId="41" fontId="9" fillId="4" borderId="37" xfId="3" applyFont="1" applyFill="1" applyBorder="1" applyAlignment="1" applyProtection="1"/>
    <xf numFmtId="0" fontId="0" fillId="0" borderId="24" xfId="0" applyBorder="1" applyAlignment="1" applyProtection="1">
      <alignment horizontal="center" vertical="center"/>
    </xf>
    <xf numFmtId="0" fontId="0" fillId="0" borderId="25" xfId="0" applyBorder="1" applyAlignment="1" applyProtection="1">
      <alignment horizontal="center" vertical="center"/>
    </xf>
    <xf numFmtId="0" fontId="0" fillId="0" borderId="53" xfId="0" applyFill="1" applyBorder="1" applyAlignment="1" applyProtection="1">
      <alignment horizontal="center" vertical="center"/>
    </xf>
    <xf numFmtId="0" fontId="0" fillId="0" borderId="36" xfId="0" applyBorder="1" applyAlignment="1" applyProtection="1">
      <alignment horizontal="center"/>
    </xf>
    <xf numFmtId="178" fontId="0" fillId="0" borderId="35" xfId="1" applyNumberFormat="1" applyFont="1" applyBorder="1" applyAlignment="1" applyProtection="1">
      <alignment vertical="center"/>
    </xf>
    <xf numFmtId="41" fontId="0" fillId="0" borderId="35" xfId="3" applyFont="1" applyBorder="1" applyAlignment="1" applyProtection="1"/>
    <xf numFmtId="43" fontId="0" fillId="0" borderId="35" xfId="1" applyNumberFormat="1" applyFont="1" applyBorder="1" applyProtection="1"/>
    <xf numFmtId="176" fontId="0" fillId="0" borderId="54" xfId="1" applyNumberFormat="1" applyFont="1" applyBorder="1" applyProtection="1"/>
    <xf numFmtId="176" fontId="3" fillId="0" borderId="36" xfId="1" applyNumberFormat="1" applyFont="1" applyBorder="1" applyProtection="1"/>
    <xf numFmtId="176" fontId="0" fillId="0" borderId="35" xfId="1" applyNumberFormat="1" applyFont="1" applyBorder="1" applyProtection="1"/>
    <xf numFmtId="176" fontId="0" fillId="0" borderId="55" xfId="1" applyNumberFormat="1" applyFont="1" applyBorder="1" applyProtection="1"/>
    <xf numFmtId="176" fontId="0" fillId="0" borderId="56" xfId="1" applyNumberFormat="1" applyFont="1" applyBorder="1" applyProtection="1"/>
    <xf numFmtId="178" fontId="0" fillId="0" borderId="55" xfId="1" applyNumberFormat="1" applyFont="1" applyFill="1" applyBorder="1" applyProtection="1"/>
    <xf numFmtId="177" fontId="0" fillId="0" borderId="56" xfId="1" applyNumberFormat="1" applyFont="1" applyBorder="1" applyProtection="1"/>
    <xf numFmtId="177" fontId="0" fillId="0" borderId="56" xfId="0" applyNumberFormat="1" applyBorder="1" applyProtection="1"/>
    <xf numFmtId="176" fontId="0" fillId="0" borderId="55" xfId="0" applyNumberFormat="1" applyBorder="1" applyProtection="1"/>
    <xf numFmtId="176" fontId="8" fillId="0" borderId="56" xfId="0" applyNumberFormat="1" applyFont="1" applyFill="1" applyBorder="1" applyProtection="1"/>
    <xf numFmtId="176" fontId="5" fillId="2" borderId="56" xfId="1" applyNumberFormat="1" applyFont="1" applyFill="1" applyBorder="1" applyProtection="1"/>
    <xf numFmtId="41" fontId="9" fillId="4" borderId="53" xfId="3" applyFont="1" applyFill="1" applyBorder="1" applyAlignment="1" applyProtection="1"/>
    <xf numFmtId="41" fontId="9" fillId="4" borderId="29" xfId="3" applyFont="1" applyFill="1" applyBorder="1" applyAlignment="1" applyProtection="1"/>
    <xf numFmtId="0" fontId="0" fillId="0" borderId="18" xfId="0" applyBorder="1" applyAlignment="1" applyProtection="1">
      <alignment horizontal="center"/>
    </xf>
    <xf numFmtId="0" fontId="0" fillId="0" borderId="17" xfId="0" applyBorder="1" applyAlignment="1" applyProtection="1">
      <alignment horizontal="center"/>
    </xf>
    <xf numFmtId="0" fontId="0" fillId="0" borderId="27" xfId="0" applyBorder="1" applyAlignment="1" applyProtection="1">
      <alignment horizontal="center"/>
    </xf>
    <xf numFmtId="0" fontId="0" fillId="0" borderId="57" xfId="0" applyBorder="1" applyAlignment="1" applyProtection="1">
      <alignment horizontal="center"/>
    </xf>
    <xf numFmtId="178" fontId="0" fillId="0" borderId="58" xfId="1" applyNumberFormat="1" applyFont="1" applyBorder="1" applyAlignment="1" applyProtection="1">
      <alignment vertical="center"/>
    </xf>
    <xf numFmtId="41" fontId="0" fillId="0" borderId="58" xfId="3" applyFont="1" applyBorder="1" applyAlignment="1" applyProtection="1"/>
    <xf numFmtId="43" fontId="0" fillId="0" borderId="58" xfId="1" applyNumberFormat="1" applyFont="1" applyBorder="1" applyProtection="1"/>
    <xf numFmtId="176" fontId="0" fillId="0" borderId="59" xfId="1" applyNumberFormat="1" applyFont="1" applyBorder="1" applyProtection="1"/>
    <xf numFmtId="176" fontId="3" fillId="0" borderId="57" xfId="1" applyNumberFormat="1" applyFont="1" applyBorder="1" applyProtection="1"/>
    <xf numFmtId="176" fontId="0" fillId="0" borderId="58" xfId="1" applyNumberFormat="1" applyFont="1" applyBorder="1" applyProtection="1"/>
    <xf numFmtId="176" fontId="0" fillId="0" borderId="60" xfId="1" applyNumberFormat="1" applyFont="1" applyBorder="1" applyProtection="1"/>
    <xf numFmtId="176" fontId="0" fillId="0" borderId="61" xfId="1" applyNumberFormat="1" applyFont="1" applyBorder="1" applyProtection="1"/>
    <xf numFmtId="178" fontId="0" fillId="0" borderId="60" xfId="1" applyNumberFormat="1" applyFont="1" applyFill="1" applyBorder="1" applyProtection="1"/>
    <xf numFmtId="177" fontId="0" fillId="0" borderId="61" xfId="1" applyNumberFormat="1" applyFont="1" applyBorder="1" applyProtection="1"/>
    <xf numFmtId="177" fontId="0" fillId="0" borderId="61" xfId="0" applyNumberFormat="1" applyBorder="1" applyProtection="1"/>
    <xf numFmtId="176" fontId="0" fillId="0" borderId="60" xfId="0" applyNumberFormat="1" applyBorder="1" applyProtection="1"/>
    <xf numFmtId="176" fontId="8" fillId="0" borderId="61" xfId="0" applyNumberFormat="1" applyFont="1" applyFill="1" applyBorder="1" applyProtection="1"/>
    <xf numFmtId="176" fontId="5" fillId="2" borderId="61" xfId="1" applyNumberFormat="1" applyFont="1" applyFill="1" applyBorder="1" applyProtection="1"/>
    <xf numFmtId="41" fontId="9" fillId="4" borderId="0" xfId="3" applyFont="1" applyFill="1" applyBorder="1" applyAlignment="1" applyProtection="1"/>
    <xf numFmtId="0" fontId="27" fillId="0" borderId="0" xfId="0" applyFont="1" applyFill="1" applyBorder="1"/>
    <xf numFmtId="0" fontId="28" fillId="0" borderId="0" xfId="0" applyFont="1" applyAlignment="1">
      <alignment vertical="top" wrapText="1"/>
    </xf>
    <xf numFmtId="0" fontId="0" fillId="0" borderId="17" xfId="0" applyBorder="1" applyAlignment="1" applyProtection="1">
      <alignment horizontal="center" vertical="center"/>
    </xf>
    <xf numFmtId="0" fontId="0" fillId="0" borderId="0" xfId="0" applyBorder="1" applyAlignment="1" applyProtection="1">
      <alignment horizontal="center"/>
    </xf>
    <xf numFmtId="0" fontId="0" fillId="0" borderId="4" xfId="0" applyBorder="1" applyAlignment="1" applyProtection="1">
      <alignment horizontal="center" vertical="center"/>
    </xf>
    <xf numFmtId="0" fontId="3" fillId="6" borderId="24" xfId="0" applyFont="1" applyFill="1" applyBorder="1" applyAlignment="1" applyProtection="1">
      <alignment horizontal="center" vertical="center"/>
    </xf>
    <xf numFmtId="0" fontId="3" fillId="0" borderId="17" xfId="0" applyFont="1" applyBorder="1" applyAlignment="1" applyProtection="1">
      <alignment horizontal="center" vertical="center"/>
    </xf>
    <xf numFmtId="0" fontId="4" fillId="0" borderId="0" xfId="2" applyBorder="1" applyAlignment="1">
      <alignment horizontal="center"/>
    </xf>
    <xf numFmtId="0" fontId="4" fillId="0" borderId="5" xfId="2" applyBorder="1" applyAlignment="1" applyProtection="1">
      <alignment vertical="center"/>
    </xf>
    <xf numFmtId="41" fontId="9" fillId="3" borderId="1" xfId="3" applyFont="1" applyFill="1" applyBorder="1" applyAlignment="1" applyProtection="1">
      <alignment horizontal="center"/>
    </xf>
    <xf numFmtId="0" fontId="0" fillId="0" borderId="1" xfId="0" applyBorder="1" applyAlignment="1" applyProtection="1">
      <alignment horizontal="center" vertical="center"/>
    </xf>
    <xf numFmtId="41" fontId="9" fillId="0" borderId="17" xfId="3" applyFont="1" applyFill="1" applyBorder="1" applyAlignment="1" applyProtection="1">
      <alignment horizontal="center"/>
    </xf>
    <xf numFmtId="41" fontId="9" fillId="4" borderId="48" xfId="3" applyFont="1" applyFill="1" applyBorder="1" applyAlignment="1" applyProtection="1"/>
    <xf numFmtId="0" fontId="0" fillId="0" borderId="23" xfId="0" applyBorder="1" applyAlignment="1" applyProtection="1">
      <alignment horizontal="center"/>
    </xf>
    <xf numFmtId="0" fontId="0" fillId="0" borderId="23" xfId="0" applyFill="1" applyBorder="1" applyAlignment="1" applyProtection="1">
      <alignment horizontal="center" vertical="center"/>
    </xf>
    <xf numFmtId="0" fontId="0" fillId="0" borderId="62" xfId="0" applyBorder="1" applyAlignment="1" applyProtection="1">
      <alignment horizontal="center"/>
    </xf>
    <xf numFmtId="178" fontId="0" fillId="0" borderId="63" xfId="1" applyNumberFormat="1" applyFont="1" applyBorder="1" applyAlignment="1" applyProtection="1">
      <alignment vertical="center"/>
    </xf>
    <xf numFmtId="41" fontId="0" fillId="0" borderId="63" xfId="3" applyFont="1" applyBorder="1" applyAlignment="1" applyProtection="1"/>
    <xf numFmtId="43" fontId="0" fillId="0" borderId="63" xfId="1" applyNumberFormat="1" applyFont="1" applyBorder="1" applyProtection="1"/>
    <xf numFmtId="176" fontId="0" fillId="0" borderId="64" xfId="1" applyNumberFormat="1" applyFont="1" applyBorder="1" applyProtection="1"/>
    <xf numFmtId="176" fontId="3" fillId="0" borderId="62" xfId="1" applyNumberFormat="1" applyFont="1" applyBorder="1" applyProtection="1"/>
    <xf numFmtId="176" fontId="0" fillId="0" borderId="63" xfId="1" applyNumberFormat="1" applyFont="1" applyBorder="1" applyProtection="1"/>
    <xf numFmtId="176" fontId="0" fillId="0" borderId="65" xfId="1" applyNumberFormat="1" applyFont="1" applyBorder="1" applyProtection="1"/>
    <xf numFmtId="176" fontId="0" fillId="0" borderId="66" xfId="1" applyNumberFormat="1" applyFont="1" applyBorder="1" applyProtection="1"/>
    <xf numFmtId="178" fontId="0" fillId="0" borderId="65" xfId="1" applyNumberFormat="1" applyFont="1" applyFill="1" applyBorder="1" applyProtection="1"/>
    <xf numFmtId="177" fontId="0" fillId="0" borderId="66" xfId="1" applyNumberFormat="1" applyFont="1" applyBorder="1" applyProtection="1"/>
    <xf numFmtId="177" fontId="0" fillId="0" borderId="66" xfId="0" applyNumberFormat="1" applyBorder="1" applyProtection="1"/>
    <xf numFmtId="176" fontId="0" fillId="0" borderId="65" xfId="0" applyNumberFormat="1" applyBorder="1" applyProtection="1"/>
    <xf numFmtId="176" fontId="8" fillId="0" borderId="66" xfId="0" applyNumberFormat="1" applyFont="1" applyFill="1" applyBorder="1" applyProtection="1"/>
    <xf numFmtId="176" fontId="5" fillId="2" borderId="66" xfId="1" applyNumberFormat="1" applyFont="1" applyFill="1" applyBorder="1" applyProtection="1"/>
    <xf numFmtId="41" fontId="9" fillId="4" borderId="3" xfId="3" applyFont="1" applyFill="1" applyBorder="1" applyAlignment="1" applyProtection="1"/>
    <xf numFmtId="0" fontId="0" fillId="0" borderId="26" xfId="0" applyBorder="1" applyAlignment="1" applyProtection="1">
      <alignment horizontal="center"/>
    </xf>
    <xf numFmtId="0" fontId="0" fillId="0" borderId="3" xfId="0" applyFill="1" applyBorder="1" applyAlignment="1" applyProtection="1">
      <alignment horizontal="center" vertical="center"/>
    </xf>
    <xf numFmtId="0" fontId="0" fillId="0" borderId="66" xfId="0" applyBorder="1" applyAlignment="1" applyProtection="1">
      <alignment horizontal="center" vertical="center"/>
    </xf>
    <xf numFmtId="0" fontId="0" fillId="0" borderId="63" xfId="0" applyBorder="1" applyAlignment="1" applyProtection="1">
      <alignment horizontal="center" vertical="center"/>
    </xf>
    <xf numFmtId="0" fontId="4" fillId="0" borderId="63" xfId="2" applyBorder="1" applyAlignment="1">
      <alignment vertical="center"/>
    </xf>
    <xf numFmtId="0" fontId="4" fillId="0" borderId="63" xfId="2" applyBorder="1" applyAlignment="1" applyProtection="1">
      <alignment vertical="center"/>
    </xf>
    <xf numFmtId="0" fontId="0" fillId="0" borderId="65" xfId="0" applyBorder="1" applyAlignment="1" applyProtection="1">
      <alignment horizontal="center" vertical="center"/>
    </xf>
    <xf numFmtId="0" fontId="0" fillId="0" borderId="62" xfId="0" applyBorder="1" applyAlignment="1" applyProtection="1">
      <alignment horizontal="center" vertical="center"/>
    </xf>
    <xf numFmtId="176" fontId="0" fillId="0" borderId="20" xfId="0" applyNumberFormat="1" applyBorder="1" applyProtection="1"/>
    <xf numFmtId="41" fontId="9" fillId="4" borderId="20" xfId="3" applyFont="1" applyFill="1" applyBorder="1" applyAlignment="1" applyProtection="1"/>
    <xf numFmtId="41" fontId="9" fillId="4" borderId="4" xfId="3" applyFont="1" applyFill="1" applyBorder="1" applyAlignment="1" applyProtection="1"/>
    <xf numFmtId="0" fontId="0" fillId="0" borderId="2" xfId="0" applyBorder="1" applyAlignment="1" applyProtection="1">
      <alignment horizontal="center" vertical="center"/>
    </xf>
    <xf numFmtId="0" fontId="0" fillId="0" borderId="20" xfId="0" applyBorder="1" applyAlignment="1" applyProtection="1">
      <alignment horizontal="center" vertical="center"/>
    </xf>
    <xf numFmtId="0" fontId="4" fillId="0" borderId="20" xfId="2" applyBorder="1"/>
    <xf numFmtId="0" fontId="0" fillId="0" borderId="20" xfId="0" applyBorder="1" applyAlignment="1" applyProtection="1">
      <alignment horizontal="center"/>
    </xf>
    <xf numFmtId="0" fontId="0" fillId="0" borderId="3" xfId="0" applyBorder="1" applyAlignment="1" applyProtection="1">
      <alignment horizontal="center"/>
    </xf>
    <xf numFmtId="0" fontId="3" fillId="0" borderId="1" xfId="0" applyFont="1" applyBorder="1" applyAlignment="1" applyProtection="1">
      <alignment horizontal="center" vertical="center"/>
    </xf>
    <xf numFmtId="41" fontId="9" fillId="0" borderId="1" xfId="3" applyFont="1" applyFill="1" applyBorder="1" applyAlignment="1" applyProtection="1">
      <alignment horizontal="center"/>
    </xf>
    <xf numFmtId="0" fontId="0" fillId="0" borderId="48" xfId="0" applyBorder="1" applyAlignment="1" applyProtection="1">
      <alignment horizontal="center" vertical="center"/>
    </xf>
    <xf numFmtId="0" fontId="0" fillId="0" borderId="50" xfId="0" applyBorder="1" applyAlignment="1" applyProtection="1">
      <alignment horizontal="center" vertical="center"/>
    </xf>
    <xf numFmtId="0" fontId="0" fillId="0" borderId="53" xfId="0" applyBorder="1" applyAlignment="1" applyProtection="1">
      <alignment horizontal="center" vertical="center"/>
    </xf>
    <xf numFmtId="0" fontId="0" fillId="0" borderId="3" xfId="0" applyBorder="1" applyAlignment="1" applyProtection="1">
      <alignment horizontal="center" vertical="center"/>
    </xf>
    <xf numFmtId="0" fontId="0" fillId="0" borderId="1" xfId="0" applyFill="1" applyBorder="1" applyAlignment="1" applyProtection="1">
      <alignment horizontal="center" vertical="center"/>
    </xf>
    <xf numFmtId="41" fontId="9" fillId="4" borderId="34" xfId="3" applyFont="1" applyFill="1" applyBorder="1" applyAlignment="1" applyProtection="1"/>
    <xf numFmtId="41" fontId="9" fillId="4" borderId="22" xfId="3" applyFont="1" applyFill="1" applyBorder="1" applyAlignment="1" applyProtection="1"/>
    <xf numFmtId="176" fontId="0" fillId="0" borderId="0" xfId="0" applyNumberFormat="1" applyBorder="1" applyProtection="1"/>
    <xf numFmtId="41" fontId="9" fillId="4" borderId="36" xfId="3" applyFont="1" applyFill="1" applyBorder="1" applyAlignment="1" applyProtection="1"/>
    <xf numFmtId="176" fontId="0" fillId="0" borderId="25" xfId="0" applyNumberFormat="1" applyBorder="1" applyProtection="1"/>
    <xf numFmtId="41" fontId="9" fillId="4" borderId="25" xfId="3" applyFont="1" applyFill="1" applyBorder="1" applyAlignment="1" applyProtection="1"/>
    <xf numFmtId="0" fontId="4" fillId="0" borderId="22" xfId="2" applyBorder="1"/>
    <xf numFmtId="176" fontId="0" fillId="0" borderId="22" xfId="0" applyNumberFormat="1" applyBorder="1" applyProtection="1"/>
    <xf numFmtId="0" fontId="4" fillId="0" borderId="0" xfId="2" applyBorder="1"/>
    <xf numFmtId="0" fontId="4" fillId="0" borderId="25" xfId="2" applyBorder="1"/>
    <xf numFmtId="41" fontId="9" fillId="4" borderId="57" xfId="3" applyFont="1" applyFill="1" applyBorder="1" applyAlignment="1" applyProtection="1"/>
    <xf numFmtId="41" fontId="9" fillId="4" borderId="62" xfId="3" applyFont="1" applyFill="1" applyBorder="1" applyAlignment="1" applyProtection="1"/>
    <xf numFmtId="0" fontId="0" fillId="0" borderId="25" xfId="0" applyFill="1" applyBorder="1" applyAlignment="1" applyProtection="1">
      <alignment horizontal="center" vertical="center"/>
    </xf>
    <xf numFmtId="0" fontId="0" fillId="0" borderId="26" xfId="0" applyBorder="1" applyAlignment="1" applyProtection="1">
      <alignment horizontal="center" vertical="center"/>
    </xf>
    <xf numFmtId="0" fontId="0" fillId="0" borderId="57" xfId="0" applyBorder="1" applyAlignment="1" applyProtection="1">
      <alignment horizontal="center" vertical="center"/>
    </xf>
    <xf numFmtId="0" fontId="4" fillId="0" borderId="63" xfId="2" applyFill="1" applyBorder="1" applyAlignment="1" applyProtection="1">
      <alignment horizontal="center" vertical="center"/>
    </xf>
    <xf numFmtId="0" fontId="0" fillId="0" borderId="63" xfId="0" applyBorder="1" applyProtection="1"/>
    <xf numFmtId="0" fontId="0" fillId="0" borderId="64" xfId="0" applyFill="1" applyBorder="1" applyAlignment="1" applyProtection="1">
      <alignment horizontal="center" vertical="center"/>
    </xf>
    <xf numFmtId="0" fontId="0" fillId="0" borderId="2" xfId="0" applyBorder="1" applyAlignment="1" applyProtection="1">
      <alignment horizontal="center"/>
    </xf>
    <xf numFmtId="0" fontId="0" fillId="0" borderId="11" xfId="0" applyBorder="1" applyAlignment="1" applyProtection="1">
      <alignment horizontal="center"/>
    </xf>
    <xf numFmtId="0" fontId="0" fillId="2" borderId="0" xfId="0" applyFill="1" applyAlignment="1">
      <alignment vertical="center"/>
    </xf>
    <xf numFmtId="0" fontId="0" fillId="0" borderId="17" xfId="0" applyBorder="1" applyAlignment="1" applyProtection="1">
      <alignment horizontal="center" vertical="center"/>
    </xf>
    <xf numFmtId="0" fontId="0" fillId="0" borderId="11" xfId="0" applyBorder="1" applyAlignment="1" applyProtection="1">
      <alignment horizontal="center" vertical="center"/>
    </xf>
    <xf numFmtId="0" fontId="0" fillId="0" borderId="0" xfId="0" applyBorder="1" applyAlignment="1" applyProtection="1">
      <alignment horizontal="center"/>
    </xf>
    <xf numFmtId="0" fontId="0" fillId="0" borderId="17" xfId="0" applyBorder="1" applyAlignment="1" applyProtection="1">
      <alignment horizontal="center" vertical="center"/>
    </xf>
    <xf numFmtId="0" fontId="0" fillId="0" borderId="4" xfId="0" applyFill="1" applyBorder="1" applyAlignment="1" applyProtection="1">
      <alignment horizontal="center" vertical="center"/>
    </xf>
    <xf numFmtId="0" fontId="0" fillId="0" borderId="26" xfId="0" applyFill="1" applyBorder="1" applyAlignment="1" applyProtection="1">
      <alignment horizontal="center" vertical="center"/>
    </xf>
    <xf numFmtId="0" fontId="0" fillId="0" borderId="21" xfId="0" applyBorder="1" applyAlignment="1" applyProtection="1">
      <alignment horizontal="center" vertical="center"/>
    </xf>
    <xf numFmtId="0" fontId="0" fillId="0" borderId="11" xfId="0" applyBorder="1" applyAlignment="1" applyProtection="1">
      <alignment horizontal="center" vertical="center"/>
    </xf>
    <xf numFmtId="0" fontId="0" fillId="0" borderId="24" xfId="0" applyBorder="1" applyAlignment="1" applyProtection="1">
      <alignment horizontal="center" vertical="center"/>
    </xf>
    <xf numFmtId="0" fontId="0" fillId="0" borderId="0" xfId="0" applyBorder="1" applyAlignment="1" applyProtection="1">
      <alignment horizontal="center"/>
    </xf>
    <xf numFmtId="0" fontId="0" fillId="0" borderId="23" xfId="0" applyBorder="1" applyAlignment="1" applyProtection="1">
      <alignment horizontal="center" vertical="center"/>
    </xf>
    <xf numFmtId="0" fontId="0" fillId="0" borderId="26" xfId="0" applyBorder="1" applyAlignment="1" applyProtection="1">
      <alignment horizontal="center" vertical="center"/>
    </xf>
    <xf numFmtId="0" fontId="0" fillId="0" borderId="4" xfId="0" applyBorder="1" applyAlignment="1" applyProtection="1">
      <alignment horizontal="center" vertical="center"/>
    </xf>
    <xf numFmtId="0" fontId="0" fillId="0" borderId="4" xfId="0" applyBorder="1" applyAlignment="1" applyProtection="1">
      <alignment horizontal="center"/>
    </xf>
    <xf numFmtId="0" fontId="0" fillId="0" borderId="0" xfId="0" applyBorder="1" applyAlignment="1" applyProtection="1">
      <alignment horizontal="center" vertical="center"/>
    </xf>
    <xf numFmtId="0" fontId="0" fillId="0" borderId="22" xfId="0" applyBorder="1" applyAlignment="1" applyProtection="1">
      <alignment horizontal="center" vertical="center"/>
    </xf>
    <xf numFmtId="0" fontId="0" fillId="0" borderId="0" xfId="0" applyFill="1"/>
    <xf numFmtId="0" fontId="27" fillId="0" borderId="0" xfId="0" applyFont="1" applyFill="1"/>
    <xf numFmtId="0" fontId="0" fillId="0" borderId="22" xfId="0" applyBorder="1" applyAlignment="1" applyProtection="1">
      <alignment horizontal="center" vertical="center"/>
    </xf>
    <xf numFmtId="0" fontId="0" fillId="0" borderId="0" xfId="0" applyBorder="1" applyAlignment="1" applyProtection="1">
      <alignment horizontal="center" vertical="center"/>
    </xf>
    <xf numFmtId="0" fontId="0" fillId="0" borderId="21" xfId="0" applyBorder="1" applyAlignment="1" applyProtection="1">
      <alignment horizontal="center" vertical="center"/>
    </xf>
    <xf numFmtId="0" fontId="0" fillId="0" borderId="11" xfId="0" applyBorder="1" applyAlignment="1" applyProtection="1">
      <alignment horizontal="center" vertical="center"/>
    </xf>
    <xf numFmtId="0" fontId="0" fillId="0" borderId="23" xfId="0" applyFill="1" applyBorder="1" applyAlignment="1" applyProtection="1">
      <alignment horizontal="center" vertical="center"/>
    </xf>
    <xf numFmtId="0" fontId="0" fillId="0" borderId="4" xfId="0" applyFill="1" applyBorder="1" applyAlignment="1" applyProtection="1">
      <alignment horizontal="center" vertical="center"/>
    </xf>
    <xf numFmtId="0" fontId="0" fillId="0" borderId="22" xfId="0" applyBorder="1" applyAlignment="1" applyProtection="1">
      <alignment horizontal="center"/>
    </xf>
    <xf numFmtId="0" fontId="0" fillId="0" borderId="0" xfId="0" applyBorder="1" applyAlignment="1" applyProtection="1">
      <alignment horizontal="center"/>
    </xf>
    <xf numFmtId="0" fontId="0" fillId="0" borderId="4" xfId="0" applyBorder="1" applyAlignment="1" applyProtection="1">
      <alignment horizontal="center"/>
    </xf>
    <xf numFmtId="0" fontId="0" fillId="0" borderId="11" xfId="0" applyBorder="1" applyAlignment="1" applyProtection="1">
      <alignment horizontal="center"/>
    </xf>
    <xf numFmtId="0" fontId="31" fillId="0" borderId="0" xfId="0" applyFont="1" applyFill="1" applyBorder="1" applyAlignment="1">
      <alignment horizontal="center"/>
    </xf>
    <xf numFmtId="0" fontId="31" fillId="0" borderId="0" xfId="0" applyFont="1" applyFill="1" applyAlignment="1">
      <alignment horizontal="center"/>
    </xf>
    <xf numFmtId="0" fontId="32" fillId="0" borderId="45" xfId="0" applyFont="1" applyFill="1" applyBorder="1" applyAlignment="1">
      <alignment horizontal="center" vertical="center" wrapText="1"/>
    </xf>
    <xf numFmtId="3" fontId="32" fillId="0" borderId="46" xfId="0" applyNumberFormat="1" applyFont="1" applyFill="1" applyBorder="1" applyAlignment="1">
      <alignment horizontal="center" vertical="center" wrapText="1"/>
    </xf>
    <xf numFmtId="0" fontId="32" fillId="0" borderId="46" xfId="0" applyFont="1" applyFill="1" applyBorder="1" applyAlignment="1">
      <alignment horizontal="center" vertical="center" wrapText="1"/>
    </xf>
    <xf numFmtId="10" fontId="32" fillId="0" borderId="46" xfId="0" applyNumberFormat="1" applyFont="1" applyFill="1" applyBorder="1" applyAlignment="1">
      <alignment horizontal="center" vertical="center" wrapText="1"/>
    </xf>
    <xf numFmtId="10" fontId="32" fillId="0" borderId="47" xfId="0" applyNumberFormat="1" applyFont="1" applyFill="1" applyBorder="1" applyAlignment="1">
      <alignment horizontal="center" vertical="center" wrapText="1"/>
    </xf>
    <xf numFmtId="3" fontId="32" fillId="0" borderId="45" xfId="0" applyNumberFormat="1" applyFont="1" applyFill="1" applyBorder="1" applyAlignment="1">
      <alignment horizontal="center" vertical="center" wrapText="1"/>
    </xf>
    <xf numFmtId="0" fontId="33" fillId="0" borderId="0" xfId="0" applyFont="1" applyFill="1" applyAlignment="1">
      <alignment horizontal="center" vertical="center" wrapText="1"/>
    </xf>
    <xf numFmtId="41" fontId="9" fillId="4" borderId="10" xfId="3" applyFont="1" applyFill="1" applyBorder="1" applyAlignment="1" applyProtection="1"/>
    <xf numFmtId="0" fontId="0" fillId="0" borderId="48" xfId="0" applyFill="1" applyBorder="1" applyAlignment="1" applyProtection="1">
      <alignment horizontal="center" vertical="center"/>
    </xf>
    <xf numFmtId="41" fontId="9" fillId="4" borderId="30" xfId="3" applyFont="1" applyFill="1" applyBorder="1" applyAlignment="1" applyProtection="1"/>
    <xf numFmtId="0" fontId="34" fillId="0" borderId="0" xfId="0" applyFont="1"/>
    <xf numFmtId="41" fontId="0" fillId="0" borderId="0" xfId="3" applyFont="1" applyAlignment="1">
      <alignment vertical="center"/>
    </xf>
    <xf numFmtId="0" fontId="35" fillId="4" borderId="0" xfId="0" applyFont="1" applyFill="1" applyAlignment="1">
      <alignment horizontal="center" vertical="center"/>
    </xf>
    <xf numFmtId="41" fontId="0" fillId="0" borderId="0" xfId="3" applyFont="1" applyFill="1" applyBorder="1" applyAlignment="1">
      <alignment vertical="center"/>
    </xf>
    <xf numFmtId="0" fontId="0" fillId="0" borderId="18" xfId="0" applyBorder="1" applyAlignment="1" applyProtection="1">
      <alignment horizontal="center" vertical="center"/>
    </xf>
    <xf numFmtId="0" fontId="0" fillId="0" borderId="23" xfId="0" applyBorder="1" applyAlignment="1" applyProtection="1">
      <alignment horizontal="center" vertical="center"/>
    </xf>
    <xf numFmtId="0" fontId="0" fillId="0" borderId="4" xfId="0" applyBorder="1" applyAlignment="1" applyProtection="1">
      <alignment horizontal="center" vertical="center"/>
    </xf>
    <xf numFmtId="0" fontId="0" fillId="0" borderId="26" xfId="0" applyBorder="1" applyAlignment="1" applyProtection="1">
      <alignment horizontal="center" vertical="center"/>
    </xf>
    <xf numFmtId="0" fontId="0" fillId="0" borderId="22" xfId="0" applyBorder="1" applyAlignment="1" applyProtection="1">
      <alignment horizontal="center" vertical="center"/>
    </xf>
    <xf numFmtId="0" fontId="0" fillId="0" borderId="0" xfId="0" applyBorder="1" applyAlignment="1" applyProtection="1">
      <alignment horizontal="center" vertical="center"/>
    </xf>
    <xf numFmtId="0" fontId="0" fillId="0" borderId="25" xfId="0" applyBorder="1" applyAlignment="1" applyProtection="1">
      <alignment horizontal="center" vertical="center"/>
    </xf>
    <xf numFmtId="0" fontId="0" fillId="0" borderId="21" xfId="0" applyBorder="1" applyAlignment="1" applyProtection="1">
      <alignment horizontal="center" vertical="center"/>
    </xf>
    <xf numFmtId="0" fontId="0" fillId="0" borderId="11" xfId="0" applyBorder="1" applyAlignment="1" applyProtection="1">
      <alignment horizontal="center" vertical="center"/>
    </xf>
    <xf numFmtId="0" fontId="0" fillId="0" borderId="24" xfId="0" applyBorder="1" applyAlignment="1" applyProtection="1">
      <alignment horizontal="center" vertical="center"/>
    </xf>
    <xf numFmtId="0" fontId="0" fillId="0" borderId="23" xfId="0" applyFill="1" applyBorder="1" applyAlignment="1" applyProtection="1">
      <alignment horizontal="center" vertical="center"/>
    </xf>
    <xf numFmtId="0" fontId="0" fillId="0" borderId="4" xfId="0" applyFill="1" applyBorder="1" applyAlignment="1" applyProtection="1">
      <alignment horizontal="center" vertical="center"/>
    </xf>
    <xf numFmtId="0" fontId="0" fillId="0" borderId="26" xfId="0" applyFill="1" applyBorder="1" applyAlignment="1" applyProtection="1">
      <alignment horizontal="center" vertical="center"/>
    </xf>
    <xf numFmtId="0" fontId="0" fillId="0" borderId="22" xfId="0" applyBorder="1" applyAlignment="1" applyProtection="1">
      <alignment horizontal="center"/>
    </xf>
    <xf numFmtId="0" fontId="0" fillId="0" borderId="0" xfId="0" applyBorder="1" applyAlignment="1" applyProtection="1">
      <alignment horizontal="center"/>
    </xf>
    <xf numFmtId="0" fontId="0" fillId="0" borderId="25" xfId="0" applyBorder="1" applyAlignment="1" applyProtection="1">
      <alignment horizontal="center"/>
    </xf>
    <xf numFmtId="0" fontId="0" fillId="0" borderId="0" xfId="0" applyFont="1" applyAlignment="1">
      <alignment wrapText="1"/>
    </xf>
    <xf numFmtId="0" fontId="0" fillId="0" borderId="17" xfId="0" applyBorder="1" applyAlignment="1" applyProtection="1">
      <alignment horizontal="center" vertical="center"/>
    </xf>
    <xf numFmtId="0" fontId="0" fillId="0" borderId="22" xfId="0" applyBorder="1" applyAlignment="1" applyProtection="1">
      <alignment horizontal="center"/>
    </xf>
    <xf numFmtId="0" fontId="0" fillId="0" borderId="25" xfId="0" applyBorder="1" applyAlignment="1" applyProtection="1">
      <alignment horizontal="center"/>
    </xf>
    <xf numFmtId="0" fontId="0" fillId="0" borderId="23" xfId="0" applyBorder="1" applyAlignment="1" applyProtection="1">
      <alignment horizontal="center" vertical="center"/>
    </xf>
    <xf numFmtId="0" fontId="0" fillId="0" borderId="0" xfId="0" applyBorder="1" applyAlignment="1" applyProtection="1">
      <alignment horizontal="center"/>
    </xf>
    <xf numFmtId="0" fontId="0" fillId="0" borderId="4" xfId="0" applyBorder="1" applyAlignment="1" applyProtection="1">
      <alignment horizontal="center" vertical="center"/>
    </xf>
    <xf numFmtId="0" fontId="0" fillId="0" borderId="22" xfId="0" applyBorder="1" applyAlignment="1" applyProtection="1">
      <alignment horizontal="center" vertical="center"/>
    </xf>
    <xf numFmtId="0" fontId="0" fillId="0" borderId="0" xfId="0" applyBorder="1" applyAlignment="1" applyProtection="1">
      <alignment horizontal="center" vertical="center"/>
    </xf>
    <xf numFmtId="0" fontId="0" fillId="0" borderId="25" xfId="0" applyBorder="1" applyAlignment="1" applyProtection="1">
      <alignment horizontal="center" vertical="center"/>
    </xf>
    <xf numFmtId="0" fontId="0" fillId="0" borderId="23" xfId="0" applyFill="1" applyBorder="1" applyAlignment="1" applyProtection="1">
      <alignment horizontal="center" vertical="center"/>
    </xf>
    <xf numFmtId="0" fontId="0" fillId="0" borderId="21" xfId="0" applyBorder="1" applyAlignment="1" applyProtection="1">
      <alignment horizontal="center" vertical="center"/>
    </xf>
    <xf numFmtId="0" fontId="0" fillId="0" borderId="24" xfId="0" applyBorder="1" applyAlignment="1" applyProtection="1">
      <alignment horizontal="center" vertical="center"/>
    </xf>
    <xf numFmtId="0" fontId="0" fillId="0" borderId="4" xfId="0" applyFill="1" applyBorder="1" applyAlignment="1" applyProtection="1">
      <alignment horizontal="center" vertical="center"/>
    </xf>
    <xf numFmtId="0" fontId="0" fillId="0" borderId="11" xfId="0" applyBorder="1" applyAlignment="1" applyProtection="1">
      <alignment horizontal="center" vertical="center"/>
    </xf>
    <xf numFmtId="0" fontId="0" fillId="0" borderId="67" xfId="0" applyBorder="1" applyAlignment="1" applyProtection="1">
      <alignment horizontal="center"/>
    </xf>
    <xf numFmtId="178" fontId="0" fillId="0" borderId="68" xfId="1" applyNumberFormat="1" applyFont="1" applyBorder="1" applyAlignment="1" applyProtection="1">
      <alignment vertical="center"/>
    </xf>
    <xf numFmtId="41" fontId="0" fillId="0" borderId="68" xfId="3" applyFont="1" applyBorder="1" applyAlignment="1" applyProtection="1"/>
    <xf numFmtId="43" fontId="0" fillId="0" borderId="68" xfId="1" applyNumberFormat="1" applyFont="1" applyBorder="1" applyProtection="1"/>
    <xf numFmtId="176" fontId="3" fillId="0" borderId="67" xfId="1" applyNumberFormat="1" applyFont="1" applyBorder="1" applyProtection="1"/>
    <xf numFmtId="176" fontId="0" fillId="0" borderId="68" xfId="1" applyNumberFormat="1" applyFont="1" applyBorder="1" applyProtection="1"/>
    <xf numFmtId="176" fontId="0" fillId="0" borderId="69" xfId="1" applyNumberFormat="1" applyFont="1" applyBorder="1" applyProtection="1"/>
    <xf numFmtId="176" fontId="0" fillId="0" borderId="70" xfId="1" applyNumberFormat="1" applyFont="1" applyBorder="1" applyProtection="1"/>
    <xf numFmtId="178" fontId="0" fillId="0" borderId="69" xfId="1" applyNumberFormat="1" applyFont="1" applyFill="1" applyBorder="1" applyProtection="1"/>
    <xf numFmtId="177" fontId="0" fillId="0" borderId="70" xfId="1" applyNumberFormat="1" applyFont="1" applyBorder="1" applyProtection="1"/>
    <xf numFmtId="177" fontId="0" fillId="0" borderId="70" xfId="0" applyNumberFormat="1" applyBorder="1" applyProtection="1"/>
    <xf numFmtId="176" fontId="0" fillId="0" borderId="69" xfId="0" applyNumberFormat="1" applyBorder="1" applyProtection="1"/>
    <xf numFmtId="176" fontId="8" fillId="0" borderId="70" xfId="0" applyNumberFormat="1" applyFont="1" applyFill="1" applyBorder="1" applyProtection="1"/>
    <xf numFmtId="176" fontId="5" fillId="2" borderId="70" xfId="1" applyNumberFormat="1" applyFont="1" applyFill="1" applyBorder="1" applyProtection="1"/>
    <xf numFmtId="41" fontId="9" fillId="4" borderId="67" xfId="3" applyFont="1" applyFill="1" applyBorder="1" applyAlignment="1" applyProtection="1"/>
    <xf numFmtId="0" fontId="0" fillId="0" borderId="71" xfId="0" applyBorder="1" applyAlignment="1" applyProtection="1">
      <alignment horizontal="center"/>
    </xf>
    <xf numFmtId="178" fontId="0" fillId="0" borderId="72" xfId="1" applyNumberFormat="1" applyFont="1" applyBorder="1" applyAlignment="1" applyProtection="1">
      <alignment vertical="center"/>
    </xf>
    <xf numFmtId="41" fontId="0" fillId="0" borderId="72" xfId="3" applyFont="1" applyBorder="1" applyAlignment="1" applyProtection="1"/>
    <xf numFmtId="43" fontId="0" fillId="0" borderId="72" xfId="1" applyNumberFormat="1" applyFont="1" applyBorder="1" applyProtection="1"/>
    <xf numFmtId="176" fontId="0" fillId="0" borderId="73" xfId="1" applyNumberFormat="1" applyFont="1" applyBorder="1" applyProtection="1"/>
    <xf numFmtId="176" fontId="3" fillId="0" borderId="71" xfId="1" applyNumberFormat="1" applyFont="1" applyBorder="1" applyProtection="1"/>
    <xf numFmtId="176" fontId="0" fillId="0" borderId="72" xfId="1" applyNumberFormat="1" applyFont="1" applyBorder="1" applyProtection="1"/>
    <xf numFmtId="176" fontId="0" fillId="0" borderId="74" xfId="1" applyNumberFormat="1" applyFont="1" applyBorder="1" applyProtection="1"/>
    <xf numFmtId="176" fontId="0" fillId="0" borderId="75" xfId="1" applyNumberFormat="1" applyFont="1" applyBorder="1" applyProtection="1"/>
    <xf numFmtId="178" fontId="0" fillId="0" borderId="74" xfId="1" applyNumberFormat="1" applyFont="1" applyFill="1" applyBorder="1" applyProtection="1"/>
    <xf numFmtId="177" fontId="0" fillId="0" borderId="75" xfId="1" applyNumberFormat="1" applyFont="1" applyBorder="1" applyProtection="1"/>
    <xf numFmtId="177" fontId="0" fillId="0" borderId="75" xfId="0" applyNumberFormat="1" applyBorder="1" applyProtection="1"/>
    <xf numFmtId="176" fontId="0" fillId="0" borderId="74" xfId="0" applyNumberFormat="1" applyBorder="1" applyProtection="1"/>
    <xf numFmtId="176" fontId="8" fillId="0" borderId="75" xfId="0" applyNumberFormat="1" applyFont="1" applyFill="1" applyBorder="1" applyProtection="1"/>
    <xf numFmtId="176" fontId="5" fillId="2" borderId="75" xfId="1" applyNumberFormat="1" applyFont="1" applyFill="1" applyBorder="1" applyProtection="1"/>
    <xf numFmtId="41" fontId="9" fillId="4" borderId="71" xfId="3" applyFont="1" applyFill="1" applyBorder="1" applyAlignment="1" applyProtection="1"/>
    <xf numFmtId="176" fontId="0" fillId="0" borderId="76" xfId="1" applyNumberFormat="1" applyFont="1" applyBorder="1" applyProtection="1"/>
    <xf numFmtId="0" fontId="11" fillId="0" borderId="0" xfId="0" applyFont="1" applyAlignment="1">
      <alignment vertical="center" wrapText="1"/>
    </xf>
    <xf numFmtId="0" fontId="0" fillId="0" borderId="0" xfId="0" applyBorder="1" applyAlignment="1" applyProtection="1">
      <alignment horizontal="center" vertical="center"/>
    </xf>
    <xf numFmtId="0" fontId="0" fillId="0" borderId="11" xfId="0" applyBorder="1" applyAlignment="1" applyProtection="1">
      <alignment horizontal="center" vertical="center"/>
    </xf>
    <xf numFmtId="0" fontId="0" fillId="0" borderId="0" xfId="0" applyBorder="1" applyAlignment="1" applyProtection="1">
      <alignment horizontal="center"/>
    </xf>
    <xf numFmtId="0" fontId="24" fillId="9" borderId="0" xfId="0" applyFont="1" applyFill="1" applyBorder="1" applyAlignment="1">
      <alignment horizontal="right" vertical="center" wrapText="1" indent="2"/>
    </xf>
    <xf numFmtId="0" fontId="0" fillId="0" borderId="45" xfId="0" applyBorder="1" applyAlignment="1">
      <alignment vertical="center"/>
    </xf>
    <xf numFmtId="0" fontId="0" fillId="0" borderId="46" xfId="0" applyBorder="1" applyAlignment="1">
      <alignment vertical="center"/>
    </xf>
    <xf numFmtId="10" fontId="24" fillId="9" borderId="0" xfId="0" applyNumberFormat="1" applyFont="1" applyFill="1" applyBorder="1" applyAlignment="1">
      <alignment horizontal="right" vertical="center" wrapText="1" indent="2"/>
    </xf>
    <xf numFmtId="0" fontId="0" fillId="0" borderId="47" xfId="0" applyBorder="1" applyAlignment="1">
      <alignment vertical="center"/>
    </xf>
    <xf numFmtId="0" fontId="0" fillId="0" borderId="22" xfId="0" applyBorder="1" applyAlignment="1" applyProtection="1">
      <alignment horizontal="center"/>
    </xf>
    <xf numFmtId="0" fontId="0" fillId="0" borderId="25" xfId="0" applyBorder="1" applyAlignment="1" applyProtection="1">
      <alignment horizontal="center"/>
    </xf>
    <xf numFmtId="0" fontId="0" fillId="0" borderId="23" xfId="0" applyBorder="1" applyAlignment="1" applyProtection="1">
      <alignment horizontal="center" vertical="center"/>
    </xf>
    <xf numFmtId="0" fontId="0" fillId="0" borderId="26" xfId="0" applyBorder="1" applyAlignment="1" applyProtection="1">
      <alignment horizontal="center" vertical="center"/>
    </xf>
    <xf numFmtId="0" fontId="0" fillId="0" borderId="0" xfId="0" applyBorder="1" applyAlignment="1" applyProtection="1">
      <alignment horizontal="center"/>
    </xf>
    <xf numFmtId="0" fontId="0" fillId="0" borderId="4" xfId="0" applyBorder="1" applyAlignment="1" applyProtection="1">
      <alignment horizontal="center" vertical="center"/>
    </xf>
    <xf numFmtId="0" fontId="0" fillId="0" borderId="22" xfId="0" applyBorder="1" applyAlignment="1" applyProtection="1">
      <alignment horizontal="center" vertical="center"/>
    </xf>
    <xf numFmtId="0" fontId="0" fillId="0" borderId="0" xfId="0" applyBorder="1" applyAlignment="1" applyProtection="1">
      <alignment horizontal="center" vertical="center"/>
    </xf>
    <xf numFmtId="0" fontId="0" fillId="0" borderId="25" xfId="0" applyBorder="1" applyAlignment="1" applyProtection="1">
      <alignment horizontal="center" vertical="center"/>
    </xf>
    <xf numFmtId="0" fontId="0" fillId="0" borderId="23" xfId="0" applyFill="1" applyBorder="1" applyAlignment="1" applyProtection="1">
      <alignment horizontal="center" vertical="center"/>
    </xf>
    <xf numFmtId="0" fontId="0" fillId="0" borderId="26" xfId="0" applyFill="1" applyBorder="1" applyAlignment="1" applyProtection="1">
      <alignment horizontal="center" vertical="center"/>
    </xf>
    <xf numFmtId="0" fontId="0" fillId="0" borderId="21" xfId="0" applyBorder="1" applyAlignment="1" applyProtection="1">
      <alignment horizontal="center" vertical="center"/>
    </xf>
    <xf numFmtId="0" fontId="0" fillId="0" borderId="24" xfId="0" applyBorder="1" applyAlignment="1" applyProtection="1">
      <alignment horizontal="center" vertical="center"/>
    </xf>
    <xf numFmtId="0" fontId="0" fillId="0" borderId="4" xfId="0" applyFill="1" applyBorder="1" applyAlignment="1" applyProtection="1">
      <alignment horizontal="center" vertical="center"/>
    </xf>
    <xf numFmtId="0" fontId="0" fillId="0" borderId="11" xfId="0" applyBorder="1" applyAlignment="1" applyProtection="1">
      <alignment horizontal="center" vertical="center"/>
    </xf>
    <xf numFmtId="0" fontId="4" fillId="0" borderId="1" xfId="2" applyBorder="1"/>
    <xf numFmtId="0" fontId="0" fillId="0" borderId="1" xfId="0" applyBorder="1" applyProtection="1"/>
    <xf numFmtId="0" fontId="0" fillId="0" borderId="1" xfId="0" applyBorder="1" applyAlignment="1" applyProtection="1">
      <alignment horizontal="center"/>
    </xf>
    <xf numFmtId="178" fontId="0" fillId="0" borderId="1" xfId="1" applyNumberFormat="1" applyFont="1" applyBorder="1" applyAlignment="1" applyProtection="1">
      <alignment vertical="center"/>
    </xf>
    <xf numFmtId="41" fontId="0" fillId="0" borderId="1" xfId="3" applyFont="1" applyBorder="1" applyAlignment="1" applyProtection="1"/>
    <xf numFmtId="43" fontId="0" fillId="0" borderId="1" xfId="1" applyNumberFormat="1" applyFont="1" applyBorder="1" applyProtection="1"/>
    <xf numFmtId="176" fontId="0" fillId="0" borderId="1" xfId="1" applyNumberFormat="1" applyFont="1" applyBorder="1" applyProtection="1"/>
    <xf numFmtId="176" fontId="3" fillId="0" borderId="1" xfId="1" applyNumberFormat="1" applyFont="1" applyBorder="1" applyProtection="1"/>
    <xf numFmtId="178" fontId="0" fillId="0" borderId="1" xfId="1" applyNumberFormat="1" applyFont="1" applyFill="1" applyBorder="1" applyProtection="1"/>
    <xf numFmtId="177" fontId="0" fillId="0" borderId="1" xfId="1" applyNumberFormat="1" applyFont="1" applyBorder="1" applyProtection="1"/>
    <xf numFmtId="177" fontId="0" fillId="0" borderId="1" xfId="0" applyNumberFormat="1" applyBorder="1" applyProtection="1"/>
    <xf numFmtId="176" fontId="0" fillId="0" borderId="1" xfId="0" applyNumberFormat="1" applyBorder="1" applyProtection="1"/>
    <xf numFmtId="176" fontId="8" fillId="0" borderId="1" xfId="0" applyNumberFormat="1" applyFont="1" applyFill="1" applyBorder="1" applyProtection="1"/>
    <xf numFmtId="176" fontId="5" fillId="2" borderId="1" xfId="1" applyNumberFormat="1" applyFont="1" applyFill="1" applyBorder="1" applyProtection="1"/>
    <xf numFmtId="41" fontId="9" fillId="4" borderId="1" xfId="3" applyFont="1" applyFill="1" applyBorder="1" applyAlignment="1" applyProtection="1"/>
    <xf numFmtId="0" fontId="0" fillId="0" borderId="23" xfId="0" applyBorder="1" applyAlignment="1" applyProtection="1">
      <alignment horizontal="center" vertical="center"/>
    </xf>
    <xf numFmtId="0" fontId="0" fillId="0" borderId="22" xfId="0" applyBorder="1" applyAlignment="1" applyProtection="1">
      <alignment horizontal="center" vertical="center"/>
    </xf>
    <xf numFmtId="0" fontId="0" fillId="0" borderId="0" xfId="0" applyBorder="1" applyAlignment="1" applyProtection="1">
      <alignment horizontal="center" vertical="center"/>
    </xf>
    <xf numFmtId="0" fontId="0" fillId="0" borderId="25" xfId="0" applyBorder="1" applyAlignment="1" applyProtection="1">
      <alignment horizontal="center" vertical="center"/>
    </xf>
    <xf numFmtId="0" fontId="0" fillId="0" borderId="21" xfId="0" applyBorder="1" applyAlignment="1" applyProtection="1">
      <alignment horizontal="center" vertical="center"/>
    </xf>
    <xf numFmtId="0" fontId="0" fillId="0" borderId="11" xfId="0" applyBorder="1" applyAlignment="1" applyProtection="1">
      <alignment horizontal="center" vertical="center"/>
    </xf>
    <xf numFmtId="0" fontId="0" fillId="0" borderId="24" xfId="0" applyBorder="1" applyAlignment="1" applyProtection="1">
      <alignment horizontal="center" vertical="center"/>
    </xf>
    <xf numFmtId="0" fontId="0" fillId="0" borderId="23" xfId="0" applyFill="1" applyBorder="1" applyAlignment="1" applyProtection="1">
      <alignment horizontal="center" vertical="center"/>
    </xf>
    <xf numFmtId="0" fontId="0" fillId="0" borderId="26" xfId="0" applyFill="1" applyBorder="1" applyAlignment="1" applyProtection="1">
      <alignment horizontal="center" vertical="center"/>
    </xf>
    <xf numFmtId="0" fontId="0" fillId="0" borderId="26" xfId="0" applyBorder="1" applyAlignment="1" applyProtection="1">
      <alignment horizontal="center"/>
    </xf>
    <xf numFmtId="0" fontId="0" fillId="0" borderId="22" xfId="0" applyBorder="1" applyAlignment="1" applyProtection="1">
      <alignment horizontal="center"/>
    </xf>
    <xf numFmtId="0" fontId="0" fillId="0" borderId="0" xfId="0" applyBorder="1" applyAlignment="1" applyProtection="1">
      <alignment horizontal="center"/>
    </xf>
    <xf numFmtId="0" fontId="0" fillId="0" borderId="25" xfId="0" applyBorder="1" applyAlignment="1" applyProtection="1">
      <alignment horizontal="center"/>
    </xf>
    <xf numFmtId="3" fontId="24" fillId="9" borderId="0" xfId="0" applyNumberFormat="1" applyFont="1" applyFill="1" applyBorder="1" applyAlignment="1">
      <alignment horizontal="right" vertical="center" wrapText="1" indent="2"/>
    </xf>
    <xf numFmtId="0" fontId="28" fillId="2" borderId="0" xfId="0" applyFont="1" applyFill="1"/>
    <xf numFmtId="0" fontId="30" fillId="0" borderId="0" xfId="0" applyFont="1"/>
    <xf numFmtId="0" fontId="0" fillId="0" borderId="5" xfId="0" applyFill="1" applyBorder="1" applyAlignment="1" applyProtection="1">
      <alignment horizontal="center" vertical="center"/>
    </xf>
    <xf numFmtId="0" fontId="0" fillId="0" borderId="17" xfId="0" applyBorder="1" applyAlignment="1" applyProtection="1">
      <alignment horizontal="center" vertical="center"/>
    </xf>
    <xf numFmtId="0" fontId="0" fillId="0" borderId="0" xfId="0" applyBorder="1" applyAlignment="1" applyProtection="1">
      <alignment horizontal="center" vertical="center"/>
    </xf>
    <xf numFmtId="0" fontId="0" fillId="0" borderId="4" xfId="0" applyBorder="1" applyAlignment="1" applyProtection="1">
      <alignment horizontal="center"/>
    </xf>
    <xf numFmtId="0" fontId="0" fillId="0" borderId="0" xfId="0" applyBorder="1" applyAlignment="1" applyProtection="1">
      <alignment horizontal="center"/>
    </xf>
    <xf numFmtId="3" fontId="36" fillId="9" borderId="45" xfId="0" applyNumberFormat="1" applyFont="1" applyFill="1" applyBorder="1" applyAlignment="1">
      <alignment horizontal="right" vertical="center" wrapText="1" indent="2"/>
    </xf>
    <xf numFmtId="3" fontId="36" fillId="9" borderId="46" xfId="0" applyNumberFormat="1" applyFont="1" applyFill="1" applyBorder="1" applyAlignment="1">
      <alignment horizontal="right" vertical="center" wrapText="1" indent="2"/>
    </xf>
    <xf numFmtId="0" fontId="36" fillId="9" borderId="46" xfId="0" applyFont="1" applyFill="1" applyBorder="1" applyAlignment="1">
      <alignment horizontal="right" vertical="center" wrapText="1" indent="2"/>
    </xf>
    <xf numFmtId="10" fontId="36" fillId="9" borderId="46" xfId="0" applyNumberFormat="1" applyFont="1" applyFill="1" applyBorder="1" applyAlignment="1">
      <alignment horizontal="right" vertical="center" wrapText="1" indent="2"/>
    </xf>
    <xf numFmtId="0" fontId="36" fillId="9" borderId="47" xfId="0" applyFont="1" applyFill="1" applyBorder="1" applyAlignment="1">
      <alignment horizontal="right" vertical="center" wrapText="1" indent="2"/>
    </xf>
    <xf numFmtId="0" fontId="37" fillId="0" borderId="0" xfId="0" applyFont="1"/>
    <xf numFmtId="10" fontId="36" fillId="9" borderId="47" xfId="0" applyNumberFormat="1" applyFont="1" applyFill="1" applyBorder="1" applyAlignment="1">
      <alignment horizontal="right" vertical="center" wrapText="1" indent="2"/>
    </xf>
    <xf numFmtId="0" fontId="36" fillId="9" borderId="45" xfId="0" applyFont="1" applyFill="1" applyBorder="1" applyAlignment="1">
      <alignment horizontal="right" vertical="center" wrapText="1" indent="2"/>
    </xf>
    <xf numFmtId="0" fontId="38" fillId="9" borderId="45" xfId="0" applyFont="1" applyFill="1" applyBorder="1" applyAlignment="1">
      <alignment horizontal="right" vertical="center" wrapText="1" indent="2"/>
    </xf>
    <xf numFmtId="0" fontId="38" fillId="9" borderId="46" xfId="0" applyFont="1" applyFill="1" applyBorder="1" applyAlignment="1">
      <alignment horizontal="right" vertical="center" wrapText="1" indent="2"/>
    </xf>
    <xf numFmtId="10" fontId="38" fillId="9" borderId="46" xfId="0" applyNumberFormat="1" applyFont="1" applyFill="1" applyBorder="1" applyAlignment="1">
      <alignment horizontal="right" vertical="center" wrapText="1" indent="2"/>
    </xf>
    <xf numFmtId="10" fontId="38" fillId="9" borderId="47" xfId="0" applyNumberFormat="1" applyFont="1" applyFill="1" applyBorder="1" applyAlignment="1">
      <alignment horizontal="right" vertical="center" wrapText="1" indent="2"/>
    </xf>
    <xf numFmtId="3" fontId="38" fillId="9" borderId="46" xfId="0" applyNumberFormat="1" applyFont="1" applyFill="1" applyBorder="1" applyAlignment="1">
      <alignment horizontal="right" vertical="center" wrapText="1" indent="2"/>
    </xf>
    <xf numFmtId="0" fontId="38" fillId="9" borderId="0" xfId="0" applyFont="1" applyFill="1" applyBorder="1" applyAlignment="1">
      <alignment horizontal="right" vertical="center" wrapText="1" indent="2"/>
    </xf>
    <xf numFmtId="3" fontId="38" fillId="9" borderId="0" xfId="0" applyNumberFormat="1" applyFont="1" applyFill="1" applyBorder="1" applyAlignment="1">
      <alignment horizontal="right" vertical="center" wrapText="1" indent="2"/>
    </xf>
    <xf numFmtId="10" fontId="38" fillId="9" borderId="0" xfId="0" applyNumberFormat="1" applyFont="1" applyFill="1" applyBorder="1" applyAlignment="1">
      <alignment horizontal="right" vertical="center" wrapText="1" indent="2"/>
    </xf>
    <xf numFmtId="3" fontId="38" fillId="9" borderId="45" xfId="0" applyNumberFormat="1" applyFont="1" applyFill="1" applyBorder="1" applyAlignment="1">
      <alignment horizontal="right" vertical="center" wrapText="1" indent="2"/>
    </xf>
    <xf numFmtId="0" fontId="37" fillId="0" borderId="0" xfId="0" applyFont="1" applyAlignment="1">
      <alignment vertical="top" wrapText="1"/>
    </xf>
    <xf numFmtId="0" fontId="38" fillId="9" borderId="47" xfId="0" applyFont="1" applyFill="1" applyBorder="1" applyAlignment="1">
      <alignment horizontal="right" vertical="center" wrapText="1" indent="2"/>
    </xf>
    <xf numFmtId="0" fontId="39" fillId="10" borderId="77" xfId="0" applyFont="1" applyFill="1" applyBorder="1" applyAlignment="1">
      <alignment horizontal="right" vertical="center" indent="1"/>
    </xf>
    <xf numFmtId="0" fontId="39" fillId="10" borderId="78" xfId="0" applyFont="1" applyFill="1" applyBorder="1" applyAlignment="1">
      <alignment horizontal="right" vertical="center" indent="1"/>
    </xf>
    <xf numFmtId="0" fontId="39" fillId="10" borderId="79" xfId="0" applyFont="1" applyFill="1" applyBorder="1" applyAlignment="1">
      <alignment horizontal="right" vertical="center" indent="1"/>
    </xf>
    <xf numFmtId="3" fontId="39" fillId="9" borderId="80" xfId="0" applyNumberFormat="1" applyFont="1" applyFill="1" applyBorder="1" applyAlignment="1">
      <alignment horizontal="right" vertical="center" wrapText="1" indent="1"/>
    </xf>
    <xf numFmtId="3" fontId="39" fillId="9" borderId="81" xfId="0" applyNumberFormat="1" applyFont="1" applyFill="1" applyBorder="1" applyAlignment="1">
      <alignment horizontal="right" vertical="center" wrapText="1" indent="1"/>
    </xf>
    <xf numFmtId="0" fontId="39" fillId="9" borderId="81" xfId="0" applyFont="1" applyFill="1" applyBorder="1" applyAlignment="1">
      <alignment horizontal="right" vertical="center" wrapText="1" indent="1"/>
    </xf>
    <xf numFmtId="10" fontId="39" fillId="9" borderId="81" xfId="0" applyNumberFormat="1" applyFont="1" applyFill="1" applyBorder="1" applyAlignment="1">
      <alignment horizontal="right" vertical="center" wrapText="1" indent="1"/>
    </xf>
    <xf numFmtId="10" fontId="39" fillId="9" borderId="82" xfId="0" applyNumberFormat="1" applyFont="1" applyFill="1" applyBorder="1" applyAlignment="1">
      <alignment horizontal="right" vertical="center" wrapText="1" indent="1"/>
    </xf>
    <xf numFmtId="0" fontId="40" fillId="0" borderId="0" xfId="0" applyFont="1" applyAlignment="1">
      <alignment vertical="center"/>
    </xf>
    <xf numFmtId="3" fontId="39" fillId="9" borderId="77" xfId="0" applyNumberFormat="1" applyFont="1" applyFill="1" applyBorder="1" applyAlignment="1">
      <alignment horizontal="right" vertical="center" wrapText="1" indent="1"/>
    </xf>
    <xf numFmtId="3" fontId="39" fillId="9" borderId="78" xfId="0" applyNumberFormat="1" applyFont="1" applyFill="1" applyBorder="1" applyAlignment="1">
      <alignment horizontal="right" vertical="center" wrapText="1" indent="1"/>
    </xf>
    <xf numFmtId="0" fontId="39" fillId="9" borderId="78" xfId="0" applyFont="1" applyFill="1" applyBorder="1" applyAlignment="1">
      <alignment horizontal="right" vertical="center" wrapText="1" indent="1"/>
    </xf>
    <xf numFmtId="10" fontId="39" fillId="9" borderId="78" xfId="0" applyNumberFormat="1" applyFont="1" applyFill="1" applyBorder="1" applyAlignment="1">
      <alignment horizontal="right" vertical="center" wrapText="1" indent="1"/>
    </xf>
    <xf numFmtId="10" fontId="39" fillId="9" borderId="79" xfId="0" applyNumberFormat="1" applyFont="1" applyFill="1" applyBorder="1" applyAlignment="1">
      <alignment horizontal="right" vertical="center" wrapText="1" indent="1"/>
    </xf>
    <xf numFmtId="0" fontId="39" fillId="9" borderId="77" xfId="0" applyFont="1" applyFill="1" applyBorder="1" applyAlignment="1">
      <alignment horizontal="right" vertical="center" wrapText="1" indent="1"/>
    </xf>
    <xf numFmtId="0" fontId="41" fillId="0" borderId="0" xfId="0" applyFont="1" applyAlignment="1">
      <alignment vertical="center"/>
    </xf>
    <xf numFmtId="0" fontId="41" fillId="2" borderId="0" xfId="0" applyFont="1" applyFill="1" applyAlignment="1">
      <alignment vertical="center"/>
    </xf>
    <xf numFmtId="0" fontId="40" fillId="0" borderId="0" xfId="0" applyFont="1" applyFill="1" applyBorder="1" applyAlignment="1">
      <alignment vertical="center"/>
    </xf>
    <xf numFmtId="0" fontId="0" fillId="0" borderId="5" xfId="0" applyFill="1" applyBorder="1" applyAlignment="1" applyProtection="1">
      <alignment horizontal="center" vertical="center"/>
    </xf>
    <xf numFmtId="0" fontId="0" fillId="0" borderId="17" xfId="0" applyBorder="1" applyAlignment="1" applyProtection="1">
      <alignment horizontal="center" vertical="center"/>
    </xf>
    <xf numFmtId="0" fontId="0" fillId="0" borderId="23" xfId="0" applyBorder="1" applyAlignment="1" applyProtection="1">
      <alignment horizontal="center" vertical="center"/>
    </xf>
    <xf numFmtId="0" fontId="0" fillId="0" borderId="4" xfId="0" applyBorder="1" applyAlignment="1" applyProtection="1">
      <alignment horizontal="center" vertical="center"/>
    </xf>
    <xf numFmtId="0" fontId="0" fillId="0" borderId="26" xfId="0" applyBorder="1" applyAlignment="1" applyProtection="1">
      <alignment horizontal="center" vertical="center"/>
    </xf>
    <xf numFmtId="0" fontId="0" fillId="0" borderId="22" xfId="0" applyBorder="1" applyAlignment="1" applyProtection="1">
      <alignment horizontal="center" vertical="center"/>
    </xf>
    <xf numFmtId="0" fontId="0" fillId="0" borderId="0" xfId="0" applyBorder="1" applyAlignment="1" applyProtection="1">
      <alignment horizontal="center" vertical="center"/>
    </xf>
    <xf numFmtId="0" fontId="0" fillId="0" borderId="25" xfId="0" applyBorder="1" applyAlignment="1" applyProtection="1">
      <alignment horizontal="center" vertical="center"/>
    </xf>
    <xf numFmtId="0" fontId="0" fillId="0" borderId="21" xfId="0" applyBorder="1" applyAlignment="1" applyProtection="1">
      <alignment horizontal="center" vertical="center"/>
    </xf>
    <xf numFmtId="0" fontId="0" fillId="0" borderId="11" xfId="0" applyBorder="1" applyAlignment="1" applyProtection="1">
      <alignment horizontal="center" vertical="center"/>
    </xf>
    <xf numFmtId="0" fontId="0" fillId="0" borderId="24" xfId="0" applyBorder="1" applyAlignment="1" applyProtection="1">
      <alignment horizontal="center" vertical="center"/>
    </xf>
    <xf numFmtId="0" fontId="0" fillId="0" borderId="23" xfId="0" applyFill="1" applyBorder="1" applyAlignment="1" applyProtection="1">
      <alignment horizontal="center" vertical="center"/>
    </xf>
    <xf numFmtId="0" fontId="0" fillId="0" borderId="4" xfId="0" applyFill="1" applyBorder="1" applyAlignment="1" applyProtection="1">
      <alignment horizontal="center" vertical="center"/>
    </xf>
    <xf numFmtId="0" fontId="0" fillId="0" borderId="26" xfId="0" applyFill="1" applyBorder="1" applyAlignment="1" applyProtection="1">
      <alignment horizontal="center" vertical="center"/>
    </xf>
    <xf numFmtId="0" fontId="0" fillId="0" borderId="23" xfId="0" applyBorder="1" applyAlignment="1" applyProtection="1">
      <alignment horizontal="center"/>
    </xf>
    <xf numFmtId="0" fontId="0" fillId="0" borderId="4" xfId="0" applyBorder="1" applyAlignment="1" applyProtection="1">
      <alignment horizontal="center"/>
    </xf>
    <xf numFmtId="0" fontId="0" fillId="0" borderId="26" xfId="0" applyBorder="1" applyAlignment="1" applyProtection="1">
      <alignment horizontal="center"/>
    </xf>
    <xf numFmtId="0" fontId="0" fillId="0" borderId="0" xfId="0" applyBorder="1" applyAlignment="1" applyProtection="1">
      <alignment horizontal="center"/>
    </xf>
    <xf numFmtId="0" fontId="0" fillId="0" borderId="5" xfId="0" applyBorder="1" applyAlignment="1" applyProtection="1">
      <alignment horizontal="center" vertical="center"/>
    </xf>
    <xf numFmtId="0" fontId="0" fillId="0" borderId="5" xfId="0" applyFill="1" applyBorder="1" applyAlignment="1" applyProtection="1">
      <alignment horizontal="center" vertical="center"/>
    </xf>
    <xf numFmtId="0" fontId="4" fillId="0" borderId="5" xfId="2" applyFill="1" applyBorder="1" applyAlignment="1" applyProtection="1">
      <alignment horizontal="center" vertical="center"/>
    </xf>
    <xf numFmtId="0" fontId="0" fillId="0" borderId="0" xfId="0" applyBorder="1" applyAlignment="1" applyProtection="1">
      <alignment horizontal="center" vertical="center"/>
    </xf>
    <xf numFmtId="178" fontId="0" fillId="0" borderId="0" xfId="1" applyNumberFormat="1" applyFont="1" applyBorder="1" applyAlignment="1" applyProtection="1">
      <alignment vertical="center"/>
    </xf>
    <xf numFmtId="43" fontId="0" fillId="0" borderId="0" xfId="1" applyNumberFormat="1" applyFont="1" applyBorder="1" applyProtection="1"/>
    <xf numFmtId="176" fontId="0" fillId="0" borderId="4" xfId="1" applyNumberFormat="1" applyFont="1" applyBorder="1" applyProtection="1"/>
    <xf numFmtId="176" fontId="3" fillId="0" borderId="0" xfId="1" applyNumberFormat="1" applyFont="1" applyBorder="1" applyProtection="1"/>
    <xf numFmtId="176" fontId="0" fillId="0" borderId="0" xfId="1" applyNumberFormat="1" applyFont="1" applyBorder="1" applyProtection="1"/>
    <xf numFmtId="176" fontId="0" fillId="0" borderId="11" xfId="1" applyNumberFormat="1" applyFont="1" applyBorder="1" applyProtection="1"/>
    <xf numFmtId="178" fontId="0" fillId="0" borderId="0" xfId="1" applyNumberFormat="1" applyFont="1" applyFill="1" applyBorder="1" applyProtection="1"/>
    <xf numFmtId="177" fontId="0" fillId="0" borderId="11" xfId="1" applyNumberFormat="1" applyFont="1" applyBorder="1" applyProtection="1"/>
    <xf numFmtId="176" fontId="8" fillId="0" borderId="11" xfId="0" applyNumberFormat="1" applyFont="1" applyFill="1" applyBorder="1" applyProtection="1"/>
    <xf numFmtId="176" fontId="5" fillId="2" borderId="11" xfId="1" applyNumberFormat="1" applyFont="1" applyFill="1" applyBorder="1" applyProtection="1"/>
    <xf numFmtId="0" fontId="4" fillId="0" borderId="5" xfId="2" applyFill="1" applyBorder="1" applyAlignment="1" applyProtection="1">
      <alignment horizontal="center" vertical="center"/>
    </xf>
    <xf numFmtId="0" fontId="0" fillId="0" borderId="5" xfId="0" applyFill="1" applyBorder="1" applyAlignment="1" applyProtection="1">
      <alignment horizontal="center" vertical="center"/>
    </xf>
    <xf numFmtId="0" fontId="0" fillId="0" borderId="5" xfId="0" applyBorder="1" applyAlignment="1" applyProtection="1">
      <alignment horizontal="center" vertical="center"/>
    </xf>
    <xf numFmtId="0" fontId="0" fillId="0" borderId="17" xfId="0" applyBorder="1" applyAlignment="1" applyProtection="1">
      <alignment horizontal="center" vertical="center"/>
    </xf>
    <xf numFmtId="0" fontId="0" fillId="0" borderId="0" xfId="0" applyAlignment="1">
      <alignment horizontal="center" vertical="center"/>
    </xf>
    <xf numFmtId="0" fontId="4" fillId="0" borderId="5" xfId="2" applyBorder="1"/>
    <xf numFmtId="0" fontId="0" fillId="0" borderId="5" xfId="0" applyBorder="1" applyAlignment="1" applyProtection="1">
      <alignment horizontal="center"/>
    </xf>
    <xf numFmtId="181" fontId="16" fillId="7" borderId="5" xfId="0" applyNumberFormat="1" applyFont="1" applyFill="1" applyBorder="1" applyAlignment="1">
      <alignment vertical="center"/>
    </xf>
    <xf numFmtId="0" fontId="4" fillId="0" borderId="5" xfId="2" applyFill="1" applyBorder="1" applyAlignment="1" applyProtection="1">
      <alignment horizontal="center" vertical="center"/>
    </xf>
    <xf numFmtId="41" fontId="11" fillId="0" borderId="5" xfId="3" applyFont="1" applyBorder="1" applyAlignment="1">
      <alignment horizontal="center" vertical="center"/>
    </xf>
    <xf numFmtId="41" fontId="11" fillId="0" borderId="5" xfId="3" applyFont="1" applyBorder="1" applyAlignment="1">
      <alignment horizontal="center" vertical="center" wrapText="1"/>
    </xf>
    <xf numFmtId="41" fontId="11" fillId="0" borderId="5" xfId="3" applyFont="1" applyFill="1" applyBorder="1" applyAlignment="1">
      <alignment horizontal="center" vertical="center"/>
    </xf>
    <xf numFmtId="0" fontId="0" fillId="0" borderId="0" xfId="0" applyFill="1" applyAlignment="1">
      <alignment horizontal="center" vertical="center"/>
    </xf>
    <xf numFmtId="41" fontId="11" fillId="0" borderId="6" xfId="3" applyFont="1" applyBorder="1" applyAlignment="1">
      <alignment horizontal="center" vertical="center"/>
    </xf>
    <xf numFmtId="0" fontId="0" fillId="11" borderId="12" xfId="0" applyFill="1" applyBorder="1" applyAlignment="1" applyProtection="1">
      <alignment horizontal="center" vertical="center"/>
    </xf>
    <xf numFmtId="0" fontId="0" fillId="0" borderId="5" xfId="0" applyBorder="1" applyAlignment="1" applyProtection="1">
      <alignment horizontal="center" vertical="center"/>
    </xf>
    <xf numFmtId="0" fontId="0" fillId="0" borderId="5" xfId="0" applyFill="1" applyBorder="1" applyAlignment="1" applyProtection="1">
      <alignment horizontal="center" vertical="center"/>
    </xf>
    <xf numFmtId="179" fontId="19" fillId="8" borderId="18" xfId="0" applyNumberFormat="1" applyFont="1" applyFill="1" applyBorder="1" applyAlignment="1" applyProtection="1">
      <alignment horizontal="center" vertical="center"/>
    </xf>
    <xf numFmtId="179" fontId="19" fillId="8" borderId="41" xfId="0" applyNumberFormat="1" applyFont="1" applyFill="1" applyBorder="1" applyAlignment="1" applyProtection="1">
      <alignment horizontal="center" vertical="center"/>
    </xf>
    <xf numFmtId="14" fontId="0" fillId="0" borderId="0" xfId="0" applyNumberFormat="1" applyBorder="1" applyAlignment="1" applyProtection="1">
      <alignment horizontal="center" vertical="center"/>
    </xf>
    <xf numFmtId="0" fontId="0" fillId="0" borderId="5" xfId="0" applyFill="1" applyBorder="1" applyAlignment="1" applyProtection="1">
      <alignment horizontal="center" vertical="center"/>
    </xf>
    <xf numFmtId="0" fontId="0" fillId="0" borderId="5" xfId="0" applyBorder="1" applyAlignment="1" applyProtection="1">
      <alignment horizontal="center" vertical="center"/>
    </xf>
    <xf numFmtId="0" fontId="0" fillId="0" borderId="0" xfId="0" applyBorder="1" applyAlignment="1" applyProtection="1">
      <alignment horizontal="center" vertical="center"/>
    </xf>
    <xf numFmtId="0" fontId="5" fillId="11" borderId="12" xfId="0" applyFont="1" applyFill="1" applyBorder="1" applyAlignment="1" applyProtection="1">
      <alignment horizontal="center" vertical="center"/>
    </xf>
    <xf numFmtId="0" fontId="0" fillId="0" borderId="0" xfId="0" applyBorder="1" applyAlignment="1" applyProtection="1"/>
    <xf numFmtId="0" fontId="0" fillId="0" borderId="6" xfId="0" applyFill="1" applyBorder="1" applyAlignment="1" applyProtection="1">
      <alignment horizontal="center" vertical="center"/>
    </xf>
    <xf numFmtId="0" fontId="0" fillId="0" borderId="58" xfId="0" applyFill="1" applyBorder="1" applyAlignment="1" applyProtection="1">
      <alignment horizontal="center" vertical="center"/>
    </xf>
    <xf numFmtId="0" fontId="0" fillId="0" borderId="7" xfId="0" applyFill="1" applyBorder="1" applyAlignment="1" applyProtection="1">
      <alignment horizontal="center" vertical="center"/>
    </xf>
    <xf numFmtId="0" fontId="0" fillId="0" borderId="6" xfId="0" applyBorder="1" applyAlignment="1" applyProtection="1">
      <alignment horizontal="center" vertical="center"/>
    </xf>
    <xf numFmtId="0" fontId="0" fillId="0" borderId="58" xfId="0" applyBorder="1" applyAlignment="1" applyProtection="1">
      <alignment horizontal="center" vertical="center"/>
    </xf>
    <xf numFmtId="0" fontId="0" fillId="0" borderId="7" xfId="0" applyBorder="1" applyAlignment="1" applyProtection="1">
      <alignment horizontal="center" vertical="center"/>
    </xf>
    <xf numFmtId="0" fontId="4" fillId="0" borderId="6" xfId="2" applyBorder="1" applyAlignment="1">
      <alignment horizontal="left" vertical="center"/>
    </xf>
    <xf numFmtId="0" fontId="4" fillId="0" borderId="58" xfId="2" applyBorder="1" applyAlignment="1">
      <alignment horizontal="left" vertical="center"/>
    </xf>
    <xf numFmtId="0" fontId="4" fillId="0" borderId="7" xfId="2" applyBorder="1" applyAlignment="1">
      <alignment horizontal="left" vertical="center"/>
    </xf>
    <xf numFmtId="0" fontId="11" fillId="3" borderId="6" xfId="0" applyFont="1" applyFill="1" applyBorder="1" applyAlignment="1">
      <alignment horizontal="center" vertical="center"/>
    </xf>
    <xf numFmtId="0" fontId="11" fillId="3" borderId="58" xfId="0" applyFont="1" applyFill="1" applyBorder="1" applyAlignment="1">
      <alignment horizontal="center" vertical="center"/>
    </xf>
    <xf numFmtId="0" fontId="11" fillId="3" borderId="7" xfId="0" applyFont="1" applyFill="1" applyBorder="1" applyAlignment="1">
      <alignment horizontal="center" vertical="center"/>
    </xf>
    <xf numFmtId="0" fontId="4" fillId="0" borderId="5" xfId="2" applyFill="1" applyBorder="1" applyAlignment="1" applyProtection="1">
      <alignment horizontal="center" vertical="center"/>
    </xf>
    <xf numFmtId="0" fontId="0" fillId="0" borderId="5" xfId="0" applyFill="1" applyBorder="1" applyAlignment="1" applyProtection="1">
      <alignment horizontal="center" vertical="center"/>
    </xf>
    <xf numFmtId="0" fontId="0" fillId="0" borderId="5" xfId="0" applyBorder="1" applyAlignment="1" applyProtection="1">
      <alignment horizontal="center" vertical="center"/>
    </xf>
    <xf numFmtId="0" fontId="0" fillId="0" borderId="5" xfId="0" applyBorder="1" applyAlignment="1" applyProtection="1">
      <alignment horizontal="center" vertical="center" wrapText="1"/>
    </xf>
    <xf numFmtId="0" fontId="4" fillId="0" borderId="5" xfId="2" applyBorder="1" applyAlignment="1">
      <alignment horizontal="center" vertical="center"/>
    </xf>
    <xf numFmtId="0" fontId="19" fillId="8" borderId="2" xfId="0" applyFont="1" applyFill="1" applyBorder="1" applyAlignment="1">
      <alignment horizontal="center" vertical="center"/>
    </xf>
    <xf numFmtId="0" fontId="19" fillId="8" borderId="20" xfId="0" applyFont="1" applyFill="1" applyBorder="1" applyAlignment="1">
      <alignment horizontal="center" vertical="center"/>
    </xf>
    <xf numFmtId="0" fontId="19" fillId="8" borderId="3" xfId="0" applyFont="1" applyFill="1" applyBorder="1" applyAlignment="1">
      <alignment horizontal="center" vertical="center"/>
    </xf>
    <xf numFmtId="0" fontId="43" fillId="8" borderId="2" xfId="0" applyFont="1" applyFill="1" applyBorder="1" applyAlignment="1" applyProtection="1">
      <alignment horizontal="center" vertical="center"/>
    </xf>
    <xf numFmtId="0" fontId="43" fillId="8" borderId="20" xfId="0" applyFont="1" applyFill="1" applyBorder="1" applyAlignment="1" applyProtection="1">
      <alignment horizontal="center" vertical="center"/>
    </xf>
    <xf numFmtId="0" fontId="43" fillId="8" borderId="3" xfId="0" applyFont="1" applyFill="1" applyBorder="1" applyAlignment="1" applyProtection="1">
      <alignment horizontal="center" vertical="center"/>
    </xf>
    <xf numFmtId="9" fontId="14" fillId="0" borderId="25" xfId="0" applyNumberFormat="1" applyFont="1" applyFill="1" applyBorder="1" applyAlignment="1" applyProtection="1">
      <alignment horizontal="center" vertical="center"/>
    </xf>
    <xf numFmtId="0" fontId="20" fillId="8" borderId="21" xfId="0" applyFont="1" applyFill="1" applyBorder="1" applyAlignment="1" applyProtection="1">
      <alignment horizontal="center" vertical="center"/>
    </xf>
    <xf numFmtId="0" fontId="20" fillId="8" borderId="23" xfId="0" applyFont="1" applyFill="1" applyBorder="1" applyAlignment="1" applyProtection="1">
      <alignment horizontal="center" vertical="center"/>
    </xf>
    <xf numFmtId="0" fontId="20" fillId="8" borderId="39" xfId="0" applyFont="1" applyFill="1" applyBorder="1" applyAlignment="1" applyProtection="1">
      <alignment horizontal="center" vertical="center"/>
    </xf>
    <xf numFmtId="0" fontId="20" fillId="8" borderId="40" xfId="0" applyFont="1" applyFill="1" applyBorder="1" applyAlignment="1" applyProtection="1">
      <alignment horizontal="center" vertical="center"/>
    </xf>
    <xf numFmtId="0" fontId="19" fillId="8" borderId="2" xfId="0" applyFont="1" applyFill="1" applyBorder="1" applyAlignment="1" applyProtection="1">
      <alignment horizontal="center" vertical="center" wrapText="1"/>
    </xf>
    <xf numFmtId="0" fontId="19" fillId="8" borderId="3" xfId="0" applyFont="1" applyFill="1" applyBorder="1" applyAlignment="1" applyProtection="1">
      <alignment horizontal="center" vertical="center"/>
    </xf>
    <xf numFmtId="0" fontId="20" fillId="8" borderId="18" xfId="0" applyFont="1" applyFill="1" applyBorder="1" applyAlignment="1" applyProtection="1">
      <alignment horizontal="center" vertical="center" wrapText="1"/>
    </xf>
    <xf numFmtId="0" fontId="20" fillId="8" borderId="41" xfId="0" applyFont="1" applyFill="1" applyBorder="1" applyAlignment="1" applyProtection="1">
      <alignment horizontal="center" vertical="center" wrapText="1"/>
    </xf>
    <xf numFmtId="0" fontId="19" fillId="8" borderId="18" xfId="0" applyFont="1" applyFill="1" applyBorder="1" applyAlignment="1" applyProtection="1">
      <alignment horizontal="center" vertical="center"/>
    </xf>
    <xf numFmtId="0" fontId="19" fillId="8" borderId="41" xfId="0" applyFont="1" applyFill="1" applyBorder="1" applyAlignment="1" applyProtection="1">
      <alignment horizontal="center" vertical="center"/>
    </xf>
    <xf numFmtId="179" fontId="19" fillId="8" borderId="1" xfId="0" applyNumberFormat="1" applyFont="1" applyFill="1" applyBorder="1" applyAlignment="1" applyProtection="1">
      <alignment horizontal="center" vertical="center"/>
    </xf>
    <xf numFmtId="0" fontId="19" fillId="8" borderId="1" xfId="0" applyFont="1" applyFill="1" applyBorder="1" applyAlignment="1" applyProtection="1">
      <alignment horizontal="center" vertical="center"/>
    </xf>
    <xf numFmtId="9" fontId="14" fillId="0" borderId="0" xfId="0" applyNumberFormat="1" applyFont="1" applyFill="1" applyBorder="1" applyAlignment="1" applyProtection="1">
      <alignment horizontal="center" vertical="center"/>
    </xf>
    <xf numFmtId="179" fontId="19" fillId="8" borderId="18" xfId="0" applyNumberFormat="1" applyFont="1" applyFill="1" applyBorder="1" applyAlignment="1" applyProtection="1">
      <alignment horizontal="center" vertical="center" wrapText="1"/>
    </xf>
    <xf numFmtId="179" fontId="19" fillId="8" borderId="41" xfId="0" applyNumberFormat="1" applyFont="1" applyFill="1" applyBorder="1" applyAlignment="1" applyProtection="1">
      <alignment horizontal="center" vertical="center" wrapText="1"/>
    </xf>
    <xf numFmtId="0" fontId="4" fillId="0" borderId="5" xfId="2" applyBorder="1" applyAlignment="1">
      <alignment horizontal="left" vertical="center"/>
    </xf>
    <xf numFmtId="0" fontId="12" fillId="0" borderId="6" xfId="3" applyNumberFormat="1" applyFont="1" applyFill="1" applyBorder="1" applyAlignment="1">
      <alignment horizontal="center" vertical="center"/>
    </xf>
    <xf numFmtId="0" fontId="12" fillId="0" borderId="58" xfId="3" applyNumberFormat="1" applyFont="1" applyFill="1" applyBorder="1" applyAlignment="1">
      <alignment horizontal="center" vertical="center"/>
    </xf>
    <xf numFmtId="0" fontId="12" fillId="0" borderId="7" xfId="3" applyNumberFormat="1" applyFont="1" applyFill="1" applyBorder="1" applyAlignment="1">
      <alignment horizontal="center" vertical="center"/>
    </xf>
    <xf numFmtId="0" fontId="18" fillId="0" borderId="0" xfId="0" applyFont="1" applyBorder="1" applyAlignment="1" applyProtection="1">
      <alignment horizontal="center" vertical="center"/>
    </xf>
    <xf numFmtId="0" fontId="18" fillId="0" borderId="25" xfId="0" applyFont="1" applyBorder="1" applyAlignment="1" applyProtection="1">
      <alignment horizontal="center" vertical="center"/>
    </xf>
    <xf numFmtId="180" fontId="19" fillId="8" borderId="1" xfId="0" applyNumberFormat="1" applyFont="1" applyFill="1" applyBorder="1" applyAlignment="1" applyProtection="1">
      <alignment horizontal="center" vertical="center"/>
    </xf>
    <xf numFmtId="0" fontId="20" fillId="8" borderId="18" xfId="0" applyFont="1" applyFill="1" applyBorder="1" applyAlignment="1" applyProtection="1">
      <alignment horizontal="center" vertical="center"/>
    </xf>
    <xf numFmtId="0" fontId="20" fillId="8" borderId="41" xfId="0" applyFont="1" applyFill="1" applyBorder="1" applyAlignment="1" applyProtection="1">
      <alignment horizontal="center" vertical="center"/>
    </xf>
    <xf numFmtId="0" fontId="20" fillId="8" borderId="21" xfId="0" applyFont="1" applyFill="1" applyBorder="1" applyAlignment="1" applyProtection="1">
      <alignment horizontal="center" vertical="center" wrapText="1"/>
    </xf>
    <xf numFmtId="0" fontId="20" fillId="8" borderId="22" xfId="0" applyFont="1" applyFill="1" applyBorder="1" applyAlignment="1" applyProtection="1">
      <alignment horizontal="center" vertical="center" wrapText="1"/>
    </xf>
    <xf numFmtId="0" fontId="20" fillId="8" borderId="23" xfId="0" applyFont="1" applyFill="1" applyBorder="1" applyAlignment="1" applyProtection="1">
      <alignment horizontal="center" vertical="center" wrapText="1"/>
    </xf>
    <xf numFmtId="41" fontId="20" fillId="8" borderId="2" xfId="3" applyFont="1" applyFill="1" applyBorder="1" applyAlignment="1" applyProtection="1">
      <alignment horizontal="center" vertical="center" wrapText="1"/>
    </xf>
    <xf numFmtId="41" fontId="20" fillId="8" borderId="3" xfId="3" applyFont="1" applyFill="1" applyBorder="1" applyAlignment="1" applyProtection="1">
      <alignment horizontal="center" vertical="center" wrapText="1"/>
    </xf>
    <xf numFmtId="179" fontId="19" fillId="8" borderId="18" xfId="0" applyNumberFormat="1" applyFont="1" applyFill="1" applyBorder="1" applyAlignment="1" applyProtection="1">
      <alignment horizontal="center" vertical="center"/>
    </xf>
    <xf numFmtId="179" fontId="19" fillId="8" borderId="41" xfId="0" applyNumberFormat="1" applyFont="1" applyFill="1" applyBorder="1" applyAlignment="1" applyProtection="1">
      <alignment horizontal="center" vertical="center"/>
    </xf>
    <xf numFmtId="178" fontId="20" fillId="8" borderId="18" xfId="0" applyNumberFormat="1" applyFont="1" applyFill="1" applyBorder="1" applyAlignment="1" applyProtection="1">
      <alignment horizontal="center" vertical="center"/>
    </xf>
    <xf numFmtId="178" fontId="20" fillId="8" borderId="41" xfId="0" applyNumberFormat="1" applyFont="1" applyFill="1" applyBorder="1" applyAlignment="1" applyProtection="1">
      <alignment horizontal="center" vertical="center"/>
    </xf>
    <xf numFmtId="0" fontId="0" fillId="0" borderId="4" xfId="0" applyBorder="1" applyAlignment="1" applyProtection="1">
      <alignment horizontal="center" vertical="center"/>
    </xf>
    <xf numFmtId="0" fontId="0" fillId="0" borderId="18" xfId="0" applyBorder="1" applyAlignment="1" applyProtection="1">
      <alignment horizontal="center" vertical="center"/>
    </xf>
    <xf numFmtId="0" fontId="0" fillId="0" borderId="27" xfId="0" applyBorder="1" applyAlignment="1" applyProtection="1">
      <alignment horizontal="center" vertical="center"/>
    </xf>
    <xf numFmtId="0" fontId="0" fillId="0" borderId="18" xfId="0" applyFill="1" applyBorder="1" applyAlignment="1" applyProtection="1">
      <alignment horizontal="center" vertical="center"/>
    </xf>
    <xf numFmtId="0" fontId="0" fillId="0" borderId="27" xfId="0" applyFill="1" applyBorder="1" applyAlignment="1" applyProtection="1">
      <alignment horizontal="center" vertical="center"/>
    </xf>
    <xf numFmtId="0" fontId="0" fillId="0" borderId="23" xfId="0" applyBorder="1" applyAlignment="1" applyProtection="1">
      <alignment horizontal="center" vertical="center"/>
    </xf>
    <xf numFmtId="0" fontId="0" fillId="0" borderId="26" xfId="0" applyBorder="1" applyAlignment="1" applyProtection="1">
      <alignment horizontal="center" vertical="center"/>
    </xf>
    <xf numFmtId="0" fontId="4" fillId="0" borderId="22" xfId="2" applyBorder="1" applyAlignment="1">
      <alignment horizontal="left" vertical="center"/>
    </xf>
    <xf numFmtId="0" fontId="4" fillId="0" borderId="0" xfId="2" applyBorder="1" applyAlignment="1">
      <alignment horizontal="left" vertical="center"/>
    </xf>
    <xf numFmtId="0" fontId="4" fillId="0" borderId="25" xfId="2" applyBorder="1" applyAlignment="1">
      <alignment horizontal="left" vertical="center"/>
    </xf>
    <xf numFmtId="0" fontId="0" fillId="0" borderId="17" xfId="0" applyBorder="1" applyAlignment="1" applyProtection="1">
      <alignment horizontal="center" vertical="center"/>
    </xf>
    <xf numFmtId="0" fontId="0" fillId="0" borderId="17" xfId="0" applyFill="1" applyBorder="1" applyAlignment="1" applyProtection="1">
      <alignment horizontal="center" vertical="center"/>
    </xf>
    <xf numFmtId="0" fontId="0" fillId="0" borderId="21" xfId="0" applyBorder="1" applyAlignment="1" applyProtection="1">
      <alignment horizontal="center" vertical="center"/>
    </xf>
    <xf numFmtId="0" fontId="0" fillId="0" borderId="24" xfId="0" applyBorder="1" applyAlignment="1" applyProtection="1">
      <alignment horizontal="center" vertical="center"/>
    </xf>
    <xf numFmtId="0" fontId="0" fillId="0" borderId="23" xfId="0" applyBorder="1" applyAlignment="1" applyProtection="1">
      <alignment horizontal="center" vertical="center" wrapText="1"/>
    </xf>
    <xf numFmtId="0" fontId="0" fillId="0" borderId="23" xfId="0" applyBorder="1" applyAlignment="1" applyProtection="1">
      <alignment horizontal="center"/>
    </xf>
    <xf numFmtId="0" fontId="0" fillId="0" borderId="4" xfId="0" applyBorder="1" applyAlignment="1" applyProtection="1">
      <alignment horizontal="center"/>
    </xf>
    <xf numFmtId="0" fontId="0" fillId="0" borderId="26" xfId="0" applyBorder="1" applyAlignment="1" applyProtection="1">
      <alignment horizontal="center"/>
    </xf>
    <xf numFmtId="178" fontId="8" fillId="6" borderId="18" xfId="0" applyNumberFormat="1" applyFont="1" applyFill="1" applyBorder="1" applyAlignment="1" applyProtection="1">
      <alignment horizontal="center" vertical="center"/>
    </xf>
    <xf numFmtId="178" fontId="8" fillId="6" borderId="27" xfId="0" applyNumberFormat="1" applyFont="1" applyFill="1" applyBorder="1" applyAlignment="1" applyProtection="1">
      <alignment horizontal="center" vertical="center"/>
    </xf>
    <xf numFmtId="0" fontId="0" fillId="0" borderId="22" xfId="0" applyBorder="1" applyAlignment="1" applyProtection="1">
      <alignment horizontal="center" vertical="center"/>
    </xf>
    <xf numFmtId="0" fontId="0" fillId="0" borderId="0" xfId="0" applyBorder="1" applyAlignment="1" applyProtection="1">
      <alignment horizontal="center" vertical="center"/>
    </xf>
    <xf numFmtId="0" fontId="0" fillId="0" borderId="25" xfId="0" applyBorder="1" applyAlignment="1" applyProtection="1">
      <alignment horizontal="center" vertical="center"/>
    </xf>
    <xf numFmtId="0" fontId="0" fillId="0" borderId="11" xfId="0" applyBorder="1" applyAlignment="1" applyProtection="1">
      <alignment horizontal="center" vertical="center"/>
    </xf>
    <xf numFmtId="41" fontId="9" fillId="0" borderId="18" xfId="3" applyFont="1" applyFill="1" applyBorder="1" applyAlignment="1" applyProtection="1">
      <alignment horizontal="center" vertical="center"/>
    </xf>
    <xf numFmtId="41" fontId="9" fillId="0" borderId="17" xfId="3" applyFont="1" applyFill="1" applyBorder="1" applyAlignment="1" applyProtection="1">
      <alignment horizontal="center" vertical="center"/>
    </xf>
    <xf numFmtId="41" fontId="9" fillId="0" borderId="27" xfId="3" applyFont="1" applyFill="1" applyBorder="1" applyAlignment="1" applyProtection="1">
      <alignment horizontal="center" vertical="center"/>
    </xf>
    <xf numFmtId="0" fontId="0" fillId="0" borderId="23" xfId="0" applyFill="1" applyBorder="1" applyAlignment="1" applyProtection="1">
      <alignment horizontal="center" vertical="center"/>
    </xf>
    <xf numFmtId="0" fontId="0" fillId="0" borderId="4" xfId="0" applyFill="1" applyBorder="1" applyAlignment="1" applyProtection="1">
      <alignment horizontal="center" vertical="center"/>
    </xf>
    <xf numFmtId="0" fontId="0" fillId="0" borderId="26" xfId="0" applyFill="1" applyBorder="1" applyAlignment="1" applyProtection="1">
      <alignment horizontal="center" vertical="center"/>
    </xf>
    <xf numFmtId="0" fontId="0" fillId="0" borderId="22" xfId="0" applyBorder="1" applyAlignment="1" applyProtection="1">
      <alignment horizontal="center"/>
    </xf>
    <xf numFmtId="0" fontId="0" fillId="0" borderId="0" xfId="0" applyBorder="1" applyAlignment="1" applyProtection="1">
      <alignment horizontal="center"/>
    </xf>
    <xf numFmtId="0" fontId="0" fillId="0" borderId="25" xfId="0" applyBorder="1" applyAlignment="1" applyProtection="1">
      <alignment horizontal="center"/>
    </xf>
    <xf numFmtId="0" fontId="3" fillId="0" borderId="18" xfId="0" applyFont="1" applyBorder="1" applyAlignment="1" applyProtection="1">
      <alignment horizontal="center" vertical="center"/>
    </xf>
    <xf numFmtId="0" fontId="3" fillId="0" borderId="17" xfId="0" applyFont="1" applyBorder="1" applyAlignment="1" applyProtection="1">
      <alignment horizontal="center" vertical="center"/>
    </xf>
    <xf numFmtId="0" fontId="3" fillId="0" borderId="27" xfId="0" applyFont="1" applyBorder="1" applyAlignment="1" applyProtection="1">
      <alignment horizontal="center" vertical="center"/>
    </xf>
    <xf numFmtId="0" fontId="7" fillId="6" borderId="23" xfId="0" applyFont="1" applyFill="1" applyBorder="1" applyAlignment="1" applyProtection="1">
      <alignment horizontal="center" vertical="center" wrapText="1"/>
    </xf>
    <xf numFmtId="0" fontId="7" fillId="6" borderId="26" xfId="0" applyFont="1" applyFill="1" applyBorder="1" applyAlignment="1" applyProtection="1">
      <alignment horizontal="center" vertical="center" wrapText="1"/>
    </xf>
    <xf numFmtId="0" fontId="3" fillId="6" borderId="26" xfId="0" applyFont="1" applyFill="1" applyBorder="1" applyAlignment="1" applyProtection="1">
      <alignment horizontal="center" vertical="center"/>
    </xf>
    <xf numFmtId="0" fontId="3" fillId="6" borderId="3" xfId="0" applyFont="1" applyFill="1" applyBorder="1" applyAlignment="1" applyProtection="1">
      <alignment horizontal="center" vertical="center"/>
    </xf>
    <xf numFmtId="0" fontId="8" fillId="6" borderId="26" xfId="0" applyFont="1" applyFill="1" applyBorder="1" applyAlignment="1" applyProtection="1">
      <alignment horizontal="center" vertical="center"/>
    </xf>
    <xf numFmtId="0" fontId="8" fillId="6" borderId="3" xfId="0" applyFont="1" applyFill="1" applyBorder="1" applyAlignment="1" applyProtection="1">
      <alignment horizontal="center" vertical="center"/>
    </xf>
    <xf numFmtId="0" fontId="8" fillId="6" borderId="26" xfId="0" applyFont="1" applyFill="1" applyBorder="1" applyAlignment="1" applyProtection="1">
      <alignment horizontal="center" vertical="center" wrapText="1"/>
    </xf>
    <xf numFmtId="41" fontId="8" fillId="6" borderId="27" xfId="3" applyFont="1" applyFill="1" applyBorder="1" applyAlignment="1" applyProtection="1">
      <alignment horizontal="center" vertical="center" wrapText="1"/>
    </xf>
    <xf numFmtId="41" fontId="8" fillId="6" borderId="1" xfId="3" applyFont="1" applyFill="1" applyBorder="1" applyAlignment="1" applyProtection="1">
      <alignment horizontal="center" vertical="center" wrapText="1"/>
    </xf>
    <xf numFmtId="0" fontId="8" fillId="6" borderId="21" xfId="0" applyFont="1" applyFill="1" applyBorder="1" applyAlignment="1" applyProtection="1">
      <alignment horizontal="center" vertical="center"/>
    </xf>
    <xf numFmtId="0" fontId="8" fillId="6" borderId="23" xfId="0" applyFont="1" applyFill="1" applyBorder="1" applyAlignment="1" applyProtection="1">
      <alignment horizontal="center" vertical="center"/>
    </xf>
    <xf numFmtId="0" fontId="8" fillId="6" borderId="24" xfId="0" applyFont="1" applyFill="1" applyBorder="1" applyAlignment="1" applyProtection="1">
      <alignment horizontal="center" vertical="center"/>
    </xf>
    <xf numFmtId="0" fontId="8" fillId="6" borderId="27" xfId="0" applyFont="1" applyFill="1" applyBorder="1" applyAlignment="1" applyProtection="1">
      <alignment horizontal="center" vertical="center" wrapText="1"/>
    </xf>
    <xf numFmtId="0" fontId="8" fillId="6" borderId="1" xfId="0" applyFont="1" applyFill="1" applyBorder="1" applyAlignment="1" applyProtection="1">
      <alignment horizontal="center" vertical="center" wrapText="1"/>
    </xf>
    <xf numFmtId="0" fontId="3" fillId="6" borderId="24"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xf>
    <xf numFmtId="0" fontId="3" fillId="6" borderId="24" xfId="0" applyFont="1" applyFill="1" applyBorder="1" applyAlignment="1" applyProtection="1">
      <alignment horizontal="center" vertical="center"/>
    </xf>
    <xf numFmtId="0" fontId="7" fillId="6" borderId="18" xfId="0" applyFont="1" applyFill="1" applyBorder="1" applyAlignment="1" applyProtection="1">
      <alignment horizontal="center" vertical="center" wrapText="1"/>
    </xf>
    <xf numFmtId="0" fontId="7" fillId="6" borderId="27" xfId="0" applyFont="1" applyFill="1" applyBorder="1" applyAlignment="1" applyProtection="1">
      <alignment horizontal="center" vertical="center" wrapText="1"/>
    </xf>
    <xf numFmtId="180" fontId="3" fillId="6" borderId="18" xfId="0" applyNumberFormat="1" applyFont="1" applyFill="1" applyBorder="1" applyAlignment="1" applyProtection="1">
      <alignment horizontal="center" vertical="center"/>
    </xf>
    <xf numFmtId="180" fontId="3" fillId="6" borderId="27" xfId="0" applyNumberFormat="1" applyFont="1" applyFill="1" applyBorder="1" applyAlignment="1" applyProtection="1">
      <alignment horizontal="center" vertical="center"/>
    </xf>
    <xf numFmtId="41" fontId="9" fillId="6" borderId="21" xfId="3" applyFont="1" applyFill="1" applyBorder="1" applyAlignment="1" applyProtection="1">
      <alignment horizontal="center" vertical="center"/>
    </xf>
    <xf numFmtId="41" fontId="9" fillId="6" borderId="24" xfId="3" applyFont="1" applyFill="1" applyBorder="1" applyAlignment="1" applyProtection="1">
      <alignment horizontal="center" vertical="center"/>
    </xf>
    <xf numFmtId="177" fontId="3" fillId="6" borderId="18" xfId="0" applyNumberFormat="1" applyFont="1" applyFill="1" applyBorder="1" applyAlignment="1" applyProtection="1">
      <alignment horizontal="center" vertical="center" wrapText="1"/>
    </xf>
    <xf numFmtId="177" fontId="3" fillId="6" borderId="27" xfId="0" applyNumberFormat="1" applyFont="1" applyFill="1" applyBorder="1" applyAlignment="1" applyProtection="1">
      <alignment horizontal="center" vertical="center" wrapText="1"/>
    </xf>
    <xf numFmtId="0" fontId="8" fillId="6" borderId="27" xfId="0" applyFont="1" applyFill="1" applyBorder="1" applyAlignment="1" applyProtection="1">
      <alignment horizontal="center" vertical="center"/>
    </xf>
    <xf numFmtId="0" fontId="8" fillId="6" borderId="1" xfId="0" applyFont="1" applyFill="1" applyBorder="1" applyAlignment="1" applyProtection="1">
      <alignment horizontal="center" vertical="center"/>
    </xf>
    <xf numFmtId="0" fontId="7" fillId="6" borderId="21" xfId="0" applyFont="1" applyFill="1" applyBorder="1" applyAlignment="1" applyProtection="1">
      <alignment horizontal="center" vertical="center" wrapText="1"/>
    </xf>
    <xf numFmtId="0" fontId="7" fillId="6" borderId="22" xfId="0" applyFont="1" applyFill="1" applyBorder="1" applyAlignment="1" applyProtection="1">
      <alignment horizontal="center" vertical="center" wrapText="1"/>
    </xf>
    <xf numFmtId="0" fontId="0" fillId="6" borderId="0" xfId="0" applyFill="1" applyBorder="1" applyAlignment="1">
      <alignment horizontal="center" vertical="center"/>
    </xf>
    <xf numFmtId="0" fontId="0" fillId="6" borderId="0" xfId="0" applyFill="1" applyBorder="1" applyAlignment="1">
      <alignment horizontal="center"/>
    </xf>
    <xf numFmtId="0" fontId="15" fillId="6" borderId="25" xfId="0" applyFont="1" applyFill="1" applyBorder="1" applyAlignment="1" applyProtection="1">
      <alignment horizontal="center" vertical="center"/>
    </xf>
    <xf numFmtId="0" fontId="0" fillId="6" borderId="27" xfId="0" applyFont="1" applyFill="1" applyBorder="1" applyAlignment="1" applyProtection="1">
      <alignment horizontal="center" vertical="center"/>
    </xf>
    <xf numFmtId="0" fontId="0" fillId="6" borderId="1" xfId="0" applyFont="1" applyFill="1" applyBorder="1" applyAlignment="1" applyProtection="1">
      <alignment horizontal="center" vertical="center"/>
    </xf>
    <xf numFmtId="0" fontId="3" fillId="6" borderId="27"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4" fillId="0" borderId="0" xfId="2" applyAlignment="1">
      <alignment horizontal="left" vertical="center"/>
    </xf>
    <xf numFmtId="0" fontId="0" fillId="0" borderId="21" xfId="0" applyBorder="1" applyAlignment="1" applyProtection="1">
      <alignment horizontal="center"/>
    </xf>
    <xf numFmtId="0" fontId="0" fillId="0" borderId="11" xfId="0" applyBorder="1" applyAlignment="1" applyProtection="1">
      <alignment horizontal="center"/>
    </xf>
    <xf numFmtId="0" fontId="0" fillId="0" borderId="24" xfId="0" applyBorder="1" applyAlignment="1" applyProtection="1">
      <alignment horizontal="center"/>
    </xf>
    <xf numFmtId="0" fontId="0" fillId="0" borderId="0" xfId="0" applyAlignment="1">
      <alignment horizontal="center" vertical="center"/>
    </xf>
    <xf numFmtId="41" fontId="0" fillId="0" borderId="0" xfId="3" applyFont="1" applyAlignment="1">
      <alignment horizontal="center" vertical="center"/>
    </xf>
  </cellXfs>
  <cellStyles count="5">
    <cellStyle name="나쁨" xfId="4" builtinId="27"/>
    <cellStyle name="쉼표" xfId="1" builtinId="3"/>
    <cellStyle name="쉼표 [0]" xfId="3" builtinId="6"/>
    <cellStyle name="표준" xfId="0" builtinId="0"/>
    <cellStyle name="하이퍼링크" xfId="2" builtinId="8"/>
  </cellStyles>
  <dxfs count="27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99"/>
      <color rgb="FF0099FF"/>
      <color rgb="FFEFD2D1"/>
      <color rgb="FFFFC7CE"/>
      <color rgb="FF990000"/>
      <color rgb="FFEDCCCB"/>
      <color rgb="FFA3A3A3"/>
      <color rgb="FF808080"/>
      <color rgb="FFB2B2B2"/>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etail.tmall.com/item.htm?spm=a1z10.3-b.w4011-6837605520.405.2cc343d2DpPFbR&amp;id=587270948566&amp;rn=f94776c8f78433c9d1e14dd02342bf2c&amp;abbucket=6" TargetMode="External"/><Relationship Id="rId671" Type="http://schemas.openxmlformats.org/officeDocument/2006/relationships/hyperlink" Target="https://detail.tmall.com/item.htm?spm=a1z10.3-b-s.w4011-21585713341.234.4dec5274jM1l1E&amp;id=610208475176&amp;rn=4dc92588f6a6bd000e81b96407a116b7&amp;abbucket=19" TargetMode="External"/><Relationship Id="rId769" Type="http://schemas.openxmlformats.org/officeDocument/2006/relationships/hyperlink" Target="https://item.taobao.com/item.htm?spm=a219r.lm5704.14.401.2ef814eaXyngeG&amp;id=567764078647&amp;ns=1&amp;abbucket=17" TargetMode="External"/><Relationship Id="rId21" Type="http://schemas.openxmlformats.org/officeDocument/2006/relationships/hyperlink" Target="https://detail.tmall.com/item.htm?spm=a230r.1.14.291.214f79827PLzvp&amp;id=561515690170&amp;ns=1&amp;abbucket=17" TargetMode="External"/><Relationship Id="rId324" Type="http://schemas.openxmlformats.org/officeDocument/2006/relationships/hyperlink" Target="https://detail.tmall.com/item.htm?id=599279190761&amp;skuId=4351261879825" TargetMode="External"/><Relationship Id="rId531" Type="http://schemas.openxmlformats.org/officeDocument/2006/relationships/hyperlink" Target="https://item.taobao.com/item.htm?spm=a1z10.3-c.w4002-6504414978.50.570a4337N4ZxWn&amp;id=606455391162" TargetMode="External"/><Relationship Id="rId629" Type="http://schemas.openxmlformats.org/officeDocument/2006/relationships/hyperlink" Target="https://detail.tmall.com/item.htm?spm=a1z10.5-b-s.w4011-17084550740.190.287959fdyD4ORb&amp;id=606091250426&amp;rn=d0667e6a68c3684b99f4936860c88cdd&amp;abbucket=19" TargetMode="External"/><Relationship Id="rId170" Type="http://schemas.openxmlformats.org/officeDocument/2006/relationships/hyperlink" Target="https://item.taobao.com/item.htm?spm=a1z10.5-c-s.w4002-16991945646.93.10b8205bz50Ei6&amp;id=45451640308" TargetMode="External"/><Relationship Id="rId836" Type="http://schemas.openxmlformats.org/officeDocument/2006/relationships/hyperlink" Target="https://detail.tmall.com/item.htm?spm=a1z10.3-b-s.w4011-14952603386.351.2ef428c2i6tfkp&amp;id=594865593940&amp;rn=f33ccac8ab2a80d50c28d882f4136a94&amp;abbucket=17" TargetMode="External"/><Relationship Id="rId268" Type="http://schemas.openxmlformats.org/officeDocument/2006/relationships/hyperlink" Target="https://detail.tmall.com/item.htm?id=593584896669" TargetMode="External"/><Relationship Id="rId475" Type="http://schemas.openxmlformats.org/officeDocument/2006/relationships/hyperlink" Target="https://item.taobao.com/item.htm?spm=a1z10.3-c-s.w4002-21676308332.30.63c14af7H2skyB&amp;id=591724055030" TargetMode="External"/><Relationship Id="rId682" Type="http://schemas.openxmlformats.org/officeDocument/2006/relationships/hyperlink" Target="https://detail.tmall.com/item.htm?spm=a1z10.5-b.w4011-16340984639.127.746c5bdcXbFb2O&amp;id=570036159614&amp;rn=2e5d20658a89a861ebf33dcf91e8b53b&amp;abbucket=19" TargetMode="External"/><Relationship Id="rId32" Type="http://schemas.openxmlformats.org/officeDocument/2006/relationships/hyperlink" Target="https://item.taobao.com/item.htm?spm=a1z10.3-c.w4002-8742050083.39.ddb31a9eDtxNke&amp;id=557397846266" TargetMode="External"/><Relationship Id="rId128" Type="http://schemas.openxmlformats.org/officeDocument/2006/relationships/hyperlink" Target="https://detail.tmall.com/item.htm?id=594300265470" TargetMode="External"/><Relationship Id="rId335" Type="http://schemas.openxmlformats.org/officeDocument/2006/relationships/hyperlink" Target="https://detail.tmall.com/item.htm?id=568623171879&amp;skuId=4105897585106" TargetMode="External"/><Relationship Id="rId542" Type="http://schemas.openxmlformats.org/officeDocument/2006/relationships/hyperlink" Target="https://item.taobao.com/item.htm?spm=a1z10.3-c.w4002-6504414978.102.59914337LWBnM7&amp;id=599489704224" TargetMode="External"/><Relationship Id="rId181" Type="http://schemas.openxmlformats.org/officeDocument/2006/relationships/hyperlink" Target="https://detail.tmall.com/item.htm?id=571413455206" TargetMode="External"/><Relationship Id="rId402" Type="http://schemas.openxmlformats.org/officeDocument/2006/relationships/hyperlink" Target="https://detail.tmall.com/item.htm?id=557136393751" TargetMode="External"/><Relationship Id="rId847" Type="http://schemas.openxmlformats.org/officeDocument/2006/relationships/hyperlink" Target="https://detail.tmall.com/item.htm?spm=a1z10.3-b-s.w4011-14952603386.294.700c28c2BPWJ6D&amp;id=610240188094&amp;rn=1cb54b57c859702fe228c743a4094ee2&amp;abbucket=17" TargetMode="External"/><Relationship Id="rId279" Type="http://schemas.openxmlformats.org/officeDocument/2006/relationships/hyperlink" Target="https://detail.tmall.com/item.htm?spm=a312a.7700824.w4011-14997680812.154.4d482e1bAUaXEO&amp;id=564030371611&amp;rn=96345f745a3b8474dd1e71623089f707&amp;abbucket=18&amp;skuId=3723362827036" TargetMode="External"/><Relationship Id="rId486" Type="http://schemas.openxmlformats.org/officeDocument/2006/relationships/hyperlink" Target="https://item.taobao.com/item.htm?spm=a1z10.3-c-s.w4002-21676308332.83.77494af74g5W73&amp;id=596458434992" TargetMode="External"/><Relationship Id="rId693" Type="http://schemas.openxmlformats.org/officeDocument/2006/relationships/hyperlink" Target="https://detail.tmall.com/item.htm?spm=a312a.7700824.w4011-16106491669.341.265f73f3knIZBx&amp;id=574978347126&amp;rn=87f201b27e94bd1d0a20fe5b464d7336&amp;abbucket=19" TargetMode="External"/><Relationship Id="rId707" Type="http://schemas.openxmlformats.org/officeDocument/2006/relationships/hyperlink" Target="https://detail.tmall.com/item.htm?spm=a312a.7700824.w4011-6065585987.87.c0de32a4lP7H0u&amp;id=38056287288&amp;rn=76e43d97ba416b8272bf223717a717ac&amp;abbucket=19" TargetMode="External"/><Relationship Id="rId43" Type="http://schemas.openxmlformats.org/officeDocument/2006/relationships/hyperlink" Target="https://item.taobao.com/item.htm?spm=a219r.lm5704.14.134.6b5227a4ZkMvwH&amp;id=558592126425&amp;ns=1&amp;abbucket=17" TargetMode="External"/><Relationship Id="rId139" Type="http://schemas.openxmlformats.org/officeDocument/2006/relationships/hyperlink" Target="https://detail.tmall.com/item.htm?id=583384040348&amp;skuId=3929687912411" TargetMode="External"/><Relationship Id="rId346" Type="http://schemas.openxmlformats.org/officeDocument/2006/relationships/hyperlink" Target="https://detail.tmall.com/item.htm?id=587043330612&amp;skuId=3990362277781" TargetMode="External"/><Relationship Id="rId553" Type="http://schemas.openxmlformats.org/officeDocument/2006/relationships/hyperlink" Target="https://item.taobao.com/item.htm?spm=a1z10.3-c.w4002-21851009649.88.591ccf38ycuzY8&amp;id=606012318414" TargetMode="External"/><Relationship Id="rId760" Type="http://schemas.openxmlformats.org/officeDocument/2006/relationships/hyperlink" Target="https://detail.tmall.com/item.htm?spm=a220m.1000858.1000725.18.47b24d50WkA7sf&amp;id=540917747909&amp;skuId=3245229209884&amp;areaId=371000&amp;user_id=907352814&amp;cat_id=2&amp;is_b=1&amp;rn=83b0355aadc2a52d269ea5aac61a8409" TargetMode="External"/><Relationship Id="rId192" Type="http://schemas.openxmlformats.org/officeDocument/2006/relationships/hyperlink" Target="https://detail.tmall.com/item.htm?spm=a1z10.5-b-s.w4011-22087772537.195.5610874eOlWdbD&amp;id=571106466887&amp;rn=5a8656be2f3ad092f80c180e6f0e4cdf&amp;abbucket=18" TargetMode="External"/><Relationship Id="rId206" Type="http://schemas.openxmlformats.org/officeDocument/2006/relationships/hyperlink" Target="https://detail.tmall.com/item.htm?id=549453301439" TargetMode="External"/><Relationship Id="rId413" Type="http://schemas.openxmlformats.org/officeDocument/2006/relationships/hyperlink" Target="https://detail.tmall.com/item.htm?id=555031111567" TargetMode="External"/><Relationship Id="rId858" Type="http://schemas.openxmlformats.org/officeDocument/2006/relationships/comments" Target="../comments1.xml"/><Relationship Id="rId497" Type="http://schemas.openxmlformats.org/officeDocument/2006/relationships/hyperlink" Target="https://item.taobao.com/item.htm?spm=a219r.lm5704.14.274.77b8badetZmMlY&amp;id=562085794409&amp;ns=1&amp;abbucket=6" TargetMode="External"/><Relationship Id="rId620" Type="http://schemas.openxmlformats.org/officeDocument/2006/relationships/hyperlink" Target="https://detail.tmall.com/item.htm?spm=a1z10.5-b-s.w4011-17084550740.106.287959fdyD4ORb&amp;id=601212373151&amp;rn=d0667e6a68c3684b99f4936860c88cdd&amp;abbucket=19&amp;sku_properties=21433:206496126" TargetMode="External"/><Relationship Id="rId718" Type="http://schemas.openxmlformats.org/officeDocument/2006/relationships/hyperlink" Target="https://detail.tmall.com/item.htm?spm=a312a.7700824.w4011-6065585987.267.c0de32a4lP7H0u&amp;id=42380928918&amp;rn=76e43d97ba416b8272bf223717a717ac&amp;abbucket=19" TargetMode="External"/><Relationship Id="rId357" Type="http://schemas.openxmlformats.org/officeDocument/2006/relationships/hyperlink" Target="https://detail.tmall.com/item.htm?id=559945019291" TargetMode="External"/><Relationship Id="rId54" Type="http://schemas.openxmlformats.org/officeDocument/2006/relationships/hyperlink" Target="https://item.taobao.com/item.htm?spm=a230r.1.14.38.115a42a6IbTsdJ&amp;id=597197057792&amp;ns=1&amp;abbucket=17" TargetMode="External"/><Relationship Id="rId217" Type="http://schemas.openxmlformats.org/officeDocument/2006/relationships/hyperlink" Target="https://detail.tmall.com/item.htm?id=568559539790" TargetMode="External"/><Relationship Id="rId564" Type="http://schemas.openxmlformats.org/officeDocument/2006/relationships/hyperlink" Target="https://item.taobao.com/item.htm?spm=a1z10.3-c-s.w4002-22012455104.85.3691455bVv64fQ&amp;id=585873467266" TargetMode="External"/><Relationship Id="rId771" Type="http://schemas.openxmlformats.org/officeDocument/2006/relationships/hyperlink" Target="https://item.taobao.com/item.htm?spm=a219r.lm874.14.19.5d834235AtJwjD&amp;id=583410830230&amp;ns=1&amp;abbucket=17" TargetMode="External"/><Relationship Id="rId424" Type="http://schemas.openxmlformats.org/officeDocument/2006/relationships/hyperlink" Target="https://detail.tmall.com/item.htm?id=525971097610" TargetMode="External"/><Relationship Id="rId631" Type="http://schemas.openxmlformats.org/officeDocument/2006/relationships/hyperlink" Target="https://detail.tmall.com/item.htm?spm=a1z10.5-b-s.w4011-17084550740.202.287959fdyD4ORb&amp;id=609751188723&amp;rn=d0667e6a68c3684b99f4936860c88cdd&amp;abbucket=19" TargetMode="External"/><Relationship Id="rId729" Type="http://schemas.openxmlformats.org/officeDocument/2006/relationships/hyperlink" Target="https://detail.tmall.com/item.htm?spm=a1z10.5-b-s.w4011-17761494835.48.75d17c4aHLlRJM&amp;id=561840195417&amp;rn=fbfb34c64782b9ebc8b60bada994eb6d&amp;abbucket=19" TargetMode="External"/><Relationship Id="rId270" Type="http://schemas.openxmlformats.org/officeDocument/2006/relationships/hyperlink" Target="https://detail.tmall.com/item.htm?id=551140741670" TargetMode="External"/><Relationship Id="rId65" Type="http://schemas.openxmlformats.org/officeDocument/2006/relationships/hyperlink" Target="https://detail.tmall.com/item.htm?spm=a230r.1.14.9.104f88ffGZ3UD9&amp;id=562677100210&amp;cm_id=140105335569ed55e27b&amp;abbucket=17" TargetMode="External"/><Relationship Id="rId130" Type="http://schemas.openxmlformats.org/officeDocument/2006/relationships/hyperlink" Target="https://item.taobao.com/item.htm?id=601041252872" TargetMode="External"/><Relationship Id="rId368" Type="http://schemas.openxmlformats.org/officeDocument/2006/relationships/hyperlink" Target="https://detail.tmall.com/item.htm?id=574537420708&amp;sku_properties=1627207:90554" TargetMode="External"/><Relationship Id="rId575" Type="http://schemas.openxmlformats.org/officeDocument/2006/relationships/hyperlink" Target="https://item.taobao.com/item.htm?spm=a1z10.3-c-s.w4002-14787091950.67.27cd4771ZCvQ7e&amp;id=607310155774" TargetMode="External"/><Relationship Id="rId782" Type="http://schemas.openxmlformats.org/officeDocument/2006/relationships/hyperlink" Target="https://detail.tmall.com/item.htm?spm=a230r.1.14.272.6f67613bZwNeuH&amp;id=593505155385&amp;ns=1&amp;abbucket=17&amp;skuId=4262822762308" TargetMode="External"/><Relationship Id="rId228" Type="http://schemas.openxmlformats.org/officeDocument/2006/relationships/hyperlink" Target="https://detail.tmall.com/item.htm?id=591039858749" TargetMode="External"/><Relationship Id="rId435" Type="http://schemas.openxmlformats.org/officeDocument/2006/relationships/hyperlink" Target="https://detail.tmall.com/item.htm?id=562461682183" TargetMode="External"/><Relationship Id="rId642" Type="http://schemas.openxmlformats.org/officeDocument/2006/relationships/hyperlink" Target="https://detail.tmall.com/item.htm?spm=a1z10.5-b-s.w4011-17084550740.294.287959fdyD4ORb&amp;id=527298958417&amp;rn=d0667e6a68c3684b99f4936860c88cdd&amp;abbucket=19" TargetMode="External"/><Relationship Id="rId281" Type="http://schemas.openxmlformats.org/officeDocument/2006/relationships/hyperlink" Target="https://detail.tmall.com/item.htm?spm=a312a.7700824.w4011-14997680812.174.4d482e1bAUaXEO&amp;id=566780781825&amp;rn=96345f745a3b8474dd1e71623089f707&amp;abbucket=18" TargetMode="External"/><Relationship Id="rId502" Type="http://schemas.openxmlformats.org/officeDocument/2006/relationships/hyperlink" Target="https://item.taobao.com/item.htm?spm=a219r.lm5704.14.244.77b8badetZmMlY&amp;id=600836489037&amp;ns=1&amp;abbucket=6" TargetMode="External"/><Relationship Id="rId76" Type="http://schemas.openxmlformats.org/officeDocument/2006/relationships/hyperlink" Target="https://detail.tmall.com/item.htm?spm=a230r.1.14.294.37131b92ZFGvZT&amp;id=596567693557&amp;ns=1&amp;abbucket=17" TargetMode="External"/><Relationship Id="rId141" Type="http://schemas.openxmlformats.org/officeDocument/2006/relationships/hyperlink" Target="https://detail.tmall.com/item.htm?id=581649997543&amp;skuId=3892597217155" TargetMode="External"/><Relationship Id="rId379" Type="http://schemas.openxmlformats.org/officeDocument/2006/relationships/hyperlink" Target="https://detail.tmall.com/item.htm?id=589026333233" TargetMode="External"/><Relationship Id="rId586" Type="http://schemas.openxmlformats.org/officeDocument/2006/relationships/hyperlink" Target="https://detail.tmall.com/item.htm?spm=a1z10.5-b.w4011-11775666377.68.513a51d3gu4jaX&amp;id=598590211830&amp;rn=72334fa7736c66eea174fd2735ad9694&amp;abbucket=19" TargetMode="External"/><Relationship Id="rId793" Type="http://schemas.openxmlformats.org/officeDocument/2006/relationships/hyperlink" Target="https://detail.tmall.com/item.htm?spm=a220m.1000858.1000725.86.4bc91976HOoRlf&amp;id=588002159894&amp;skuId=4169405714921&amp;areaId=371000&amp;user_id=2145077701&amp;cat_id=2&amp;is_b=1&amp;rn=803b9c7a7dbf15e6798d8333812707b8" TargetMode="External"/><Relationship Id="rId807" Type="http://schemas.openxmlformats.org/officeDocument/2006/relationships/hyperlink" Target="https://detail.tmall.com/item.htm?spm=a220m.1000858.1000725.112.533f35d4PE2Plp&amp;id=599798036530&amp;skuId=4190663492181&amp;areaId=371000&amp;user_id=893521147&amp;cat_id=2&amp;is_b=1&amp;rn=4958f06ad5cf515f08b4c7098861ece4" TargetMode="External"/><Relationship Id="rId7" Type="http://schemas.openxmlformats.org/officeDocument/2006/relationships/hyperlink" Target="https://item.taobao.com/item.htm?spm=a230r.1.999.6.4ce5523cxjg0SJ&amp;id=603500906370&amp;ns=1" TargetMode="External"/><Relationship Id="rId239" Type="http://schemas.openxmlformats.org/officeDocument/2006/relationships/hyperlink" Target="https://detail.tmall.com/item.htm?id=534397289172&amp;sku_properties=21433:32102" TargetMode="External"/><Relationship Id="rId446" Type="http://schemas.openxmlformats.org/officeDocument/2006/relationships/hyperlink" Target="https://item.taobao.com/item.htm?spm=a1z10.3-c-s.w4002-21676308332.53.1abe4af7RfFPWA&amp;id=603241403276" TargetMode="External"/><Relationship Id="rId653" Type="http://schemas.openxmlformats.org/officeDocument/2006/relationships/hyperlink" Target="https://detail.tmall.com/item.htm?spm=a1z10.3-b-s.w4011-21585713341.62.4dec5274jM1l1E&amp;id=592061521859&amp;rn=4dc92588f6a6bd000e81b96407a116b7&amp;abbucket=19&amp;sku_properties=21433:206496126" TargetMode="External"/><Relationship Id="rId292" Type="http://schemas.openxmlformats.org/officeDocument/2006/relationships/hyperlink" Target="https://detail.tmall.com/item.htm?spm=a1z10.3-b-s.w4011-14997680816.104.7b6762dajQpvdc&amp;id=586789380268&amp;rn=fbf93b02c1911de7e5d495f5f7b06652&amp;abbucket=18&amp;skuId=3988957644880" TargetMode="External"/><Relationship Id="rId306" Type="http://schemas.openxmlformats.org/officeDocument/2006/relationships/hyperlink" Target="https://detail.tmall.com/item.htm?id=593665073075" TargetMode="External"/><Relationship Id="rId87" Type="http://schemas.openxmlformats.org/officeDocument/2006/relationships/hyperlink" Target="https://detail.tmall.com/item.htm?spm=a230r.1.14.126.74c26691WqL5dg&amp;id=577505860367&amp;ns=1&amp;abbucket=17&amp;skuId=4203552491767" TargetMode="External"/><Relationship Id="rId513" Type="http://schemas.openxmlformats.org/officeDocument/2006/relationships/hyperlink" Target="https://detail.tmall.com/item.htm?spm=a1z10.3-b-s.w4011-16064141744.103.68ee1c35yFNBbK&amp;id=605763920384&amp;rn=48b3b3feea45daa968080d92a6c5e521&amp;abbucket=5" TargetMode="External"/><Relationship Id="rId597" Type="http://schemas.openxmlformats.org/officeDocument/2006/relationships/hyperlink" Target="https://detail.tmall.com/item.htm?spm=a1z10.5-b.w4011-11775666377.68.480a4b43Iv2nDi&amp;id=597768760030&amp;rn=36126422e92e12c463eb05666f724794&amp;abbucket=19" TargetMode="External"/><Relationship Id="rId720" Type="http://schemas.openxmlformats.org/officeDocument/2006/relationships/hyperlink" Target="https://detail.tmall.com/item.htm?spm=a312a.7700824.w4011-6065585987.297.c0de32a4lP7H0u&amp;id=38180577842&amp;rn=76e43d97ba416b8272bf223717a717ac&amp;abbucket=19" TargetMode="External"/><Relationship Id="rId818" Type="http://schemas.openxmlformats.org/officeDocument/2006/relationships/hyperlink" Target="https://item.taobao.com/item.htm?spm=a219r.lm5704.14.81.28f2130bdGSdUW&amp;id=588049219830&amp;ns=1&amp;abbucket=17" TargetMode="External"/><Relationship Id="rId152" Type="http://schemas.openxmlformats.org/officeDocument/2006/relationships/hyperlink" Target="https://detail.tmall.com/item.htm?spm=a1z10.3-b-s.w4011-16325625517.375.1715365eQcl4A0&amp;id=602407611140&amp;rn=a46b06d7865c1463157f8ef675a6074b&amp;abbucket=6" TargetMode="External"/><Relationship Id="rId457" Type="http://schemas.openxmlformats.org/officeDocument/2006/relationships/hyperlink" Target="https://item.taobao.com/item.htm?spm=a1z10.3-c-s.w4002-21676308332.35.61e74af7jUP9CM&amp;id=600286032129" TargetMode="External"/><Relationship Id="rId664" Type="http://schemas.openxmlformats.org/officeDocument/2006/relationships/hyperlink" Target="https://detail.tmall.com/item.htm?spm=a1z10.3-b-s.w4011-21585713341.114.4dec5274jM1l1E&amp;id=599829740888&amp;rn=4dc92588f6a6bd000e81b96407a116b7&amp;abbucket=19" TargetMode="External"/><Relationship Id="rId14" Type="http://schemas.openxmlformats.org/officeDocument/2006/relationships/hyperlink" Target="https://detail.tmall.com/item.htm?spm=a230r.1.14.18.3f324588mNFoe6&amp;id=20203029804&amp;ns=1&amp;abbucket=17&amp;skuId=3727245833022" TargetMode="External"/><Relationship Id="rId317" Type="http://schemas.openxmlformats.org/officeDocument/2006/relationships/hyperlink" Target="https://detail.tmall.com/item.htm?id=577752362050&amp;sku_properties=21433:20213" TargetMode="External"/><Relationship Id="rId524" Type="http://schemas.openxmlformats.org/officeDocument/2006/relationships/hyperlink" Target="https://item.taobao.com/item.htm?spm=a1z10.5-c-s.w4002-22099170681.37.6adc5b31dJgtjN&amp;id=610879675648" TargetMode="External"/><Relationship Id="rId731" Type="http://schemas.openxmlformats.org/officeDocument/2006/relationships/hyperlink" Target="https://detail.tmall.com/item.htm?spm=a1z10.5-b.w4011-4450212886.104.225628a4fSQOIM&amp;id=527175054346&amp;rn=914fbc7997f7024f1b79b94f64999fba&amp;abbucket=19" TargetMode="External"/><Relationship Id="rId98" Type="http://schemas.openxmlformats.org/officeDocument/2006/relationships/hyperlink" Target="https://detail.tmall.com/item.htm?spm=a220o.1000855.1998025129.1.1ba63200dRMON0&amp;pvid=bd760651-7219-4422-897b-12868b72cfc1&amp;pos=1&amp;acm=03054.1003.1.2768562&amp;id=587802641692&amp;scm=1007.16862.95220.23864_0_0&amp;utparam=%7B%22x_hestia_source%22:%2223864%22,%22x_objec" TargetMode="External"/><Relationship Id="rId163" Type="http://schemas.openxmlformats.org/officeDocument/2006/relationships/hyperlink" Target="https://item.taobao.com/item.htm?spm=a1z10.5-c-s.w4002-16991945646.45.353d205bUvHBfb&amp;id=570922472098" TargetMode="External"/><Relationship Id="rId370" Type="http://schemas.openxmlformats.org/officeDocument/2006/relationships/hyperlink" Target="https://detail.tmall.com/item.htm?id=587687751319" TargetMode="External"/><Relationship Id="rId829" Type="http://schemas.openxmlformats.org/officeDocument/2006/relationships/hyperlink" Target="https://item.taobao.com/item.htm?spm=a230r.1.999.6.274a523chpNfvS&amp;id=563727755266&amp;ns=1" TargetMode="External"/><Relationship Id="rId230" Type="http://schemas.openxmlformats.org/officeDocument/2006/relationships/hyperlink" Target="https://detail.tmall.com/item.htm?id=597676964990" TargetMode="External"/><Relationship Id="rId468" Type="http://schemas.openxmlformats.org/officeDocument/2006/relationships/hyperlink" Target="https://item.taobao.com/item.htm?spm=a1z10.3-c-s.w4002-21676308332.95.61e74af7jUP9CM&amp;id=578381009445" TargetMode="External"/><Relationship Id="rId675" Type="http://schemas.openxmlformats.org/officeDocument/2006/relationships/hyperlink" Target="https://detail.tmall.com/item.htm?spm=a1z10.3-b-s.w4011-21585713341.284.4dec5274jM1l1E&amp;id=591718476755&amp;rn=4dc92588f6a6bd000e81b96407a116b7&amp;abbucket=19&amp;sku_properties=21433:206496126" TargetMode="External"/><Relationship Id="rId25" Type="http://schemas.openxmlformats.org/officeDocument/2006/relationships/hyperlink" Target="https://item.taobao.com/item.htm?id=596995791456&amp;ali_refid=a3_430584_1006:1107939240:N:WYNLSsiPXyKYwnXUw1aQfA%3D%3D:13bb6adc7c93bafa23ca8f0d7b12ed06&amp;ali_trackid=1_13bb6adc7c93bafa23ca8f0d7b12ed06&amp;spm=a219r.lm5704.14.19" TargetMode="External"/><Relationship Id="rId328" Type="http://schemas.openxmlformats.org/officeDocument/2006/relationships/hyperlink" Target="https://detail.tmall.com/item.htm?id=534663000091" TargetMode="External"/><Relationship Id="rId535" Type="http://schemas.openxmlformats.org/officeDocument/2006/relationships/hyperlink" Target="https://item.taobao.com/item.htm?spm=a1z10.3-c.w4002-6504414978.36.28cc4337RPM7Eq&amp;id=604632891405" TargetMode="External"/><Relationship Id="rId742" Type="http://schemas.openxmlformats.org/officeDocument/2006/relationships/hyperlink" Target="https://item.taobao.com/item.htm?spm=a1z10.3-c.w4002-7204240895.54.1e793505S002qM&amp;id=537338993095" TargetMode="External"/><Relationship Id="rId174" Type="http://schemas.openxmlformats.org/officeDocument/2006/relationships/hyperlink" Target="https://item.taobao.com/item.htm?spm=a1z10.5-c-s.w4002-16991945646.30.738f7be6NVcfS7&amp;id=584588887577" TargetMode="External"/><Relationship Id="rId381" Type="http://schemas.openxmlformats.org/officeDocument/2006/relationships/hyperlink" Target="https://detail.tmall.com/item.htm?id=537111860998" TargetMode="External"/><Relationship Id="rId602" Type="http://schemas.openxmlformats.org/officeDocument/2006/relationships/hyperlink" Target="https://detail.tmall.com/item.htm?spm=a1z10.5-b.w4011-11775666377.43.39435b7eucRKsB&amp;id=598385577742&amp;rn=49f89d025b5ff56ac8314a23ffdf371a&amp;abbucket=19" TargetMode="External"/><Relationship Id="rId241" Type="http://schemas.openxmlformats.org/officeDocument/2006/relationships/hyperlink" Target="https://detail.tmall.com/item.htm?id=569649347402&amp;skuId=4133003901850" TargetMode="External"/><Relationship Id="rId479" Type="http://schemas.openxmlformats.org/officeDocument/2006/relationships/hyperlink" Target="https://item.taobao.com/item.htm?spm=a1z10.3-c-s.w4002-21676308332.48.63c14af7H2skyB&amp;id=607863258353" TargetMode="External"/><Relationship Id="rId686" Type="http://schemas.openxmlformats.org/officeDocument/2006/relationships/hyperlink" Target="https://detail.tmall.com/item.htm?spm=a1z10.5-b.w4011-16340984639.75.5fed24e0Ualaox&amp;id=609332769893&amp;rn=ea5b988c32445bb5f16de7d5415c6795&amp;abbucket=19&amp;skuId=4279852644001" TargetMode="External"/><Relationship Id="rId36" Type="http://schemas.openxmlformats.org/officeDocument/2006/relationships/hyperlink" Target="https://item.taobao.com/item.htm?spm=a1z10.3-c.w4002-8742050083.56.259a1a9ecjHRpj&amp;id=582819240659" TargetMode="External"/><Relationship Id="rId339" Type="http://schemas.openxmlformats.org/officeDocument/2006/relationships/hyperlink" Target="https://item.taobao.com/item.htm?id=579414179301" TargetMode="External"/><Relationship Id="rId546" Type="http://schemas.openxmlformats.org/officeDocument/2006/relationships/hyperlink" Target="https://item.taobao.com/item.htm?spm=a1z10.3-c.w4002-21851009649.27.44f0cf38iBuYHl&amp;id=604571419374" TargetMode="External"/><Relationship Id="rId753" Type="http://schemas.openxmlformats.org/officeDocument/2006/relationships/hyperlink" Target="https://detail.tmall.com/item.htm?spm=a220m.1000858.1000725.278.47b24d50WkA7sf&amp;id=601064419834&amp;skuId=4371504887458&amp;areaId=371000&amp;user_id=907352814&amp;cat_id=2&amp;is_b=1&amp;rn=83b0355aadc2a52d269ea5aac61a8409" TargetMode="External"/><Relationship Id="rId101" Type="http://schemas.openxmlformats.org/officeDocument/2006/relationships/hyperlink" Target="https://item.taobao.com/item.htm?spm=a1z10.5-c-s.w4002-15405695059.20.79da3528IwwrBS&amp;id=531398137205" TargetMode="External"/><Relationship Id="rId185" Type="http://schemas.openxmlformats.org/officeDocument/2006/relationships/hyperlink" Target="https://detail.tmall.com/item.htm?id=592732957525&amp;skuId=4087965185485" TargetMode="External"/><Relationship Id="rId406" Type="http://schemas.openxmlformats.org/officeDocument/2006/relationships/hyperlink" Target="https://detail.tmall.com/item.htm?id=588647964516" TargetMode="External"/><Relationship Id="rId392" Type="http://schemas.openxmlformats.org/officeDocument/2006/relationships/hyperlink" Target="https://detail.tmall.com/item.htm?id=580487807565" TargetMode="External"/><Relationship Id="rId613" Type="http://schemas.openxmlformats.org/officeDocument/2006/relationships/hyperlink" Target="https://detail.tmall.com/item.htm?spm=a1z10.3-b-s.w4011-17280132869.272.422252f5PX9EX3&amp;id=584198245463&amp;rn=37e779edef77bdc0d5a204303f69ad9d&amp;abbucket=19" TargetMode="External"/><Relationship Id="rId697" Type="http://schemas.openxmlformats.org/officeDocument/2006/relationships/hyperlink" Target="https://detail.tmall.com/item.htm?spm=a312a.7700824.w4011-16106491669.242.399673f3Cc7GCI&amp;id=588271004279&amp;rn=847ba00ac48eb141b32ee05cca3e2e2e&amp;abbucket=19" TargetMode="External"/><Relationship Id="rId820" Type="http://schemas.openxmlformats.org/officeDocument/2006/relationships/hyperlink" Target="https://detail.tmall.com/item.htm?spm=a230r.1.14.212.17cd3103tiZ5CD&amp;id=594263273388&amp;ns=1&amp;abbucket=17&amp;skuId=4149789396571" TargetMode="External"/><Relationship Id="rId252" Type="http://schemas.openxmlformats.org/officeDocument/2006/relationships/hyperlink" Target="https://detail.tmall.com/item.htm?id=591184068937&amp;sku_properties=21433:21366" TargetMode="External"/><Relationship Id="rId47" Type="http://schemas.openxmlformats.org/officeDocument/2006/relationships/hyperlink" Target="https://item.taobao.com/item.htm?spm=a219r.lm5704.14.56.2d0a48c8N3wYPi&amp;id=576012271486&amp;ns=1&amp;abbucket=17" TargetMode="External"/><Relationship Id="rId112" Type="http://schemas.openxmlformats.org/officeDocument/2006/relationships/hyperlink" Target="https://item.taobao.com/item.htm?spm=2013.1.0.0.42a57835We6hMI&amp;id=542930966855&amp;scm=1007.12144.95220.42296_0_0&amp;pvid=507a597a-1d61-4574-a80e-43cb5f153cdf&amp;utparam=%7B%22x_hestia_source%22%3A%2242296%22%2C%22x_object_type%22%3A%22item%22%2C%22x_mt%22%3A0%2C%252" TargetMode="External"/><Relationship Id="rId557" Type="http://schemas.openxmlformats.org/officeDocument/2006/relationships/hyperlink" Target="https://item.taobao.com/item.htm?spm=a1z10.3-c.w4002-21851009649.34.40eccf38vPcSax&amp;id=605236631570" TargetMode="External"/><Relationship Id="rId764" Type="http://schemas.openxmlformats.org/officeDocument/2006/relationships/hyperlink" Target="https://item.taobao.com/item.htm?spm=a219r.lm874.14.357.68c519b9OUbByA&amp;id=574805039459&amp;ns=1&amp;abbucket=17" TargetMode="External"/><Relationship Id="rId196" Type="http://schemas.openxmlformats.org/officeDocument/2006/relationships/hyperlink" Target="https://detail.tmall.com/item.htm?id=597299208741" TargetMode="External"/><Relationship Id="rId417" Type="http://schemas.openxmlformats.org/officeDocument/2006/relationships/hyperlink" Target="https://detail.tmall.com/item.htm?id=605670022806" TargetMode="External"/><Relationship Id="rId624" Type="http://schemas.openxmlformats.org/officeDocument/2006/relationships/hyperlink" Target="https://detail.tmall.com/item.htm?spm=a1z10.5-b-s.w4011-17084550740.122.287959fdyD4ORb&amp;id=606226806807&amp;rn=d0667e6a68c3684b99f4936860c88cdd&amp;abbucket=19" TargetMode="External"/><Relationship Id="rId831" Type="http://schemas.openxmlformats.org/officeDocument/2006/relationships/hyperlink" Target="https://detail.tmall.com/item.htm?spm=a230r.1.14.254.5ecb3d6d5S5096&amp;id=45083492835&amp;ns=1&amp;abbucket=17&amp;skuId=3199264203443" TargetMode="External"/><Relationship Id="rId263" Type="http://schemas.openxmlformats.org/officeDocument/2006/relationships/hyperlink" Target="https://detail.tmall.com/item.htm?id=593725872615" TargetMode="External"/><Relationship Id="rId470" Type="http://schemas.openxmlformats.org/officeDocument/2006/relationships/hyperlink" Target="https://item.taobao.com/item.htm?spm=a1z10.3-c-s.w4002-21676308332.63.316d4af7aTV1j6&amp;id=597494330695" TargetMode="External"/><Relationship Id="rId58" Type="http://schemas.openxmlformats.org/officeDocument/2006/relationships/hyperlink" Target="https://detail.tmall.com/item.htm?spm=a230r.1.14.256.50be281bLPWayl&amp;id=580400374000&amp;ns=1&amp;abbucket=17&amp;sku_properties=1627207:3232480" TargetMode="External"/><Relationship Id="rId123" Type="http://schemas.openxmlformats.org/officeDocument/2006/relationships/hyperlink" Target="https://item.taobao.com/item.htm?spm=a230r.1.999.12.73f6523cGuWQ2q&amp;id=38208226365&amp;ns=1" TargetMode="External"/><Relationship Id="rId330" Type="http://schemas.openxmlformats.org/officeDocument/2006/relationships/hyperlink" Target="https://detail.tmall.com/item.htm?id=577777357050" TargetMode="External"/><Relationship Id="rId568" Type="http://schemas.openxmlformats.org/officeDocument/2006/relationships/hyperlink" Target="https://item.taobao.com/item.htm?spm=a1z10.3-c-s.w4002-22012455104.37.cf4a455butS87h&amp;id=575625038038" TargetMode="External"/><Relationship Id="rId775" Type="http://schemas.openxmlformats.org/officeDocument/2006/relationships/hyperlink" Target="https://item.taobao.com/item.htm?spm=a219r.lm5704.14.366.6e7d38f20lfmlK&amp;id=536654526686&amp;ns=1&amp;abbucket=17" TargetMode="External"/><Relationship Id="rId428" Type="http://schemas.openxmlformats.org/officeDocument/2006/relationships/hyperlink" Target="https://detail.tmall.com/item.htm?id=551056236322" TargetMode="External"/><Relationship Id="rId635" Type="http://schemas.openxmlformats.org/officeDocument/2006/relationships/hyperlink" Target="https://detail.tmall.com/item.htm?spm=a1z10.5-b-s.w4011-17084550740.230.287959fdyD4ORb&amp;id=606884267663&amp;rn=d0667e6a68c3684b99f4936860c88cdd&amp;abbucket=19" TargetMode="External"/><Relationship Id="rId842" Type="http://schemas.openxmlformats.org/officeDocument/2006/relationships/hyperlink" Target="https://detail.tmall.com/item.htm?spm=a1z10.3-b-s.w4011-14952603386.443.2ef428c2i6tfkp&amp;id=610991181607&amp;rn=f33ccac8ab2a80d50c28d882f4136a94&amp;abbucket=17" TargetMode="External"/><Relationship Id="rId274" Type="http://schemas.openxmlformats.org/officeDocument/2006/relationships/hyperlink" Target="https://detail.tmall.com/item.htm?spm=a312a.7700824.w4011-14997680812.114.4d482e1bAUaXEO&amp;id=591405422888&amp;rn=96345f745a3b8474dd1e71623089f707&amp;abbucket=18&amp;sku_properties=21433:69261940" TargetMode="External"/><Relationship Id="rId481" Type="http://schemas.openxmlformats.org/officeDocument/2006/relationships/hyperlink" Target="https://item.taobao.com/item.htm?spm=a1z10.3-c-s.w4002-21676308332.31.34d24af7f54XDM&amp;id=598255790365" TargetMode="External"/><Relationship Id="rId702" Type="http://schemas.openxmlformats.org/officeDocument/2006/relationships/hyperlink" Target="https://detail.tmall.com/item.htm?spm=a312a.7700824.w4011-6065585987.115.c0de32a4lP7H0u&amp;id=38243666566&amp;rn=76e43d97ba416b8272bf223717a717ac&amp;abbucket=19" TargetMode="External"/><Relationship Id="rId69" Type="http://schemas.openxmlformats.org/officeDocument/2006/relationships/hyperlink" Target="https://detail.tmall.com/item.htm?spm=a230r.1.14.60.65bde1f2mVhkO2&amp;id=571974155272&amp;ns=1&amp;abbucket=17&amp;skuId=3708457236598" TargetMode="External"/><Relationship Id="rId134" Type="http://schemas.openxmlformats.org/officeDocument/2006/relationships/hyperlink" Target="https://item.taobao.com/item.htm?id=537233373319" TargetMode="External"/><Relationship Id="rId579" Type="http://schemas.openxmlformats.org/officeDocument/2006/relationships/hyperlink" Target="https://detail.tmall.com/item.htm?id=601264496188&amp;skuId=4210431865748" TargetMode="External"/><Relationship Id="rId786" Type="http://schemas.openxmlformats.org/officeDocument/2006/relationships/hyperlink" Target="https://detail.tmall.com/item.htm?spm=a230r.1.14.133.25c46a70errPyh&amp;id=577684779387&amp;ns=1&amp;abbucket=17&amp;skuId=3982926851428" TargetMode="External"/><Relationship Id="rId341" Type="http://schemas.openxmlformats.org/officeDocument/2006/relationships/hyperlink" Target="https://item.taobao.com/item.htm?id=575282442677" TargetMode="External"/><Relationship Id="rId439" Type="http://schemas.openxmlformats.org/officeDocument/2006/relationships/hyperlink" Target="https://detail.tmall.com/item.htm?id=539375001827" TargetMode="External"/><Relationship Id="rId646" Type="http://schemas.openxmlformats.org/officeDocument/2006/relationships/hyperlink" Target="https://detail.tmall.com/item.htm?spm=a1z10.5-b-s.w4011-17084550740.330.287959fdyD4ORb&amp;id=600202849494&amp;rn=d0667e6a68c3684b99f4936860c88cdd&amp;abbucket=19&amp;sku_properties=21433:206496126" TargetMode="External"/><Relationship Id="rId201" Type="http://schemas.openxmlformats.org/officeDocument/2006/relationships/hyperlink" Target="https://detail.tmall.com/item.htm?id=548908861300" TargetMode="External"/><Relationship Id="rId285" Type="http://schemas.openxmlformats.org/officeDocument/2006/relationships/hyperlink" Target="https://detail.tmall.com/item.htm?spm=a312a.7700824.w4011-14997680812.179.53f43aed5zg2t3&amp;id=599542492375&amp;rn=338a41f9a19c450f3ed37c14266014eb&amp;abbucket=18" TargetMode="External"/><Relationship Id="rId506" Type="http://schemas.openxmlformats.org/officeDocument/2006/relationships/hyperlink" Target="https://item.taobao.com/item.htm?spm=a219r.lm5704.14.64.77b8badetZmMlY&amp;id=575141419135&amp;ns=1&amp;abbucket=6" TargetMode="External"/><Relationship Id="rId853" Type="http://schemas.openxmlformats.org/officeDocument/2006/relationships/hyperlink" Target="https://item.taobao.com/item.htm?spm=a1z10.3-c.w4002-13571817326.32.412b277arjQaux&amp;id=590124294478" TargetMode="External"/><Relationship Id="rId492" Type="http://schemas.openxmlformats.org/officeDocument/2006/relationships/hyperlink" Target="https://item.taobao.com/item.htm?spm=a219r.lm894.14.461.11c64850V7rLBc&amp;id=19572519249&amp;ns=1&amp;abbucket=6" TargetMode="External"/><Relationship Id="rId713" Type="http://schemas.openxmlformats.org/officeDocument/2006/relationships/hyperlink" Target="https://detail.tmall.com/item.htm?spm=a312a.7700824.w4011-6065585987.237.c0de32a4lP7H0u&amp;id=37932972410&amp;rn=76e43d97ba416b8272bf223717a717ac&amp;abbucket=19" TargetMode="External"/><Relationship Id="rId797" Type="http://schemas.openxmlformats.org/officeDocument/2006/relationships/hyperlink" Target="https://detail.tmall.com/item.htm?spm=a220m.1000858.1000725.46.c7301976VbvbVD&amp;id=576021585912&amp;skuId=3789095369801&amp;areaId=371000&amp;user_id=2145077701&amp;cat_id=2&amp;is_b=1&amp;rn=64c5611eaad596677695207b445ed425" TargetMode="External"/><Relationship Id="rId145" Type="http://schemas.openxmlformats.org/officeDocument/2006/relationships/hyperlink" Target="https://detail.tmall.com/item.htm?spm=a1z10.3-b-s.w4011-16325625517.115.1715365eQcl4A0&amp;id=604575367603&amp;rn=a46b06d7865c1463157f8ef675a6074b&amp;abbucket=6" TargetMode="External"/><Relationship Id="rId352" Type="http://schemas.openxmlformats.org/officeDocument/2006/relationships/hyperlink" Target="https://detail.tmall.com/item.htm?id=578486185966&amp;skuId=4000593918063" TargetMode="External"/><Relationship Id="rId212" Type="http://schemas.openxmlformats.org/officeDocument/2006/relationships/hyperlink" Target="https://detail.tmall.com/item.htm?id=567364150131&amp;skuId=3779683731561" TargetMode="External"/><Relationship Id="rId657" Type="http://schemas.openxmlformats.org/officeDocument/2006/relationships/hyperlink" Target="https://detail.tmall.com/item.htm?spm=a1z10.3-b-s.w4011-21585713341.82.4dec5274jM1l1E&amp;id=592345555802&amp;rn=4dc92588f6a6bd000e81b96407a116b7&amp;abbucket=19" TargetMode="External"/><Relationship Id="rId296" Type="http://schemas.openxmlformats.org/officeDocument/2006/relationships/hyperlink" Target="https://detail.tmall.com/item.htm?spm=a1z10.3-b-s.w4011-14997680816.219.7b6762dajQpvdc&amp;id=580744395156&amp;rn=fbf93b02c1911de7e5d495f5f7b06652&amp;abbucket=18" TargetMode="External"/><Relationship Id="rId517" Type="http://schemas.openxmlformats.org/officeDocument/2006/relationships/hyperlink" Target="https://detail.tmall.com/item.htm?id=604413630740&amp;ali_refid=a3_430620_1006:1151830713:N:2wUULxiBbwexwSVFuKhIgA==:d4cc1a7b4511f8178264253c141b13a3&amp;ali_trackid=1_d4cc1a7b4511f8178264253c141b13a3&amp;spm=a230r.1.14.3" TargetMode="External"/><Relationship Id="rId724" Type="http://schemas.openxmlformats.org/officeDocument/2006/relationships/hyperlink" Target="https://detail.tmall.com/item.htm?spm=a312a.7700824.w4011-6065585987.372.c0de32a4lP7H0u&amp;id=39062874080&amp;rn=76e43d97ba416b8272bf223717a717ac&amp;abbucket=19" TargetMode="External"/><Relationship Id="rId60" Type="http://schemas.openxmlformats.org/officeDocument/2006/relationships/hyperlink" Target="https://detail.tmall.com/item.htm?spm=a230r.1.14.23.2c276cdfdZ6n15&amp;id=588401845073&amp;ns=1&amp;abbucket=17" TargetMode="External"/><Relationship Id="rId156" Type="http://schemas.openxmlformats.org/officeDocument/2006/relationships/hyperlink" Target="https://detail.tmall.com/item.htm?spm=a1z10.3-b-s.w4011-16325625517.237.955d365eUMUHK4&amp;id=597267345997&amp;rn=c0be668ed3a9e0375a589598280224e9&amp;abbucket=6" TargetMode="External"/><Relationship Id="rId363" Type="http://schemas.openxmlformats.org/officeDocument/2006/relationships/hyperlink" Target="https://detail.tmall.com/item.htm?id=560301589347&amp;sku_properties=1627207:3232482" TargetMode="External"/><Relationship Id="rId570" Type="http://schemas.openxmlformats.org/officeDocument/2006/relationships/hyperlink" Target="https://item.taobao.com/item.htm?spm=a230r.1.999.7.261b523cPC5OK1&amp;id=598401439967&amp;ns=1" TargetMode="External"/><Relationship Id="rId223" Type="http://schemas.openxmlformats.org/officeDocument/2006/relationships/hyperlink" Target="https://detail.tmall.com/item.htm?id=605718525415" TargetMode="External"/><Relationship Id="rId430" Type="http://schemas.openxmlformats.org/officeDocument/2006/relationships/hyperlink" Target="https://detail.tmall.com/item.htm?id=579358174731" TargetMode="External"/><Relationship Id="rId668" Type="http://schemas.openxmlformats.org/officeDocument/2006/relationships/hyperlink" Target="https://detail.tmall.com/item.htm?spm=a1z10.3-b-s.w4011-21585713341.142.4dec5274jM1l1E&amp;id=597921615877&amp;rn=4dc92588f6a6bd000e81b96407a116b7&amp;abbucket=19" TargetMode="External"/><Relationship Id="rId18" Type="http://schemas.openxmlformats.org/officeDocument/2006/relationships/hyperlink" Target="https://detail.tmall.com/item.htm?spm=a230r.1.14.368.214f79827PLzvp&amp;id=571320178661&amp;ns=1&amp;abbucket=17" TargetMode="External"/><Relationship Id="rId528" Type="http://schemas.openxmlformats.org/officeDocument/2006/relationships/hyperlink" Target="https://item.taobao.com/item.htm?spm=a1z10.5-c-s.w4002-22099170681.88.6adc5b31dJgtjN&amp;id=610490613557" TargetMode="External"/><Relationship Id="rId735" Type="http://schemas.openxmlformats.org/officeDocument/2006/relationships/hyperlink" Target="https://item.taobao.com/item.htm?spm=a219r.lm5059.14.127.40e27444FM8ASu&amp;id=561264596899&amp;ns=1&amp;abbucket=18" TargetMode="External"/><Relationship Id="rId167" Type="http://schemas.openxmlformats.org/officeDocument/2006/relationships/hyperlink" Target="https://item.taobao.com/item.htm?spm=a1z10.5-c-s.w4002-16991945646.84.10b8205bz50Ei6&amp;id=574733631708" TargetMode="External"/><Relationship Id="rId374" Type="http://schemas.openxmlformats.org/officeDocument/2006/relationships/hyperlink" Target="https://item.taobao.com/item.htm?id=571772278771" TargetMode="External"/><Relationship Id="rId581" Type="http://schemas.openxmlformats.org/officeDocument/2006/relationships/hyperlink" Target="https://detail.tmall.com/item.htm?spm=a1z10.5-b.w4011-11775666377.43.92bd51d31jkOFx&amp;id=597909014316&amp;rn=615cdb018b70bf5dcd9680ff8f4a540b&amp;abbucket=19&amp;skuId=4333211355990" TargetMode="External"/><Relationship Id="rId71" Type="http://schemas.openxmlformats.org/officeDocument/2006/relationships/hyperlink" Target="https://item.taobao.com/item.htm?spm=a230r.1.14.143.2df17d08LtjWSV&amp;id=593214772878&amp;ns=1&amp;abbucket=17" TargetMode="External"/><Relationship Id="rId234" Type="http://schemas.openxmlformats.org/officeDocument/2006/relationships/hyperlink" Target="https://detail.tmall.com/item.htm?id=574219605290&amp;skuId=3923606023008" TargetMode="External"/><Relationship Id="rId679" Type="http://schemas.openxmlformats.org/officeDocument/2006/relationships/hyperlink" Target="https://detail.tmall.com/item.htm?spm=a230r.1.14.82.253a4439Y9qzjV&amp;id=597455598467&amp;ns=1&amp;abbucket=9&amp;skuId=4327723151499" TargetMode="External"/><Relationship Id="rId802" Type="http://schemas.openxmlformats.org/officeDocument/2006/relationships/hyperlink" Target="https://detail.tmall.com/item.htm?spm=a220m.1000858.1000725.132.56aabc63ic5pVN&amp;id=602687170163&amp;skuId=4217601424755&amp;areaId=371000&amp;user_id=4113370576&amp;cat_id=2&amp;is_b=1&amp;rn=05777358e63e6ec3700693a731052469" TargetMode="External"/><Relationship Id="rId2" Type="http://schemas.openxmlformats.org/officeDocument/2006/relationships/hyperlink" Target="https://item.taobao.com/item.htm?spm=a1z09.2.0.0.4d042e8djZb5Yc&amp;id=586936856551&amp;_u=7201gvj5240820" TargetMode="External"/><Relationship Id="rId29" Type="http://schemas.openxmlformats.org/officeDocument/2006/relationships/hyperlink" Target="https://detail.tmall.com/item.htm?spm=a230r.1.14.232.71de7e2ePRhdc1&amp;id=570490314881&amp;ns=1&amp;abbucket=17&amp;skuId=4365065498897" TargetMode="External"/><Relationship Id="rId441" Type="http://schemas.openxmlformats.org/officeDocument/2006/relationships/hyperlink" Target="https://item.taobao.com/item.htm?spm=a1z10.3-c-s.w4002-21676308332.25.1abe4af7RfFPWA&amp;id=570255791689" TargetMode="External"/><Relationship Id="rId539" Type="http://schemas.openxmlformats.org/officeDocument/2006/relationships/hyperlink" Target="https://item.taobao.com/item.htm?spm=a1z10.3-c.w4002-6504414978.78.42644337vwZFRU&amp;id=600332558240" TargetMode="External"/><Relationship Id="rId746" Type="http://schemas.openxmlformats.org/officeDocument/2006/relationships/hyperlink" Target="https://item.taobao.com/item.htm?spm=a219r.lm5059.14.150.40e27444FM8ASu&amp;id=563490977066&amp;ns=1&amp;abbucket=18" TargetMode="External"/><Relationship Id="rId178" Type="http://schemas.openxmlformats.org/officeDocument/2006/relationships/hyperlink" Target="https://detail.tmall.com/item.htm?id=44487990014" TargetMode="External"/><Relationship Id="rId301" Type="http://schemas.openxmlformats.org/officeDocument/2006/relationships/hyperlink" Target="https://detail.tmall.com/item.htm?id=590948398371" TargetMode="External"/><Relationship Id="rId82" Type="http://schemas.openxmlformats.org/officeDocument/2006/relationships/hyperlink" Target="https://item.taobao.com/item.htm?id=595699420545&amp;ali_refid=a3_430584_1006:1102967127:N:UceRQ6E7AlbePJ16%2B6rlfRKl%2BHGdn%2BJL:2aa445219fd19555803b49a9f1164b50&amp;ali_trackid=1_2aa445219fd19555803b49a9f1164b50&amp;spm=a219r.lm5704.14.3" TargetMode="External"/><Relationship Id="rId385" Type="http://schemas.openxmlformats.org/officeDocument/2006/relationships/hyperlink" Target="https://detail.tmall.com/item.htm?id=572898621116&amp;skuId=3901049103096" TargetMode="External"/><Relationship Id="rId592" Type="http://schemas.openxmlformats.org/officeDocument/2006/relationships/hyperlink" Target="https://detail.tmall.com/item.htm?spm=a1z10.5-b.w4011-11775666377.43.480a4b43Iv2nDi&amp;id=598511559924&amp;rn=36126422e92e12c463eb05666f724794&amp;abbucket=19&amp;skuId=4336044870625" TargetMode="External"/><Relationship Id="rId606" Type="http://schemas.openxmlformats.org/officeDocument/2006/relationships/hyperlink" Target="https://detail.tmall.com/item.htm?spm=a1z10.5-b.w4011-11775666377.68.39435b7eucRKsB&amp;id=599301122708&amp;rn=49f89d025b5ff56ac8314a23ffdf371a&amp;abbucket=19" TargetMode="External"/><Relationship Id="rId813" Type="http://schemas.openxmlformats.org/officeDocument/2006/relationships/hyperlink" Target="https://item.taobao.com/item.htm?spm=a219r.lm5704.14.82.48572105TGvZ8b&amp;id=573607392592&amp;ns=1&amp;abbucket=17" TargetMode="External"/><Relationship Id="rId245" Type="http://schemas.openxmlformats.org/officeDocument/2006/relationships/hyperlink" Target="https://detail.tmall.com/item.htm?id=18400762633" TargetMode="External"/><Relationship Id="rId452" Type="http://schemas.openxmlformats.org/officeDocument/2006/relationships/hyperlink" Target="https://item.taobao.com/item.htm?spm=a1z10.3-c-s.w4002-21676308332.83.1abe4af7RfFPWA&amp;id=596969427618" TargetMode="External"/><Relationship Id="rId105" Type="http://schemas.openxmlformats.org/officeDocument/2006/relationships/hyperlink" Target="https://item.taobao.com/item.htm?spm=5706.1529727.a31f2.19.26bc6c7eAjyKH7&amp;scm=1007.12883.24200.100200300000000&amp;id=565789853002&amp;pvid=09fba6b5-ddd1-497d-9fa3-bc08b5342f34" TargetMode="External"/><Relationship Id="rId312" Type="http://schemas.openxmlformats.org/officeDocument/2006/relationships/hyperlink" Target="https://detail.tmall.com/item.htm?id=596209204012&amp;skuId=4148708265428" TargetMode="External"/><Relationship Id="rId757" Type="http://schemas.openxmlformats.org/officeDocument/2006/relationships/hyperlink" Target="https://detail.tmall.com/item.htm?spm=a220m.1000858.1000725.49.47b24d50WkA7sf&amp;id=598109897332&amp;skuId=4168696601207&amp;areaId=371000&amp;user_id=907352814&amp;cat_id=2&amp;is_b=1&amp;rn=83b0355aadc2a52d269ea5aac61a8409" TargetMode="External"/><Relationship Id="rId93" Type="http://schemas.openxmlformats.org/officeDocument/2006/relationships/hyperlink" Target="https://item.taobao.com/item.htm?spm=a1z10.1-c.w4004-21354709992.15.69f7708eN1wWG2&amp;id=550595607161" TargetMode="External"/><Relationship Id="rId189" Type="http://schemas.openxmlformats.org/officeDocument/2006/relationships/hyperlink" Target="https://detail.tmall.com/item.htm?id=582922647236" TargetMode="External"/><Relationship Id="rId396" Type="http://schemas.openxmlformats.org/officeDocument/2006/relationships/hyperlink" Target="https://detail.tmall.com/item.htm?id=592218591840" TargetMode="External"/><Relationship Id="rId617" Type="http://schemas.openxmlformats.org/officeDocument/2006/relationships/hyperlink" Target="https://detail.tmall.com/item.htm?spm=a1z10.5-b-s.w4011-17084550740.78.287959fdyD4ORb&amp;id=608910423942&amp;rn=d0667e6a68c3684b99f4936860c88cdd&amp;abbucket=19&amp;sku_properties=21433:206496126" TargetMode="External"/><Relationship Id="rId824" Type="http://schemas.openxmlformats.org/officeDocument/2006/relationships/hyperlink" Target="https://detail.tmall.com/item.htm?spm=a230r.1.14.110.17cd3103tiZ5CD&amp;id=591134467337&amp;ns=1&amp;abbucket=17&amp;skuId=4224314095535" TargetMode="External"/><Relationship Id="rId256" Type="http://schemas.openxmlformats.org/officeDocument/2006/relationships/hyperlink" Target="https://detail.tmall.com/item.htm?id=593809261833&amp;skuId=4104504764391" TargetMode="External"/><Relationship Id="rId463" Type="http://schemas.openxmlformats.org/officeDocument/2006/relationships/hyperlink" Target="https://item.taobao.com/item.htm?spm=a1z10.3-c-s.w4002-21676308332.63.61e74af7jUP9CM&amp;id=597809790355" TargetMode="External"/><Relationship Id="rId670" Type="http://schemas.openxmlformats.org/officeDocument/2006/relationships/hyperlink" Target="https://detail.tmall.com/item.htm?spm=a1z10.3-b-s.w4011-21585713341.214.4dec5274jM1l1E&amp;id=596694331443&amp;rn=4dc92588f6a6bd000e81b96407a116b7&amp;abbucket=19&amp;sku_properties=21433:20213" TargetMode="External"/><Relationship Id="rId116" Type="http://schemas.openxmlformats.org/officeDocument/2006/relationships/hyperlink" Target="https://detail.tmall.com/item.htm?spm=a1z10.3-b.w4011-6837605520.405.1c1243d2PpqAQp&amp;id=599757553012&amp;rn=3fa21d052dae9d9adb22dbcc150e30f1&amp;abbucket=6" TargetMode="External"/><Relationship Id="rId323" Type="http://schemas.openxmlformats.org/officeDocument/2006/relationships/hyperlink" Target="https://detail.tmall.com/item.htm?id=559215110056" TargetMode="External"/><Relationship Id="rId530" Type="http://schemas.openxmlformats.org/officeDocument/2006/relationships/hyperlink" Target="https://item.taobao.com/item.htm?id=610446214163&amp;ali_refid=a3_430620_1006:1124513394:N:bPWAAYgJbOWqgtBAI9h6mA%3D%3D:6c3d4b6b419f290705f9735d93e17ebb&amp;ali_trackid=1_6c3d4b6b419f290705f9735d93e17ebb&amp;spm=a230r.1.14.13" TargetMode="External"/><Relationship Id="rId768" Type="http://schemas.openxmlformats.org/officeDocument/2006/relationships/hyperlink" Target="https://item.taobao.com/item.htm?spm=a219r.lm874.14.36.68c519b9OUbByA&amp;id=589073810992&amp;ns=1&amp;abbucket=17" TargetMode="External"/><Relationship Id="rId20" Type="http://schemas.openxmlformats.org/officeDocument/2006/relationships/hyperlink" Target="https://item.taobao.com/item.htm?id=601733907674&amp;ali_refid=a3_430620_1006:1179640115:N:YxJNtxjEwbqrv%2FkLgmQPoQ%3D%3D:ef05dcbaf3ca40087cf1b74d2ad68717&amp;ali_trackid=1_ef05dcbaf3ca40087cf1b74d2ad68717&amp;spm=a230r.1.14.8" TargetMode="External"/><Relationship Id="rId628" Type="http://schemas.openxmlformats.org/officeDocument/2006/relationships/hyperlink" Target="https://detail.tmall.com/item.htm?spm=a1z10.5-b-s.w4011-17084550740.186.287959fdyD4ORb&amp;id=609075455032&amp;rn=d0667e6a68c3684b99f4936860c88cdd&amp;abbucket=19&amp;sku_properties=21433:79936" TargetMode="External"/><Relationship Id="rId835" Type="http://schemas.openxmlformats.org/officeDocument/2006/relationships/hyperlink" Target="https://detail.tmall.com/item.htm?spm=a1z10.5-b-s.w4011-17084550740.150.287959fdyD4ORb&amp;id=536817894156&amp;rn=d0667e6a68c3684b99f4936860c88cdd&amp;abbucket=19" TargetMode="External"/><Relationship Id="rId267" Type="http://schemas.openxmlformats.org/officeDocument/2006/relationships/hyperlink" Target="https://detail.tmall.com/item.htm?id=597365859527" TargetMode="External"/><Relationship Id="rId474" Type="http://schemas.openxmlformats.org/officeDocument/2006/relationships/hyperlink" Target="https://item.taobao.com/item.htm?spm=a1z10.3-c-s.w4002-21676308332.92.316d4af7aTV1j6&amp;id=606263716749" TargetMode="External"/><Relationship Id="rId127" Type="http://schemas.openxmlformats.org/officeDocument/2006/relationships/hyperlink" Target="https://detail.tmall.com/item.htm?id=566581485551" TargetMode="External"/><Relationship Id="rId681" Type="http://schemas.openxmlformats.org/officeDocument/2006/relationships/hyperlink" Target="https://detail.tmall.com/item.htm?spm=a1z10.5-b.w4011-16340984639.82.746c5bdcXbFb2O&amp;id=574374218445&amp;rn=2e5d20658a89a861ebf33dcf91e8b53b&amp;abbucket=19" TargetMode="External"/><Relationship Id="rId779" Type="http://schemas.openxmlformats.org/officeDocument/2006/relationships/hyperlink" Target="https://item.taobao.com/item.htm?spm=a219r.lm5704.14.276.6e7d38f20lfmlK&amp;id=536012484771&amp;ns=1&amp;abbucket=17" TargetMode="External"/><Relationship Id="rId31" Type="http://schemas.openxmlformats.org/officeDocument/2006/relationships/hyperlink" Target="https://detail.tmall.com/item.htm?spm=a230r.1.14.130.71de7e2eUQJL4D&amp;id=599235193950&amp;ns=1&amp;abbucket=17&amp;skuId=4353275871781" TargetMode="External"/><Relationship Id="rId334" Type="http://schemas.openxmlformats.org/officeDocument/2006/relationships/hyperlink" Target="https://detail.tmall.com/item.htm?id=598898676556&amp;skuId=4181987377227" TargetMode="External"/><Relationship Id="rId541" Type="http://schemas.openxmlformats.org/officeDocument/2006/relationships/hyperlink" Target="https://item.taobao.com/item.htm?spm=a1z10.3-c.w4002-6504414978.45.59914337LWBnM7&amp;id=600039664251" TargetMode="External"/><Relationship Id="rId639" Type="http://schemas.openxmlformats.org/officeDocument/2006/relationships/hyperlink" Target="https://detail.tmall.com/item.htm?spm=a1z10.5-b-s.w4011-17084550740.262.287959fdyD4ORb&amp;id=596506042225&amp;rn=d0667e6a68c3684b99f4936860c88cdd&amp;abbucket=19" TargetMode="External"/><Relationship Id="rId180" Type="http://schemas.openxmlformats.org/officeDocument/2006/relationships/hyperlink" Target="https://detail.tmall.com/item.htm?id=540610199308" TargetMode="External"/><Relationship Id="rId278" Type="http://schemas.openxmlformats.org/officeDocument/2006/relationships/hyperlink" Target="https://detail.tmall.com/item.htm?spm=a312a.7700824.w4011-14997680812.149.4d482e1bAUaXEO&amp;id=520339862059&amp;rn=96345f745a3b8474dd1e71623089f707&amp;abbucket=18&amp;sku_properties=5573946:10122" TargetMode="External"/><Relationship Id="rId401" Type="http://schemas.openxmlformats.org/officeDocument/2006/relationships/hyperlink" Target="https://detail.tmall.com/item.htm?id=555814816870" TargetMode="External"/><Relationship Id="rId846" Type="http://schemas.openxmlformats.org/officeDocument/2006/relationships/hyperlink" Target="https://detail.tmall.com/item.htm?spm=a1z10.3-b-s.w4011-14952603386.290.700c28c2BPWJ6D&amp;id=609335621897&amp;rn=1cb54b57c859702fe228c743a4094ee2&amp;abbucket=17" TargetMode="External"/><Relationship Id="rId485" Type="http://schemas.openxmlformats.org/officeDocument/2006/relationships/hyperlink" Target="https://item.taobao.com/item.htm?spm=a1z10.3-c-s.w4002-21676308332.87.77494af74g5W73&amp;id=597205396965" TargetMode="External"/><Relationship Id="rId692" Type="http://schemas.openxmlformats.org/officeDocument/2006/relationships/hyperlink" Target="https://detail.tmall.com/item.htm?spm=a312a.7700824.w4011-16106491669.324.265f73f3knIZBx&amp;id=587612842233&amp;rn=87f201b27e94bd1d0a20fe5b464d7336&amp;abbucket=19" TargetMode="External"/><Relationship Id="rId706" Type="http://schemas.openxmlformats.org/officeDocument/2006/relationships/hyperlink" Target="https://detail.tmall.com/item.htm?spm=a312a.7700824.w4011-6065585987.227.c0de32a4lP7H0u&amp;id=520477448281&amp;rn=76e43d97ba416b8272bf223717a717ac&amp;abbucket=19" TargetMode="External"/><Relationship Id="rId42" Type="http://schemas.openxmlformats.org/officeDocument/2006/relationships/hyperlink" Target="https://item.taobao.com/item.htm?spm=a1z10.3-c.w4002-8742050083.26.36771a9evvayJv&amp;id=604523051075" TargetMode="External"/><Relationship Id="rId138" Type="http://schemas.openxmlformats.org/officeDocument/2006/relationships/hyperlink" Target="https://detail.tmall.com/item.htm?id=601706396073" TargetMode="External"/><Relationship Id="rId345" Type="http://schemas.openxmlformats.org/officeDocument/2006/relationships/hyperlink" Target="https://detail.tmall.com/item.htm?id=597484576647&amp;skuId=4183226017748" TargetMode="External"/><Relationship Id="rId552" Type="http://schemas.openxmlformats.org/officeDocument/2006/relationships/hyperlink" Target="https://item.taobao.com/item.htm?spm=a1z10.3-c.w4002-21851009649.49.4271cf38UguHKt&amp;id=580132582419" TargetMode="External"/><Relationship Id="rId191" Type="http://schemas.openxmlformats.org/officeDocument/2006/relationships/hyperlink" Target="https://detail.tmall.com/item.htm?spm=a1z10.5-b-s.w4011-22087772537.191.5610874eOlWdbD&amp;id=581425110222&amp;rn=5a8656be2f3ad092f80c180e6f0e4cdf&amp;abbucket=18" TargetMode="External"/><Relationship Id="rId205" Type="http://schemas.openxmlformats.org/officeDocument/2006/relationships/hyperlink" Target="https://detail.tmall.com/item.htm?id=545722033767" TargetMode="External"/><Relationship Id="rId412" Type="http://schemas.openxmlformats.org/officeDocument/2006/relationships/hyperlink" Target="https://detail.tmall.com/item.htm?id=560673254221" TargetMode="External"/><Relationship Id="rId857" Type="http://schemas.openxmlformats.org/officeDocument/2006/relationships/vmlDrawing" Target="../drawings/vmlDrawing1.vml"/><Relationship Id="rId289" Type="http://schemas.openxmlformats.org/officeDocument/2006/relationships/hyperlink" Target="https://detail.tmall.com/item.htm?spm=a312a.7700824.w4011-14997680812.100.a6f97dd3Ipjsh3&amp;id=44453707227&amp;rn=77620c093991feed31c8d594644853e7&amp;abbucket=18" TargetMode="External"/><Relationship Id="rId496" Type="http://schemas.openxmlformats.org/officeDocument/2006/relationships/hyperlink" Target="https://item.taobao.com/item.htm?spm=a219r.lm5704.14.392.77b8badetZmMlY&amp;id=602081558332&amp;ns=1&amp;abbucket=6" TargetMode="External"/><Relationship Id="rId717" Type="http://schemas.openxmlformats.org/officeDocument/2006/relationships/hyperlink" Target="https://detail.tmall.com/item.htm?spm=a312a.7700824.w4011-6065585987.257.c0de32a4lP7H0u&amp;id=37887324974&amp;rn=76e43d97ba416b8272bf223717a717ac&amp;abbucket=19&amp;skuId=50467003395" TargetMode="External"/><Relationship Id="rId53" Type="http://schemas.openxmlformats.org/officeDocument/2006/relationships/hyperlink" Target="https://detail.tmall.com/item.htm?spm=a230r.1.14.302.21f650d9oUhqLP&amp;id=596273434906&amp;ns=1&amp;abbucket=17&amp;skuId=4143965785525" TargetMode="External"/><Relationship Id="rId149" Type="http://schemas.openxmlformats.org/officeDocument/2006/relationships/hyperlink" Target="https://detail.tmall.com/item.htm?spm=a1z10.3-b-s.w4011-16325625517.255.1715365eQcl4A0&amp;id=602233960214&amp;rn=a46b06d7865c1463157f8ef675a6074b&amp;abbucket=6" TargetMode="External"/><Relationship Id="rId356" Type="http://schemas.openxmlformats.org/officeDocument/2006/relationships/hyperlink" Target="https://detail.tmall.com/item.htm?id=570001965614&amp;skuId=3669704497355" TargetMode="External"/><Relationship Id="rId563" Type="http://schemas.openxmlformats.org/officeDocument/2006/relationships/hyperlink" Target="https://item.taobao.com/item.htm?spm=a1z10.3-c-s.w4002-22012455104.31.3691455bVv64fQ&amp;id=603335735965" TargetMode="External"/><Relationship Id="rId770" Type="http://schemas.openxmlformats.org/officeDocument/2006/relationships/hyperlink" Target="https://item.taobao.com/item.htm?spm=a219r.lm874.14.11.5d834235AtJwjD&amp;id=582508907731&amp;ns=1&amp;abbucket=17" TargetMode="External"/><Relationship Id="rId216" Type="http://schemas.openxmlformats.org/officeDocument/2006/relationships/hyperlink" Target="https://detail.tmall.com/item.htm?id=567423144373&amp;sku_properties=21433:32102" TargetMode="External"/><Relationship Id="rId423" Type="http://schemas.openxmlformats.org/officeDocument/2006/relationships/hyperlink" Target="https://detail.tmall.com/item.htm?id=599295989225" TargetMode="External"/><Relationship Id="rId630" Type="http://schemas.openxmlformats.org/officeDocument/2006/relationships/hyperlink" Target="https://detail.tmall.com/item.htm?spm=a1z10.5-b-s.w4011-17084550740.194.287959fdyD4ORb&amp;id=590346739791&amp;rn=d0667e6a68c3684b99f4936860c88cdd&amp;abbucket=19" TargetMode="External"/><Relationship Id="rId728" Type="http://schemas.openxmlformats.org/officeDocument/2006/relationships/hyperlink" Target="https://detail.tmall.com/item.htm?spm=a230r.1.14.101.5ba079c7s0Pvkq&amp;id=44675186460&amp;ns=1&amp;abbucket=18&amp;skuId=3704970624368" TargetMode="External"/><Relationship Id="rId64" Type="http://schemas.openxmlformats.org/officeDocument/2006/relationships/hyperlink" Target="https://detail.tmall.com/item.htm?spm=a230r.1.14.4.361113c6u5iARP&amp;id=45295670837&amp;cm_id=140105335569ed55e27b&amp;abbucket=17&amp;skuId=4215412720815" TargetMode="External"/><Relationship Id="rId367" Type="http://schemas.openxmlformats.org/officeDocument/2006/relationships/hyperlink" Target="https://detail.tmall.com/item.htm?id=575366165978" TargetMode="External"/><Relationship Id="rId574" Type="http://schemas.openxmlformats.org/officeDocument/2006/relationships/hyperlink" Target="https://item.taobao.com/item.htm?spm=a1z10.3-c-s.w4002-14787091950.34.27cd4771ZCvQ7e&amp;id=607014505253" TargetMode="External"/><Relationship Id="rId227" Type="http://schemas.openxmlformats.org/officeDocument/2006/relationships/hyperlink" Target="https://detail.tmall.com/item.htm?id=546746716695" TargetMode="External"/><Relationship Id="rId781" Type="http://schemas.openxmlformats.org/officeDocument/2006/relationships/hyperlink" Target="https://item.taobao.com/item.htm?id=535650210246&amp;ali_refid=a3_430584_1006:1109669164:N:NXoOgYKuEtiPjIrkILrOig%3D%3D:7461be103886baa21f64424ba10ad3fc&amp;ali_trackid=1_7461be103886baa21f64424ba10ad3fc&amp;spm=a219r.lm5704.14.3" TargetMode="External"/><Relationship Id="rId434" Type="http://schemas.openxmlformats.org/officeDocument/2006/relationships/hyperlink" Target="https://detail.tmall.com/item.htm?id=566732966068" TargetMode="External"/><Relationship Id="rId641" Type="http://schemas.openxmlformats.org/officeDocument/2006/relationships/hyperlink" Target="https://detail.tmall.com/item.htm?spm=a1z10.5-b-s.w4011-17084550740.278.287959fdyD4ORb&amp;id=589470856792&amp;rn=d0667e6a68c3684b99f4936860c88cdd&amp;abbucket=19&amp;sku_properties=21433:206496126" TargetMode="External"/><Relationship Id="rId739" Type="http://schemas.openxmlformats.org/officeDocument/2006/relationships/hyperlink" Target="https://item.taobao.com/item.htm?spm=a1z10.3-c.w4002-7204240895.49.1e793505S002qM&amp;id=536522310286" TargetMode="External"/><Relationship Id="rId280" Type="http://schemas.openxmlformats.org/officeDocument/2006/relationships/hyperlink" Target="https://detail.tmall.com/item.htm?spm=a312a.7700824.w4011-14997680812.169.4d482e1bAUaXEO&amp;id=565769717394&amp;rn=96345f745a3b8474dd1e71623089f707&amp;abbucket=18&amp;skuId=3587961925031" TargetMode="External"/><Relationship Id="rId501" Type="http://schemas.openxmlformats.org/officeDocument/2006/relationships/hyperlink" Target="https://item.taobao.com/item.htm?spm=a219r.lm5704.14.28.77b8badetZmMlY&amp;id=18317015271&amp;ns=1&amp;abbucket=6" TargetMode="External"/><Relationship Id="rId75" Type="http://schemas.openxmlformats.org/officeDocument/2006/relationships/hyperlink" Target="https://detail.tmall.com/item.htm?spm=a230r.1.14.301.37131b92ZFGvZT&amp;id=579254815586&amp;ns=1&amp;abbucket=17" TargetMode="External"/><Relationship Id="rId140" Type="http://schemas.openxmlformats.org/officeDocument/2006/relationships/hyperlink" Target="https://detail.tmall.com/item.htm?id=574498010452" TargetMode="External"/><Relationship Id="rId378" Type="http://schemas.openxmlformats.org/officeDocument/2006/relationships/hyperlink" Target="https://detail.tmall.com/item.htm?id=570315423862&amp;skuId=3672697237484" TargetMode="External"/><Relationship Id="rId585" Type="http://schemas.openxmlformats.org/officeDocument/2006/relationships/hyperlink" Target="https://detail.tmall.com/item.htm?spm=a1z10.5-b.w4011-11775666377.63.92bd51d31jkOFx&amp;id=598923592557&amp;rn=615cdb018b70bf5dcd9680ff8f4a540b&amp;abbucket=19" TargetMode="External"/><Relationship Id="rId792" Type="http://schemas.openxmlformats.org/officeDocument/2006/relationships/hyperlink" Target="https://detail.tmall.com/item.htm?spm=a220m.1000858.1000725.31.35ce1976Nz8VOL&amp;id=593695448403&amp;skuId=4278970927809&amp;areaId=371000&amp;user_id=2145077701&amp;cat_id=2&amp;is_b=1&amp;rn=c0a7360f053dda748ffd098fbc5ec87e" TargetMode="External"/><Relationship Id="rId806" Type="http://schemas.openxmlformats.org/officeDocument/2006/relationships/hyperlink" Target="https://detail.tmall.com/item.htm?spm=a220m.1000858.1000725.145.533f35d4PE2Plp&amp;id=537707619536&amp;skuId=3210850119425&amp;areaId=371000&amp;user_id=893521147&amp;cat_id=2&amp;is_b=1&amp;rn=4958f06ad5cf515f08b4c7098861ece4" TargetMode="External"/><Relationship Id="rId6" Type="http://schemas.openxmlformats.org/officeDocument/2006/relationships/hyperlink" Target="https://item.taobao.com/item.htm?spm=a1z10.3-c.w4002-5501990109.62.5b59156agMnBxy&amp;id=594507838658" TargetMode="External"/><Relationship Id="rId238" Type="http://schemas.openxmlformats.org/officeDocument/2006/relationships/hyperlink" Target="https://detail.tmall.com/item.htm?id=602776917864" TargetMode="External"/><Relationship Id="rId445" Type="http://schemas.openxmlformats.org/officeDocument/2006/relationships/hyperlink" Target="https://item.taobao.com/item.htm?spm=a1z10.3-c-s.w4002-21676308332.50.1abe4af7RfFPWA&amp;id=600661149005" TargetMode="External"/><Relationship Id="rId652" Type="http://schemas.openxmlformats.org/officeDocument/2006/relationships/hyperlink" Target="https://detail.tmall.com/item.htm?spm=a1z10.3-b-s.w4011-21585713341.57.4dec5274jM1l1E&amp;id=593703860816&amp;rn=4dc92588f6a6bd000e81b96407a116b7&amp;abbucket=19" TargetMode="External"/><Relationship Id="rId291" Type="http://schemas.openxmlformats.org/officeDocument/2006/relationships/hyperlink" Target="https://detail.tmall.com/item.htm?spm=a312a.7700824.w4011-14997680812.145.a6f97dd3Ipjsh3&amp;id=560619343481&amp;rn=77620c093991feed31c8d594644853e7&amp;abbucket=18" TargetMode="External"/><Relationship Id="rId305" Type="http://schemas.openxmlformats.org/officeDocument/2006/relationships/hyperlink" Target="https://detail.tmall.com/item.htm?id=595222942316&amp;skuId=4128093169064" TargetMode="External"/><Relationship Id="rId512" Type="http://schemas.openxmlformats.org/officeDocument/2006/relationships/hyperlink" Target="https://detail.tmall.com/item.htm?spm=a1z10.3-b-s.w4011-16064141744.282.23b91c35uPJ4ta&amp;id=608789857864&amp;rn=dd8b715420f878b724868eb727991764&amp;abbucket=5" TargetMode="External"/><Relationship Id="rId86" Type="http://schemas.openxmlformats.org/officeDocument/2006/relationships/hyperlink" Target="https://detail.tmall.com/item.htm?id=540497322741&amp;ali_refid=a3_430620_1006:1124459168:N:jimIP/4QHyKlxW/AhVzVpQ==:480abe257e13614a6da0a6a2cbc7b8e9&amp;ali_trackid=1_480abe257e13614a6da0a6a2cbc7b8e9&amp;spm=a230r.1.14.3&amp;skuId=3205268838365" TargetMode="External"/><Relationship Id="rId151" Type="http://schemas.openxmlformats.org/officeDocument/2006/relationships/hyperlink" Target="https://detail.tmall.com/item.htm?spm=a1z10.3-b-s.w4011-16325625517.335.1715365eQcl4A0&amp;id=602413935838&amp;rn=a46b06d7865c1463157f8ef675a6074b&amp;abbucket=6" TargetMode="External"/><Relationship Id="rId389" Type="http://schemas.openxmlformats.org/officeDocument/2006/relationships/hyperlink" Target="https://detail.tmall.com/item.htm?id=597242536194&amp;skuId=4327216410944" TargetMode="External"/><Relationship Id="rId596" Type="http://schemas.openxmlformats.org/officeDocument/2006/relationships/hyperlink" Target="https://detail.tmall.com/item.htm?spm=a1z10.5-b.w4011-11775666377.63.480a4b43Iv2nDi&amp;id=609044083567&amp;rn=36126422e92e12c463eb05666f724794&amp;abbucket=19&amp;sku_properties=21433:206496126" TargetMode="External"/><Relationship Id="rId817" Type="http://schemas.openxmlformats.org/officeDocument/2006/relationships/hyperlink" Target="https://item.taobao.com/item.htm?spm=a219r.lm5704.14.97.28f2130bdGSdUW&amp;id=44254920455&amp;ns=1&amp;abbucket=17" TargetMode="External"/><Relationship Id="rId249" Type="http://schemas.openxmlformats.org/officeDocument/2006/relationships/hyperlink" Target="https://detail.tmall.com/item.htm?id=577833698137" TargetMode="External"/><Relationship Id="rId456" Type="http://schemas.openxmlformats.org/officeDocument/2006/relationships/hyperlink" Target="https://item.taobao.com/item.htm?spm=a1z10.3-c-s.w4002-21676308332.30.61e74af7jUP9CM&amp;id=598643013871" TargetMode="External"/><Relationship Id="rId663" Type="http://schemas.openxmlformats.org/officeDocument/2006/relationships/hyperlink" Target="https://detail.tmall.com/item.htm?spm=a1z10.3-b-s.w4011-21585713341.109.4dec5274jM1l1E&amp;id=591738128742&amp;rn=4dc92588f6a6bd000e81b96407a116b7&amp;abbucket=19" TargetMode="External"/><Relationship Id="rId13" Type="http://schemas.openxmlformats.org/officeDocument/2006/relationships/hyperlink" Target="https://detail.tmall.com/item.htm?spm=a230r.1.14.25.3f324588mNFoe6&amp;id=598356404088&amp;ns=1&amp;abbucket=17&amp;sku_properties=211948124:2216577888" TargetMode="External"/><Relationship Id="rId109" Type="http://schemas.openxmlformats.org/officeDocument/2006/relationships/hyperlink" Target="https://item.taobao.com/item.htm?spm=a1z10.3-c.w4002-5501990109.53.11de156alFujbY&amp;id=573600836736" TargetMode="External"/><Relationship Id="rId316" Type="http://schemas.openxmlformats.org/officeDocument/2006/relationships/hyperlink" Target="https://detail.tmall.com/item.htm?id=560742715489&amp;skuId=3671634935196" TargetMode="External"/><Relationship Id="rId523" Type="http://schemas.openxmlformats.org/officeDocument/2006/relationships/hyperlink" Target="https://detail.tmall.com/item.htm?spm=a1z10.3-b.w4011-15287981715.191.3b0127424iBslF&amp;id=590353738822&amp;rn=d8e42bbb161eb5779135876ce324d4ed&amp;abbucket=5" TargetMode="External"/><Relationship Id="rId97" Type="http://schemas.openxmlformats.org/officeDocument/2006/relationships/hyperlink" Target="https://item.taobao.com/item.htm?spm=a1z10.5-c.w4002-18705534662.16.468c543bfxrWDc&amp;id=591539935585" TargetMode="External"/><Relationship Id="rId730" Type="http://schemas.openxmlformats.org/officeDocument/2006/relationships/hyperlink" Target="https://detail.tmall.com/item.htm?spm=a230r.1.14.108.5ba079c7s0Pvkq&amp;id=561726677300&amp;ns=1&amp;abbucket=18" TargetMode="External"/><Relationship Id="rId828" Type="http://schemas.openxmlformats.org/officeDocument/2006/relationships/hyperlink" Target="https://item.taobao.com/item.htm?spm=a1z10.3-c-s.w4002-17367271896.43.44622f40lPdAK6&amp;id=4021948949" TargetMode="External"/><Relationship Id="rId162" Type="http://schemas.openxmlformats.org/officeDocument/2006/relationships/hyperlink" Target="https://item.taobao.com/item.htm?spm=a1z10.5-c-s.w4002-16991945646.42.353d205bUvHBfb&amp;id=554020801046" TargetMode="External"/><Relationship Id="rId467" Type="http://schemas.openxmlformats.org/officeDocument/2006/relationships/hyperlink" Target="https://item.taobao.com/item.htm?spm=a1z10.3-c-s.w4002-21676308332.90.61e74af7jUP9CM&amp;id=583947678556" TargetMode="External"/><Relationship Id="rId674" Type="http://schemas.openxmlformats.org/officeDocument/2006/relationships/hyperlink" Target="https://detail.tmall.com/item.htm?spm=a1z10.3-b-s.w4011-21585713341.282.4dec5274jM1l1E&amp;id=592194354322&amp;rn=4dc92588f6a6bd000e81b96407a116b7&amp;abbucket=19" TargetMode="External"/><Relationship Id="rId24" Type="http://schemas.openxmlformats.org/officeDocument/2006/relationships/hyperlink" Target="https://item.taobao.com/item.htm?id=583155527004&amp;ali_refid=a3_430584_1006:1122741070:N:Mh853mxp%2FlnKAERUextOtA%3D%3D:e20bff7dbf1d31e88335393767964b48&amp;ali_trackid=1_e20bff7dbf1d31e88335393767964b48&amp;spm=a219r.lm5704.14.15" TargetMode="External"/><Relationship Id="rId327" Type="http://schemas.openxmlformats.org/officeDocument/2006/relationships/hyperlink" Target="https://detail.tmall.com/item.htm?id=591222980584&amp;skuId=4237508603921" TargetMode="External"/><Relationship Id="rId534" Type="http://schemas.openxmlformats.org/officeDocument/2006/relationships/hyperlink" Target="https://item.taobao.com/item.htm?spm=a1z10.3-c.w4002-6504414978.96.7d814337vCM54K&amp;id=604739377403" TargetMode="External"/><Relationship Id="rId741" Type="http://schemas.openxmlformats.org/officeDocument/2006/relationships/hyperlink" Target="https://item.taobao.com/item.htm?spm=a1z10.3-c.w4002-7204240895.64.1e793505S002qM&amp;id=610114353246" TargetMode="External"/><Relationship Id="rId839" Type="http://schemas.openxmlformats.org/officeDocument/2006/relationships/hyperlink" Target="https://detail.tmall.com/item.htm?spm=a1z10.3-b-s.w4011-14952603386.399.2ef428c2i6tfkp&amp;id=606964914843&amp;rn=f33ccac8ab2a80d50c28d882f4136a94&amp;abbucket=17" TargetMode="External"/><Relationship Id="rId173" Type="http://schemas.openxmlformats.org/officeDocument/2006/relationships/hyperlink" Target="https://item.taobao.com/item.htm?spm=a1z10.5-c-s.w4002-16991945646.27.738f7be6NVcfS7&amp;id=600966144654" TargetMode="External"/><Relationship Id="rId380" Type="http://schemas.openxmlformats.org/officeDocument/2006/relationships/hyperlink" Target="https://detail.tmall.com/item.htm?id=588387005049" TargetMode="External"/><Relationship Id="rId601" Type="http://schemas.openxmlformats.org/officeDocument/2006/relationships/hyperlink" Target="https://detail.tmall.com/item.htm?spm=a1z10.5-b.w4011-11775666377.88.480a4b43Iv2nDi&amp;id=609266563750&amp;rn=36126422e92e12c463eb05666f724794&amp;abbucket=19" TargetMode="External"/><Relationship Id="rId240" Type="http://schemas.openxmlformats.org/officeDocument/2006/relationships/hyperlink" Target="https://detail.tmall.com/item.htm?id=601124827611&amp;sku_properties=21433:21366" TargetMode="External"/><Relationship Id="rId478" Type="http://schemas.openxmlformats.org/officeDocument/2006/relationships/hyperlink" Target="https://item.taobao.com/item.htm?spm=a1z10.3-c-s.w4002-21676308332.45.63c14af7H2skyB&amp;id=605557603791" TargetMode="External"/><Relationship Id="rId685" Type="http://schemas.openxmlformats.org/officeDocument/2006/relationships/hyperlink" Target="https://detail.tmall.com/item.htm?spm=a1z10.5-b.w4011-16340984639.70.5fed24e0Ualaox&amp;id=577730622382&amp;rn=ea5b988c32445bb5f16de7d5415c6795&amp;abbucket=19&amp;skuId=3984199798801" TargetMode="External"/><Relationship Id="rId35" Type="http://schemas.openxmlformats.org/officeDocument/2006/relationships/hyperlink" Target="https://item.taobao.com/item.htm?spm=a1z10.3-c.w4002-8742050083.68.259a1a9ecjHRpj&amp;id=583017141712" TargetMode="External"/><Relationship Id="rId77" Type="http://schemas.openxmlformats.org/officeDocument/2006/relationships/hyperlink" Target="https://detail.tmall.com/item.htm?spm=a230r.1.14.11.69ba52cc6EK2GY&amp;id=593813345238&amp;cm_id=140105335569ed55e27b&amp;abbucket=17" TargetMode="External"/><Relationship Id="rId100" Type="http://schemas.openxmlformats.org/officeDocument/2006/relationships/hyperlink" Target="https://item.taobao.com/item.htm?spm=a219r.lm894.14.576.516d4850FhEH3L&amp;id=592046676873&amp;ns=1&amp;abbucket=2" TargetMode="External"/><Relationship Id="rId282" Type="http://schemas.openxmlformats.org/officeDocument/2006/relationships/hyperlink" Target="https://detail.tmall.com/item.htm?spm=a312a.7700824.w4011-14997680812.194.4d482e1bAUaXEO&amp;id=544731837504&amp;rn=96345f745a3b8474dd1e71623089f707&amp;abbucket=18&amp;sku_properties=21433:69261940" TargetMode="External"/><Relationship Id="rId338" Type="http://schemas.openxmlformats.org/officeDocument/2006/relationships/hyperlink" Target="https://item.taobao.com/item.htm?id=592318187822" TargetMode="External"/><Relationship Id="rId503" Type="http://schemas.openxmlformats.org/officeDocument/2006/relationships/hyperlink" Target="https://item.taobao.com/item.htm?spm=a219r.lm5704.14.83.77b8badetZmMlY&amp;id=588516541157&amp;ns=1&amp;abbucket=6" TargetMode="External"/><Relationship Id="rId545" Type="http://schemas.openxmlformats.org/officeDocument/2006/relationships/hyperlink" Target="https://item.taobao.com/item.htm?spm=a1z10.3-c.w4002-21851009649.30.44f0cf38iBuYHl&amp;id=585343620200" TargetMode="External"/><Relationship Id="rId587" Type="http://schemas.openxmlformats.org/officeDocument/2006/relationships/hyperlink" Target="https://detail.tmall.com/item.htm?spm=a1z10.5-b.w4011-11775666377.73.92bd51d31jkOFx&amp;id=598127619954&amp;rn=615cdb018b70bf5dcd9680ff8f4a540b&amp;abbucket=19" TargetMode="External"/><Relationship Id="rId710" Type="http://schemas.openxmlformats.org/officeDocument/2006/relationships/hyperlink" Target="https://detail.tmall.com/item.htm?spm=a312a.7700824.w4011-6065585987.142.c0de32a4lP7H0u&amp;id=39373773696&amp;rn=76e43d97ba416b8272bf223717a717ac&amp;abbucket=19&amp;skuId=52824757761" TargetMode="External"/><Relationship Id="rId752" Type="http://schemas.openxmlformats.org/officeDocument/2006/relationships/hyperlink" Target="https://detail.tmall.com/item.htm?spm=a230r.1.14.23.684c7703fNCUtx&amp;id=24003396585&amp;ns=1&amp;abbucket=17&amp;skuId=3130555402131" TargetMode="External"/><Relationship Id="rId808" Type="http://schemas.openxmlformats.org/officeDocument/2006/relationships/hyperlink" Target="https://detail.tmall.com/item.htm?spm=a230r.1.14.52.4d0c2c24qUwAxx&amp;id=558230491999&amp;ns=1&amp;abbucket=17&amp;skuId=3466365532048" TargetMode="External"/><Relationship Id="rId8" Type="http://schemas.openxmlformats.org/officeDocument/2006/relationships/hyperlink" Target="https://item.taobao.com/item.htm?spm=a219r.lm874.14.596.3c7470dfRBMsPY&amp;id=586471734487&amp;ns=1&amp;abbucket=2" TargetMode="External"/><Relationship Id="rId142" Type="http://schemas.openxmlformats.org/officeDocument/2006/relationships/hyperlink" Target="https://detail.tmall.com/item.htm?id=537111860998" TargetMode="External"/><Relationship Id="rId184" Type="http://schemas.openxmlformats.org/officeDocument/2006/relationships/hyperlink" Target="https://detail.tmall.com/item.htm?id=591498138645" TargetMode="External"/><Relationship Id="rId391" Type="http://schemas.openxmlformats.org/officeDocument/2006/relationships/hyperlink" Target="https://detail.tmall.com/item.htm?id=571691690773" TargetMode="External"/><Relationship Id="rId405" Type="http://schemas.openxmlformats.org/officeDocument/2006/relationships/hyperlink" Target="https://detail.tmall.com/item.htm?id=591847102747&amp;skuId=4066765044575" TargetMode="External"/><Relationship Id="rId447" Type="http://schemas.openxmlformats.org/officeDocument/2006/relationships/hyperlink" Target="https://item.taobao.com/item.htm?spm=a1z10.3-c-s.w4002-21676308332.62.1abe4af7RfFPWA&amp;id=599999947444" TargetMode="External"/><Relationship Id="rId612" Type="http://schemas.openxmlformats.org/officeDocument/2006/relationships/hyperlink" Target="https://detail.tmall.com/item.htm?spm=a1z10.3-b-s.w4011-17280132869.117.422252f5PX9EX3&amp;id=38972686500&amp;rn=37e779edef77bdc0d5a204303f69ad9d&amp;abbucket=19" TargetMode="External"/><Relationship Id="rId794" Type="http://schemas.openxmlformats.org/officeDocument/2006/relationships/hyperlink" Target="https://detail.tmall.com/item.htm?spm=a220m.1000858.1000725.102.50701976WYrKMW&amp;id=597049297197&amp;skuId=4325465215468&amp;areaId=371000&amp;user_id=2145077701&amp;cat_id=2&amp;is_b=1&amp;rn=830fd461de6f55ad33ae8963704883f9" TargetMode="External"/><Relationship Id="rId251" Type="http://schemas.openxmlformats.org/officeDocument/2006/relationships/hyperlink" Target="https://detail.tmall.com/item.htm?id=38675737161" TargetMode="External"/><Relationship Id="rId489" Type="http://schemas.openxmlformats.org/officeDocument/2006/relationships/hyperlink" Target="https://item.taobao.com/item.htm?spm=a1z10.3-c-s.w4002-21676308332.77.77494af74g5W73&amp;id=583555243679" TargetMode="External"/><Relationship Id="rId654" Type="http://schemas.openxmlformats.org/officeDocument/2006/relationships/hyperlink" Target="https://detail.tmall.com/item.htm?spm=a1z10.3-b-s.w4011-21585713341.67.4dec5274jM1l1E&amp;id=607184158421&amp;rn=4dc92588f6a6bd000e81b96407a116b7&amp;abbucket=19&amp;sku_properties=21433:20213" TargetMode="External"/><Relationship Id="rId696" Type="http://schemas.openxmlformats.org/officeDocument/2006/relationships/hyperlink" Target="https://detail.tmall.com/item.htm?spm=a312a.7700824.w4011-16106491669.207.399673f3Cc7GCI&amp;id=580858655943&amp;rn=847ba00ac48eb141b32ee05cca3e2e2e&amp;abbucket=19" TargetMode="External"/><Relationship Id="rId46" Type="http://schemas.openxmlformats.org/officeDocument/2006/relationships/hyperlink" Target="https://item.taobao.com/item.htm?spm=a230r.1.14.43.79a23492OvZoO2&amp;id=595736073620&amp;ns=1&amp;abbucket=17" TargetMode="External"/><Relationship Id="rId293" Type="http://schemas.openxmlformats.org/officeDocument/2006/relationships/hyperlink" Target="https://detail.tmall.com/item.htm?spm=a1z10.3-b-s.w4011-14997680816.114.7b6762dajQpvdc&amp;id=602016010000&amp;rn=fbf93b02c1911de7e5d495f5f7b06652&amp;abbucket=18&amp;skuId=4212113932424" TargetMode="External"/><Relationship Id="rId307" Type="http://schemas.openxmlformats.org/officeDocument/2006/relationships/hyperlink" Target="https://detail.tmall.com/item.htm?id=568495255453&amp;skuId=3799888279803" TargetMode="External"/><Relationship Id="rId349" Type="http://schemas.openxmlformats.org/officeDocument/2006/relationships/hyperlink" Target="https://detail.tmall.com/item.htm?id=581495737083" TargetMode="External"/><Relationship Id="rId514" Type="http://schemas.openxmlformats.org/officeDocument/2006/relationships/hyperlink" Target="https://detail.tmall.com/item.htm?spm=a1z10.3-b-s.w4011-16064141744.238.68ee1c35yFNBbK&amp;id=605522651990&amp;rn=48b3b3feea45daa968080d92a6c5e521&amp;abbucket=5" TargetMode="External"/><Relationship Id="rId556" Type="http://schemas.openxmlformats.org/officeDocument/2006/relationships/hyperlink" Target="https://item.taobao.com/item.htm?spm=a1z10.3-c.w4002-21851009649.46.616ccf38sqFWQb&amp;id=606765082255" TargetMode="External"/><Relationship Id="rId721" Type="http://schemas.openxmlformats.org/officeDocument/2006/relationships/hyperlink" Target="https://detail.tmall.com/item.htm?spm=a312a.7700824.w4011-6065585987.332.c0de32a4lP7H0u&amp;id=37966153585&amp;rn=76e43d97ba416b8272bf223717a717ac&amp;abbucket=19&amp;skuId=3814353002589" TargetMode="External"/><Relationship Id="rId763" Type="http://schemas.openxmlformats.org/officeDocument/2006/relationships/hyperlink" Target="https://detail.tmall.com/item.htm?spm=a230r.1.14.174.3ebb4090DYjynu&amp;id=598604282214&amp;ns=1&amp;abbucket=17&amp;skuId=4342531099915" TargetMode="External"/><Relationship Id="rId88" Type="http://schemas.openxmlformats.org/officeDocument/2006/relationships/hyperlink" Target="https://detail.tmall.com/item.htm?spm=a230r.1.14.13.32d065f9l86DX9&amp;id=550964546545&amp;cm_id=140105335569ed55e27b&amp;abbucket=17&amp;skuId=3361936112731" TargetMode="External"/><Relationship Id="rId111" Type="http://schemas.openxmlformats.org/officeDocument/2006/relationships/hyperlink" Target="https://item.taobao.com/item.htm?spm=a1z10.5-c-s.w4002-15405695059.71.41dd3528VOWw5W&amp;id=536896910907" TargetMode="External"/><Relationship Id="rId153" Type="http://schemas.openxmlformats.org/officeDocument/2006/relationships/hyperlink" Target="https://detail.tmall.com/item.htm?spm=a1z10.3-b-s.w4011-16325625517.297.62f6365eSvtaGq&amp;id=601367216760&amp;rn=c89305dda8bd5b1b81a751aa618b33a0&amp;abbucket=6" TargetMode="External"/><Relationship Id="rId195" Type="http://schemas.openxmlformats.org/officeDocument/2006/relationships/hyperlink" Target="https://detail.tmall.com/item.htm?id=576938379654" TargetMode="External"/><Relationship Id="rId209" Type="http://schemas.openxmlformats.org/officeDocument/2006/relationships/hyperlink" Target="https://detail.tmall.com/item.htm?id=583972363734&amp;skuId=3932100988522" TargetMode="External"/><Relationship Id="rId360" Type="http://schemas.openxmlformats.org/officeDocument/2006/relationships/hyperlink" Target="https://detail.tmall.com/item.htm?id=41735057775" TargetMode="External"/><Relationship Id="rId416" Type="http://schemas.openxmlformats.org/officeDocument/2006/relationships/hyperlink" Target="https://detail.tmall.com/item.htm?id=577860407102" TargetMode="External"/><Relationship Id="rId598" Type="http://schemas.openxmlformats.org/officeDocument/2006/relationships/hyperlink" Target="https://detail.tmall.com/item.htm?spm=a1z10.5-b.w4011-11775666377.73.480a4b43Iv2nDi&amp;id=599352507145&amp;rn=36126422e92e12c463eb05666f724794&amp;abbucket=19&amp;sku_properties=21433:206496126" TargetMode="External"/><Relationship Id="rId819" Type="http://schemas.openxmlformats.org/officeDocument/2006/relationships/hyperlink" Target="https://item.taobao.com/item.htm?spm=a219r.lm5704.14.42.28f2130bdGSdUW&amp;id=542810297061&amp;ns=1&amp;abbucket=17" TargetMode="External"/><Relationship Id="rId220" Type="http://schemas.openxmlformats.org/officeDocument/2006/relationships/hyperlink" Target="https://detail.tmall.com/item.htm?id=567274709971" TargetMode="External"/><Relationship Id="rId458" Type="http://schemas.openxmlformats.org/officeDocument/2006/relationships/hyperlink" Target="https://item.taobao.com/item.htm?spm=a1z10.3-c-s.w4002-21676308332.41.61e74af7jUP9CM&amp;id=578409578465" TargetMode="External"/><Relationship Id="rId623" Type="http://schemas.openxmlformats.org/officeDocument/2006/relationships/hyperlink" Target="https://detail.tmall.com/item.htm?spm=a1z10.5-b-s.w4011-17084550740.118.287959fdyD4ORb&amp;id=551565558152&amp;rn=d0667e6a68c3684b99f4936860c88cdd&amp;abbucket=19&amp;skuId=4020083129494" TargetMode="External"/><Relationship Id="rId665" Type="http://schemas.openxmlformats.org/officeDocument/2006/relationships/hyperlink" Target="https://detail.tmall.com/item.htm?spm=a1z10.3-b-s.w4011-21585713341.124.4dec5274jM1l1E&amp;id=607392635623&amp;rn=4dc92588f6a6bd000e81b96407a116b7&amp;abbucket=19&amp;sku_properties=21433:20213" TargetMode="External"/><Relationship Id="rId830" Type="http://schemas.openxmlformats.org/officeDocument/2006/relationships/hyperlink" Target="https://detail.tmall.com/item.htm?spm=a230r.1.14.226.5ecb3d6d5S5096&amp;id=600321637555&amp;ns=1&amp;abbucket=17&amp;skuId=4364579162331" TargetMode="External"/><Relationship Id="rId15" Type="http://schemas.openxmlformats.org/officeDocument/2006/relationships/hyperlink" Target="https://detail.tmall.com/item.htm?spm=a230r.1.14.11.3f324588mNFoe6&amp;id=536691406355&amp;cm_id=140105335569ed55e27b&amp;abbucket=17" TargetMode="External"/><Relationship Id="rId57" Type="http://schemas.openxmlformats.org/officeDocument/2006/relationships/hyperlink" Target="https://item.taobao.com/item.htm?spm=a219r.lm5704.14.221.4dd34acbtjWuHD&amp;id=567141551161&amp;ns=1&amp;abbucket=17" TargetMode="External"/><Relationship Id="rId262" Type="http://schemas.openxmlformats.org/officeDocument/2006/relationships/hyperlink" Target="https://detail.tmall.com/item.htm?id=603146670162" TargetMode="External"/><Relationship Id="rId318" Type="http://schemas.openxmlformats.org/officeDocument/2006/relationships/hyperlink" Target="https://detail.tmall.com/item.htm?id=601121621297" TargetMode="External"/><Relationship Id="rId525" Type="http://schemas.openxmlformats.org/officeDocument/2006/relationships/hyperlink" Target="https://item.taobao.com/item.htm?spm=a1z10.5-c-s.w4002-22099170681.64.6adc5b31dJgtjN&amp;id=610556637652" TargetMode="External"/><Relationship Id="rId567" Type="http://schemas.openxmlformats.org/officeDocument/2006/relationships/hyperlink" Target="https://item.taobao.com/item.htm?spm=a1z10.3-c-s.w4002-22012455104.34.cf4a455butS87h&amp;id=575727231444" TargetMode="External"/><Relationship Id="rId732" Type="http://schemas.openxmlformats.org/officeDocument/2006/relationships/hyperlink" Target="https://detail.tmall.com/item.htm?spm=a1z10.5-b.w4011-4450212886.116.225628a4fSQOIM&amp;id=35820310993&amp;rn=914fbc7997f7024f1b79b94f64999fba&amp;abbucket=19" TargetMode="External"/><Relationship Id="rId99" Type="http://schemas.openxmlformats.org/officeDocument/2006/relationships/hyperlink" Target="https://detail.tmall.com/item.htm?spm=a220o.1000855.w4004-14773315653.18.68962454JXGVEZ&amp;id=577194483266&amp;sku_properties=21433:31867208" TargetMode="External"/><Relationship Id="rId122" Type="http://schemas.openxmlformats.org/officeDocument/2006/relationships/hyperlink" Target="https://detail.tmall.com/item.htm?spm=a1z10.3-b.w4011-6837605520.255.790f43d2xtUiaF&amp;id=585130136132&amp;rn=3842287618ed89f2efd6d7e692815906&amp;abbucket=6" TargetMode="External"/><Relationship Id="rId164" Type="http://schemas.openxmlformats.org/officeDocument/2006/relationships/hyperlink" Target="https://item.taobao.com/item.htm?spm=a1z10.5-c-s.w4002-16991945646.48.353d205bUvHBfb&amp;id=576676768377" TargetMode="External"/><Relationship Id="rId371" Type="http://schemas.openxmlformats.org/officeDocument/2006/relationships/hyperlink" Target="https://detail.tmall.com/item.htm?id=587522819494&amp;sku_properties=10112890:3226348" TargetMode="External"/><Relationship Id="rId774" Type="http://schemas.openxmlformats.org/officeDocument/2006/relationships/hyperlink" Target="https://item.taobao.com/item.htm?spm=a219r.lm5704.14.276.6e7d38f20lfmlK&amp;id=540524230856&amp;ns=1&amp;abbucket=17" TargetMode="External"/><Relationship Id="rId427" Type="http://schemas.openxmlformats.org/officeDocument/2006/relationships/hyperlink" Target="https://detail.tmall.com/item.htm?id=557566516408" TargetMode="External"/><Relationship Id="rId469" Type="http://schemas.openxmlformats.org/officeDocument/2006/relationships/hyperlink" Target="https://item.taobao.com/item.htm?spm=a1z10.3-c-s.w4002-21676308332.60.316d4af7aTV1j6&amp;id=597023921175" TargetMode="External"/><Relationship Id="rId634" Type="http://schemas.openxmlformats.org/officeDocument/2006/relationships/hyperlink" Target="https://detail.tmall.com/item.htm?spm=a1z10.5-b-s.w4011-17084550740.226.287959fdyD4ORb&amp;id=604915734108&amp;rn=d0667e6a68c3684b99f4936860c88cdd&amp;abbucket=19" TargetMode="External"/><Relationship Id="rId676" Type="http://schemas.openxmlformats.org/officeDocument/2006/relationships/hyperlink" Target="https://detail.tmall.com/item.htm?spm=a1z10.3-b-s.w4011-21585713341.292.4dec5274jM1l1E&amp;id=599757247424&amp;rn=4dc92588f6a6bd000e81b96407a116b7&amp;abbucket=19&amp;sku_properties=21433:20213" TargetMode="External"/><Relationship Id="rId841" Type="http://schemas.openxmlformats.org/officeDocument/2006/relationships/hyperlink" Target="https://detail.tmall.com/item.htm?spm=a1z10.3-b-s.w4011-14952603386.423.2ef428c2i6tfkp&amp;id=608777719439&amp;rn=f33ccac8ab2a80d50c28d882f4136a94&amp;abbucket=17&amp;skuId=4443887382522" TargetMode="External"/><Relationship Id="rId26" Type="http://schemas.openxmlformats.org/officeDocument/2006/relationships/hyperlink" Target="https://item.taobao.com/item.htm?id=575590609194&amp;ali_refid=a3_430584_1006:1105986206:N:WYNLSsiPXyKYwnXUw1aQfA%3D%3D:e64d572f8ff207bd6d282ee2b1115bdf&amp;ali_trackid=1_e64d572f8ff207bd6d282ee2b1115bdf&amp;spm=a219r.lm5704.14.11" TargetMode="External"/><Relationship Id="rId231" Type="http://schemas.openxmlformats.org/officeDocument/2006/relationships/hyperlink" Target="https://detail.tmall.com/item.htm?id=551877058966" TargetMode="External"/><Relationship Id="rId273" Type="http://schemas.openxmlformats.org/officeDocument/2006/relationships/hyperlink" Target="https://detail.tmall.com/item.htm?spm=a312a.7700824.w4011-14997680812.104.4d482e1bAUaXEO&amp;id=592383851970&amp;rn=96345f745a3b8474dd1e71623089f707&amp;abbucket=18&amp;sku_properties=21433:3229490" TargetMode="External"/><Relationship Id="rId329" Type="http://schemas.openxmlformats.org/officeDocument/2006/relationships/hyperlink" Target="https://detail.tmall.com/item.htm?id=586908177363&amp;skuId=4159015999092" TargetMode="External"/><Relationship Id="rId480" Type="http://schemas.openxmlformats.org/officeDocument/2006/relationships/hyperlink" Target="https://item.taobao.com/item.htm?spm=a1z10.3-c-s.w4002-21676308332.51.63c14af7H2skyB&amp;id=572508080208" TargetMode="External"/><Relationship Id="rId536" Type="http://schemas.openxmlformats.org/officeDocument/2006/relationships/hyperlink" Target="https://item.taobao.com/item.htm?spm=a1z10.3-c.w4002-6504414978.48.28cc4337RPM7Eq&amp;id=604533394840" TargetMode="External"/><Relationship Id="rId701" Type="http://schemas.openxmlformats.org/officeDocument/2006/relationships/hyperlink" Target="https://detail.tmall.com/item.htm?spm=a312a.7700824.w4011-6065585987.95.c0de32a4lP7H0u&amp;id=521507310030&amp;rn=76e43d97ba416b8272bf223717a717ac&amp;abbucket=19" TargetMode="External"/><Relationship Id="rId68" Type="http://schemas.openxmlformats.org/officeDocument/2006/relationships/hyperlink" Target="https://detail.tmall.com/item.htm?spm=a230r.1.14.165.65bde1f2mVhkO2&amp;id=523319176466&amp;ns=1&amp;abbucket=17" TargetMode="External"/><Relationship Id="rId133" Type="http://schemas.openxmlformats.org/officeDocument/2006/relationships/hyperlink" Target="https://item.taobao.com/item.htm?id=542822017967" TargetMode="External"/><Relationship Id="rId175" Type="http://schemas.openxmlformats.org/officeDocument/2006/relationships/hyperlink" Target="https://detail.tmall.com/item.htm?id=561262371728" TargetMode="External"/><Relationship Id="rId340" Type="http://schemas.openxmlformats.org/officeDocument/2006/relationships/hyperlink" Target="https://item.taobao.com/item.htm?id=580473727694" TargetMode="External"/><Relationship Id="rId578" Type="http://schemas.openxmlformats.org/officeDocument/2006/relationships/hyperlink" Target="https://detail.tmall.com/item.htm?spm=a1z10.3-b.w4011-2882507194.113.33e54e58y5Hg43&amp;id=605141873015&amp;rn=579a14bd69275a87d558a91a2925b2d8&amp;abbucket=17&amp;skuId=4409789034824" TargetMode="External"/><Relationship Id="rId743" Type="http://schemas.openxmlformats.org/officeDocument/2006/relationships/hyperlink" Target="https://item.taobao.com/item.htm?spm=a1z10.3-c.w4002-7204240895.45.1e793505S002qM&amp;id=550230283253" TargetMode="External"/><Relationship Id="rId785" Type="http://schemas.openxmlformats.org/officeDocument/2006/relationships/hyperlink" Target="https://item.taobao.com/item.htm?id=532091681211&amp;ali_trackid=2:mm_10528127_44690860_96598050241:1569038036_196_1521678126&amp;pvid=null&amp;scm=null" TargetMode="External"/><Relationship Id="rId200" Type="http://schemas.openxmlformats.org/officeDocument/2006/relationships/hyperlink" Target="https://detail.tmall.com/item.htm?id=571196483670" TargetMode="External"/><Relationship Id="rId382" Type="http://schemas.openxmlformats.org/officeDocument/2006/relationships/hyperlink" Target="https://detail.tmall.com/item.htm?id=576738170677" TargetMode="External"/><Relationship Id="rId438" Type="http://schemas.openxmlformats.org/officeDocument/2006/relationships/hyperlink" Target="https://detail.tmall.com/item.htm?id=575851064305" TargetMode="External"/><Relationship Id="rId603" Type="http://schemas.openxmlformats.org/officeDocument/2006/relationships/hyperlink" Target="https://detail.tmall.com/item.htm?spm=a1z10.5-b.w4011-11775666377.53.39435b7eucRKsB&amp;id=606850359213&amp;rn=49f89d025b5ff56ac8314a23ffdf371a&amp;abbucket=19&amp;skuId=4249706360452" TargetMode="External"/><Relationship Id="rId645" Type="http://schemas.openxmlformats.org/officeDocument/2006/relationships/hyperlink" Target="https://detail.tmall.com/item.htm?spm=a1z10.5-b-s.w4011-17084550740.326.287959fdyD4ORb&amp;id=557595321389&amp;rn=d0667e6a68c3684b99f4936860c88cdd&amp;abbucket=19&amp;sku_properties=21433:206496126" TargetMode="External"/><Relationship Id="rId687" Type="http://schemas.openxmlformats.org/officeDocument/2006/relationships/hyperlink" Target="https://detail.tmall.com/item.htm?spm=a230r.1.14.19.5b687764q0gZl1&amp;id=38036295754&amp;ns=1&amp;abbucket=9&amp;skuId=61317208998" TargetMode="External"/><Relationship Id="rId810" Type="http://schemas.openxmlformats.org/officeDocument/2006/relationships/hyperlink" Target="https://item.taobao.com/item.htm?spm=a219r.lm5704.14.187.136e2105bgMCgE&amp;id=39861588482&amp;ns=1&amp;abbucket=17" TargetMode="External"/><Relationship Id="rId852" Type="http://schemas.openxmlformats.org/officeDocument/2006/relationships/hyperlink" Target="https://item.taobao.com/item.htm?spm=a1z10.3-c.w4002-13571817326.23.412b277arjQaux&amp;id=602419259874" TargetMode="External"/><Relationship Id="rId242" Type="http://schemas.openxmlformats.org/officeDocument/2006/relationships/hyperlink" Target="https://detail.tmall.com/item.htm?id=542316269204&amp;skuId=3259064184726" TargetMode="External"/><Relationship Id="rId284" Type="http://schemas.openxmlformats.org/officeDocument/2006/relationships/hyperlink" Target="https://detail.tmall.com/item.htm?spm=a312a.7700824.w4011-14997680812.189.53f43aed5zg2t3&amp;id=561848601921&amp;rn=338a41f9a19c450f3ed37c14266014eb&amp;abbucket=18" TargetMode="External"/><Relationship Id="rId491" Type="http://schemas.openxmlformats.org/officeDocument/2006/relationships/hyperlink" Target="https://item.taobao.com/item.htm?spm=a230r.1.999.140.549f523c2rWkv2&amp;id=580475021473&amp;ns=1" TargetMode="External"/><Relationship Id="rId505" Type="http://schemas.openxmlformats.org/officeDocument/2006/relationships/hyperlink" Target="https://item.taobao.com/item.htm?spm=a219r.lm5704.14.408.77b8badetZmMlY&amp;id=606277760956&amp;ns=1&amp;abbucket=6" TargetMode="External"/><Relationship Id="rId712" Type="http://schemas.openxmlformats.org/officeDocument/2006/relationships/hyperlink" Target="https://detail.tmall.com/item.htm?spm=a312a.7700824.w4011-6065585987.217.c0de32a4lP7H0u&amp;id=38924895299&amp;rn=76e43d97ba416b8272bf223717a717ac&amp;abbucket=19&amp;skuId=3570692263789" TargetMode="External"/><Relationship Id="rId37" Type="http://schemas.openxmlformats.org/officeDocument/2006/relationships/hyperlink" Target="https://item.taobao.com/item.htm?spm=a1z10.3-c.w4002-8742050083.53.259a1a9ecjHRpj&amp;id=583017841634" TargetMode="External"/><Relationship Id="rId79" Type="http://schemas.openxmlformats.org/officeDocument/2006/relationships/hyperlink" Target="https://item.taobao.com/item.htm?spm=a230r.1.14.30.64c01b9212miJu&amp;id=585718341196&amp;ns=1&amp;abbucket=17" TargetMode="External"/><Relationship Id="rId102" Type="http://schemas.openxmlformats.org/officeDocument/2006/relationships/hyperlink" Target="https://item.taobao.com/item.htm?spm=a1z10.3-c.w4002-18257438539.54.62a62dabYAlh0E&amp;id=595055401116" TargetMode="External"/><Relationship Id="rId144" Type="http://schemas.openxmlformats.org/officeDocument/2006/relationships/hyperlink" Target="https://detail.tmall.com/item.htm?id=605524699836" TargetMode="External"/><Relationship Id="rId547" Type="http://schemas.openxmlformats.org/officeDocument/2006/relationships/hyperlink" Target="https://item.taobao.com/item.htm?spm=a1z10.3-c.w4002-21851009649.39.44f0cf38iBuYHl&amp;id=604276339044" TargetMode="External"/><Relationship Id="rId589" Type="http://schemas.openxmlformats.org/officeDocument/2006/relationships/hyperlink" Target="https://detail.tmall.com/item.htm?spm=a1z10.5-b.w4011-11775666377.83.92bd51d31jkOFx&amp;id=598644639696&amp;rn=615cdb018b70bf5dcd9680ff8f4a540b&amp;abbucket=19" TargetMode="External"/><Relationship Id="rId754" Type="http://schemas.openxmlformats.org/officeDocument/2006/relationships/hyperlink" Target="https://detail.tmall.com/item.htm?spm=a220m.1000858.1000725.114.47b24d50WkA7sf&amp;id=578448780711&amp;skuId=4005466615868&amp;areaId=371000&amp;user_id=907352814&amp;cat_id=2&amp;is_b=1&amp;rn=83b0355aadc2a52d269ea5aac61a8409" TargetMode="External"/><Relationship Id="rId796" Type="http://schemas.openxmlformats.org/officeDocument/2006/relationships/hyperlink" Target="https://detail.tmall.com/item.htm?spm=a220m.1000858.1000725.101.c7301976VbvbVD&amp;id=577044923221&amp;skuId=3970816355129&amp;areaId=371000&amp;user_id=2145077701&amp;cat_id=2&amp;is_b=1&amp;rn=64c5611eaad596677695207b445ed425" TargetMode="External"/><Relationship Id="rId90" Type="http://schemas.openxmlformats.org/officeDocument/2006/relationships/hyperlink" Target="https://detail.tmall.com/item.htm?spm=a230r.1.14.153.4b7f3d6dbM3pC2&amp;id=586953948378&amp;ns=1&amp;abbucket=17&amp;skuId=4160670294482" TargetMode="External"/><Relationship Id="rId186" Type="http://schemas.openxmlformats.org/officeDocument/2006/relationships/hyperlink" Target="https://detail.tmall.com/item.htm?id=546834368473" TargetMode="External"/><Relationship Id="rId351" Type="http://schemas.openxmlformats.org/officeDocument/2006/relationships/hyperlink" Target="https://detail.tmall.com/item.htm?id=594653285370&amp;skuId=4291407987106" TargetMode="External"/><Relationship Id="rId393" Type="http://schemas.openxmlformats.org/officeDocument/2006/relationships/hyperlink" Target="https://detail.tmall.com/item.htm?id=581453333763&amp;skuId=3886488320397" TargetMode="External"/><Relationship Id="rId407" Type="http://schemas.openxmlformats.org/officeDocument/2006/relationships/hyperlink" Target="https://detail.tmall.com/item.htm?id=575889695821" TargetMode="External"/><Relationship Id="rId449" Type="http://schemas.openxmlformats.org/officeDocument/2006/relationships/hyperlink" Target="https://item.taobao.com/item.htm?spm=a1z10.3-c-s.w4002-21676308332.67.1abe4af7RfFPWA&amp;id=603803210270" TargetMode="External"/><Relationship Id="rId614" Type="http://schemas.openxmlformats.org/officeDocument/2006/relationships/hyperlink" Target="https://detail.tmall.com/item.htm?spm=a1z10.3-b-s.w4011-17280132869.162.422252f5PX9EX3&amp;id=544030294005&amp;rn=37e779edef77bdc0d5a204303f69ad9d&amp;abbucket=19&amp;skuId=3440041990339" TargetMode="External"/><Relationship Id="rId656" Type="http://schemas.openxmlformats.org/officeDocument/2006/relationships/hyperlink" Target="https://detail.tmall.com/item.htm?spm=a1z10.3-b-s.w4011-21585713341.77.4dec5274jM1l1E&amp;id=605002414420&amp;rn=4dc92588f6a6bd000e81b96407a116b7&amp;abbucket=19" TargetMode="External"/><Relationship Id="rId821" Type="http://schemas.openxmlformats.org/officeDocument/2006/relationships/hyperlink" Target="https://detail.tmall.com/item.htm?spm=a230r.1.14.188.17cd3103tiZ5CD&amp;id=600263750384&amp;ns=1&amp;abbucket=17" TargetMode="External"/><Relationship Id="rId211" Type="http://schemas.openxmlformats.org/officeDocument/2006/relationships/hyperlink" Target="https://detail.tmall.com/item.htm?id=569809421391" TargetMode="External"/><Relationship Id="rId253" Type="http://schemas.openxmlformats.org/officeDocument/2006/relationships/hyperlink" Target="https://detail.tmall.com/item.htm?id=559401706120" TargetMode="External"/><Relationship Id="rId295" Type="http://schemas.openxmlformats.org/officeDocument/2006/relationships/hyperlink" Target="https://detail.tmall.com/item.htm?spm=a1z10.3-b-s.w4011-14997680816.214.7b6762dajQpvdc&amp;id=580413408425&amp;rn=fbf93b02c1911de7e5d495f5f7b06652&amp;abbucket=18" TargetMode="External"/><Relationship Id="rId309" Type="http://schemas.openxmlformats.org/officeDocument/2006/relationships/hyperlink" Target="https://detail.tmall.com/item.htm?id=558295019100&amp;sku_properties=21433:20213" TargetMode="External"/><Relationship Id="rId460" Type="http://schemas.openxmlformats.org/officeDocument/2006/relationships/hyperlink" Target="https://item.taobao.com/item.htm?spm=a1z10.3-c-s.w4002-21676308332.51.61e74af7jUP9CM&amp;id=592985104527" TargetMode="External"/><Relationship Id="rId516" Type="http://schemas.openxmlformats.org/officeDocument/2006/relationships/hyperlink" Target="https://detail.tmall.com/item.htm?spm=a1z10.3-b-s.w4011-16064141744.138.3cbd1c350MIw6l&amp;id=598630915044&amp;rn=0904c4c02f6ababf8c655ea5ee8a5e07&amp;abbucket=5" TargetMode="External"/><Relationship Id="rId698" Type="http://schemas.openxmlformats.org/officeDocument/2006/relationships/hyperlink" Target="https://detail.tmall.com/item.htm?spm=a312a.7700824.w4011-6065585987.157.c0de32a4lP7H0u&amp;id=39308837265&amp;rn=76e43d97ba416b8272bf223717a717ac&amp;abbucket=19&amp;sku_properties=21433:79936" TargetMode="External"/><Relationship Id="rId48" Type="http://schemas.openxmlformats.org/officeDocument/2006/relationships/hyperlink" Target="https://item.taobao.com/item.htm?spm=a219r.lm5704.14.32.2d0a48c8N3wYPi&amp;id=597565785829&amp;ns=1&amp;abbucket=17" TargetMode="External"/><Relationship Id="rId113" Type="http://schemas.openxmlformats.org/officeDocument/2006/relationships/hyperlink" Target="https://detail.tmall.com/item.htm?spm=a1z10.5-b-s.w4011-21564646504.56.3a913b921CIa05&amp;id=534495095265&amp;rn=f9cd3407065dfff821b6978cf3f39ac5&amp;abbucket=4&amp;skuId=4371646798887" TargetMode="External"/><Relationship Id="rId320" Type="http://schemas.openxmlformats.org/officeDocument/2006/relationships/hyperlink" Target="https://detail.tmall.com/item.htm?id=18416681678" TargetMode="External"/><Relationship Id="rId558" Type="http://schemas.openxmlformats.org/officeDocument/2006/relationships/hyperlink" Target="https://item.taobao.com/item.htm?spm=a1z10.3-c.w4002-21851009649.43.6968cf38MjFE8U&amp;id=605655021721" TargetMode="External"/><Relationship Id="rId723" Type="http://schemas.openxmlformats.org/officeDocument/2006/relationships/hyperlink" Target="https://detail.tmall.com/item.htm?spm=a312a.7700824.w4011-6065585987.352.c0de32a4lP7H0u&amp;id=597077279285&amp;rn=76e43d97ba416b8272bf223717a717ac&amp;abbucket=19&amp;skuId=4318863138831" TargetMode="External"/><Relationship Id="rId765" Type="http://schemas.openxmlformats.org/officeDocument/2006/relationships/hyperlink" Target="https://item.taobao.com/item.htm?spm=a219r.lm874.14.651.68c519b9OUbByA&amp;id=588810324365&amp;ns=1&amp;abbucket=17" TargetMode="External"/><Relationship Id="rId155" Type="http://schemas.openxmlformats.org/officeDocument/2006/relationships/hyperlink" Target="https://detail.tmall.com/item.htm?spm=a1z10.3-b-s.w4011-16325625517.362.62f6365eSvtaGq&amp;id=600824309134&amp;rn=c89305dda8bd5b1b81a751aa618b33a0&amp;abbucket=6" TargetMode="External"/><Relationship Id="rId197" Type="http://schemas.openxmlformats.org/officeDocument/2006/relationships/hyperlink" Target="https://detail.tmall.com/item.htm?id=567541874745" TargetMode="External"/><Relationship Id="rId362" Type="http://schemas.openxmlformats.org/officeDocument/2006/relationships/hyperlink" Target="https://detail.tmall.com/item.htm?id=45439693360&amp;skuId=3880541241595" TargetMode="External"/><Relationship Id="rId418" Type="http://schemas.openxmlformats.org/officeDocument/2006/relationships/hyperlink" Target="https://detail.tmall.com/item.htm?id=577379439691&amp;sku_properties=10112890:109101" TargetMode="External"/><Relationship Id="rId625" Type="http://schemas.openxmlformats.org/officeDocument/2006/relationships/hyperlink" Target="https://detail.tmall.com/item.htm?spm=a1z10.5-b-s.w4011-17084550740.126.287959fdyD4ORb&amp;id=592377051154&amp;rn=d0667e6a68c3684b99f4936860c88cdd&amp;abbucket=19&amp;skuId=4072678168193" TargetMode="External"/><Relationship Id="rId832" Type="http://schemas.openxmlformats.org/officeDocument/2006/relationships/hyperlink" Target="https://detail.tmall.com/item.htm?spm=a230r.1.14.109.5ecb3d6d5S5096&amp;id=575196508232&amp;ns=1&amp;abbucket=17&amp;skuId=4017468148877" TargetMode="External"/><Relationship Id="rId222" Type="http://schemas.openxmlformats.org/officeDocument/2006/relationships/hyperlink" Target="https://detail.tmall.com/item.htm?id=547072767228" TargetMode="External"/><Relationship Id="rId264" Type="http://schemas.openxmlformats.org/officeDocument/2006/relationships/hyperlink" Target="https://detail.tmall.com/item.htm?id=38799867224" TargetMode="External"/><Relationship Id="rId471" Type="http://schemas.openxmlformats.org/officeDocument/2006/relationships/hyperlink" Target="https://item.taobao.com/item.htm?spm=a1z10.3-c-s.w4002-21676308332.83.316d4af7aTV1j6&amp;id=571583280495" TargetMode="External"/><Relationship Id="rId667" Type="http://schemas.openxmlformats.org/officeDocument/2006/relationships/hyperlink" Target="https://detail.tmall.com/item.htm?spm=a1z10.3-b-s.w4011-21585713341.134.4dec5274jM1l1E&amp;id=608338876734&amp;rn=4dc92588f6a6bd000e81b96407a116b7&amp;abbucket=19" TargetMode="External"/><Relationship Id="rId17" Type="http://schemas.openxmlformats.org/officeDocument/2006/relationships/hyperlink" Target="https://detail.tmall.com/item.htm?id=536125042849&amp;ali_refid=a3_430620_1006:1123917452:N:pjJwgFZf+JmW9/0at02dlfYsjahic8zo:0a0bf1c0097e736ab08f1318c9e04bd5&amp;ali_trackid=1_0a0bf1c0097e736ab08f1318c9e04bd5&amp;spm=a230r.1.14.3&amp;sku_properties=211948124:2276413688" TargetMode="External"/><Relationship Id="rId59" Type="http://schemas.openxmlformats.org/officeDocument/2006/relationships/hyperlink" Target="https://detail.tmall.com/item.htm?spm=a230r.1.14.30.2c276cdfdZ6n15&amp;id=528057697746&amp;ns=1&amp;abbucket=17&amp;skuId=3974906946759" TargetMode="External"/><Relationship Id="rId124" Type="http://schemas.openxmlformats.org/officeDocument/2006/relationships/hyperlink" Target="https://detail.tmall.com/item.htm?id=599777145415&amp;skuId=4360625063339" TargetMode="External"/><Relationship Id="rId527" Type="http://schemas.openxmlformats.org/officeDocument/2006/relationships/hyperlink" Target="https://item.taobao.com/item.htm?spm=a1z10.5-c-s.w4002-22099170681.79.6adc5b31dJgtjN&amp;id=610511133880" TargetMode="External"/><Relationship Id="rId569" Type="http://schemas.openxmlformats.org/officeDocument/2006/relationships/hyperlink" Target="https://item.taobao.com/item.htm?spm=a230r.1.14.88.4ebe3539V2YMXt&amp;id=611263106650&amp;ns=1&amp;abbucket=11" TargetMode="External"/><Relationship Id="rId734" Type="http://schemas.openxmlformats.org/officeDocument/2006/relationships/hyperlink" Target="https://detail.tmall.com/item.htm?spm=a1z10.3-b.w4011-16514823718.47.4f526d0ckQvJoX&amp;id=611525699737&amp;rn=43d86feafb60ae8a998128a210cbffb6&amp;abbucket=19" TargetMode="External"/><Relationship Id="rId776" Type="http://schemas.openxmlformats.org/officeDocument/2006/relationships/hyperlink" Target="https://item.taobao.com/item.htm?spm=a219r.lm5704.14.360.6e7d38f20lfmlK&amp;id=522940390268&amp;ns=1&amp;abbucket=17" TargetMode="External"/><Relationship Id="rId70" Type="http://schemas.openxmlformats.org/officeDocument/2006/relationships/hyperlink" Target="https://detail.tmall.com/item.htm?spm=a230r.1.14.46.65bde1f2mVhkO2&amp;id=595302488561&amp;ns=1&amp;abbucket=17&amp;skuId=4354082535973" TargetMode="External"/><Relationship Id="rId166" Type="http://schemas.openxmlformats.org/officeDocument/2006/relationships/hyperlink" Target="https://item.taobao.com/item.htm?spm=a1z10.5-c-s.w4002-16991945646.81.10b8205bz50Ei6&amp;id=597043157872" TargetMode="External"/><Relationship Id="rId331" Type="http://schemas.openxmlformats.org/officeDocument/2006/relationships/hyperlink" Target="https://detail.tmall.com/item.htm?id=586816731663&amp;skuId=4170835170244" TargetMode="External"/><Relationship Id="rId373" Type="http://schemas.openxmlformats.org/officeDocument/2006/relationships/hyperlink" Target="https://detail.tmall.com/item.htm?id=560428271384&amp;sku_properties=10112890:3226348" TargetMode="External"/><Relationship Id="rId429" Type="http://schemas.openxmlformats.org/officeDocument/2006/relationships/hyperlink" Target="https://detail.tmall.com/item.htm?id=44470072813" TargetMode="External"/><Relationship Id="rId580" Type="http://schemas.openxmlformats.org/officeDocument/2006/relationships/hyperlink" Target="https://detail.tmall.com/item.htm?spm=a230r.1.14.73.6c0544391aONVn&amp;id=606099087073&amp;ns=1&amp;abbucket=9&amp;skuId=4416455883584" TargetMode="External"/><Relationship Id="rId636" Type="http://schemas.openxmlformats.org/officeDocument/2006/relationships/hyperlink" Target="https://detail.tmall.com/item.htm?spm=a1z10.5-b-s.w4011-17084550740.242.287959fdyD4ORb&amp;id=605589571417&amp;rn=d0667e6a68c3684b99f4936860c88cdd&amp;abbucket=19" TargetMode="External"/><Relationship Id="rId801" Type="http://schemas.openxmlformats.org/officeDocument/2006/relationships/hyperlink" Target="https://detail.tmall.com/item.htm?spm=a220m.1000858.1000725.167.56aabc63ic5pVN&amp;id=592223216131&amp;skuId=4251994591779&amp;areaId=371000&amp;user_id=4113370576&amp;cat_id=2&amp;is_b=1&amp;rn=05777358e63e6ec3700693a731052469" TargetMode="External"/><Relationship Id="rId1" Type="http://schemas.openxmlformats.org/officeDocument/2006/relationships/hyperlink" Target="https://detail.tmall.com/item.htm?spm=a220m.1000858.1000725.76.46906cdd8pGNDn&amp;id=578880569729&amp;areaId=371000&amp;user_id=281091466&amp;cat_id=2&amp;is_b=1&amp;rn=f839589e2c1c88753b7939779d66a7b1" TargetMode="External"/><Relationship Id="rId233" Type="http://schemas.openxmlformats.org/officeDocument/2006/relationships/hyperlink" Target="https://detail.tmall.com/item.htm?id=591729439219&amp;sku_properties=21433:21366" TargetMode="External"/><Relationship Id="rId440" Type="http://schemas.openxmlformats.org/officeDocument/2006/relationships/hyperlink" Target="https://detail.tmall.com/item.htm?id=574301425823" TargetMode="External"/><Relationship Id="rId678" Type="http://schemas.openxmlformats.org/officeDocument/2006/relationships/hyperlink" Target="https://detail.tmall.com/item.htm?spm=a1z10.3-b-s.w4011-21585713341.344.4dec5274jM1l1E&amp;id=596861907061&amp;rn=4dc92588f6a6bd000e81b96407a116b7&amp;abbucket=19&amp;sku_properties=21433:20213" TargetMode="External"/><Relationship Id="rId843" Type="http://schemas.openxmlformats.org/officeDocument/2006/relationships/hyperlink" Target="https://detail.tmall.com/item.htm?spm=a1z10.3-b-s.w4011-14952603386.110.700c28c2BPWJ6D&amp;id=585470466999&amp;rn=1cb54b57c859702fe228c743a4094ee2&amp;abbucket=17" TargetMode="External"/><Relationship Id="rId28" Type="http://schemas.openxmlformats.org/officeDocument/2006/relationships/hyperlink" Target="https://detail.tmall.com/item.htm?spm=a230r.1.14.328.71de7e2ePRhdc1&amp;id=547908862496&amp;ns=1&amp;abbucket=17&amp;skuId=3987119501149" TargetMode="External"/><Relationship Id="rId275" Type="http://schemas.openxmlformats.org/officeDocument/2006/relationships/hyperlink" Target="https://detail.tmall.com/item.htm?spm=a312a.7700824.w4011-14997680812.134.4d482e1bAUaXEO&amp;id=565062897476&amp;rn=96345f745a3b8474dd1e71623089f707&amp;abbucket=18&amp;skuId=4160624132069" TargetMode="External"/><Relationship Id="rId300" Type="http://schemas.openxmlformats.org/officeDocument/2006/relationships/hyperlink" Target="https://detail.tmall.com/item.htm?id=562582590697" TargetMode="External"/><Relationship Id="rId482" Type="http://schemas.openxmlformats.org/officeDocument/2006/relationships/hyperlink" Target="https://item.taobao.com/item.htm?spm=a1z10.3-c-s.w4002-21676308332.26.34d24af7f54XDM&amp;id=595435050139" TargetMode="External"/><Relationship Id="rId538" Type="http://schemas.openxmlformats.org/officeDocument/2006/relationships/hyperlink" Target="https://item.taobao.com/item.htm?spm=a1z10.3-c.w4002-6504414978.60.47d04337Slk3Ww&amp;id=601839327925" TargetMode="External"/><Relationship Id="rId703" Type="http://schemas.openxmlformats.org/officeDocument/2006/relationships/hyperlink" Target="https://detail.tmall.com/item.htm?spm=a312a.7700824.w4011-6065585987.127.c0de32a4lP7H0u&amp;id=38045854630&amp;rn=76e43d97ba416b8272bf223717a717ac&amp;abbucket=19&amp;skuId=3108516268151" TargetMode="External"/><Relationship Id="rId745" Type="http://schemas.openxmlformats.org/officeDocument/2006/relationships/hyperlink" Target="https://item.taobao.com/item.htm?spm=a219r.lm5059.14.73.40e27444FM8ASu&amp;id=569976076085&amp;ns=1&amp;abbucket=18" TargetMode="External"/><Relationship Id="rId81" Type="http://schemas.openxmlformats.org/officeDocument/2006/relationships/hyperlink" Target="https://detail.tmall.com/item.htm?id=592216534265&amp;ali_refid=a3_430620_1006:1171100173:N:r/rjwUcKVZUWOTAH3/H2rg==:6e8922fe46f76b35b42cfa32b66b9b96&amp;ali_trackid=1_6e8922fe46f76b35b42cfa32b66b9b96&amp;spm=a230r.1.14.3&amp;skuId=4242523014214" TargetMode="External"/><Relationship Id="rId135" Type="http://schemas.openxmlformats.org/officeDocument/2006/relationships/hyperlink" Target="https://detail.tmall.com/item.htm?id=573799706286" TargetMode="External"/><Relationship Id="rId177" Type="http://schemas.openxmlformats.org/officeDocument/2006/relationships/hyperlink" Target="https://detail.tmall.com/item.htm?id=44531435989" TargetMode="External"/><Relationship Id="rId342" Type="http://schemas.openxmlformats.org/officeDocument/2006/relationships/hyperlink" Target="https://detail.tmall.com/item.htm?id=593214610620&amp;skuId=4119058421222" TargetMode="External"/><Relationship Id="rId384" Type="http://schemas.openxmlformats.org/officeDocument/2006/relationships/hyperlink" Target="https://detail.tmall.com/item.htm?id=568721574004" TargetMode="External"/><Relationship Id="rId591" Type="http://schemas.openxmlformats.org/officeDocument/2006/relationships/hyperlink" Target="https://detail.tmall.com/item.htm?spm=a1z10.5-b.w4011-11775666377.93.92bd51d31jkOFx&amp;id=598794406755&amp;rn=615cdb018b70bf5dcd9680ff8f4a540b&amp;abbucket=19" TargetMode="External"/><Relationship Id="rId605" Type="http://schemas.openxmlformats.org/officeDocument/2006/relationships/hyperlink" Target="https://detail.tmall.com/item.htm?spm=a1z10.5-b.w4011-11775666377.63.39435b7eucRKsB&amp;id=599024322357&amp;rn=49f89d025b5ff56ac8314a23ffdf371a&amp;abbucket=19" TargetMode="External"/><Relationship Id="rId787" Type="http://schemas.openxmlformats.org/officeDocument/2006/relationships/hyperlink" Target="https://detail.tmall.com/item.htm?spm=a230r.1.14.54.25c46a70errPyh&amp;id=560184754735&amp;ns=1&amp;abbucket=17&amp;skuId=3663309702521" TargetMode="External"/><Relationship Id="rId812" Type="http://schemas.openxmlformats.org/officeDocument/2006/relationships/hyperlink" Target="https://item.taobao.com/item.htm?spm=a219r.lm5704.14.228.136e2105df2i5x&amp;id=585095335527&amp;ns=1&amp;abbucket=17" TargetMode="External"/><Relationship Id="rId202" Type="http://schemas.openxmlformats.org/officeDocument/2006/relationships/hyperlink" Target="https://detail.tmall.com/item.htm?id=569229867525&amp;skuId=3814654763733" TargetMode="External"/><Relationship Id="rId244" Type="http://schemas.openxmlformats.org/officeDocument/2006/relationships/hyperlink" Target="https://detail.tmall.com/item.htm?id=561843439789" TargetMode="External"/><Relationship Id="rId647" Type="http://schemas.openxmlformats.org/officeDocument/2006/relationships/hyperlink" Target="https://detail.tmall.com/item.htm?spm=a1z10.5-b-s.w4011-17084550740.44.2d6e4ea3MdLYqh&amp;id=529158349536&amp;rn=9bf28b4f059881a7e8fa375834b2d403&amp;abbucket=19" TargetMode="External"/><Relationship Id="rId689" Type="http://schemas.openxmlformats.org/officeDocument/2006/relationships/hyperlink" Target="https://item.taobao.com/item.htm?id=587073788697&amp;ali_refid=a3_430620_1006:1103341570:N:GpDQkPxM%2BdzggDkABlqV3A%3D%3D:23b483f7b609187381064b295a75554d&amp;ali_trackid=1_23b483f7b609187381064b295a75554d&amp;spm=a230r.1.14.13" TargetMode="External"/><Relationship Id="rId854" Type="http://schemas.openxmlformats.org/officeDocument/2006/relationships/hyperlink" Target="https://detail.tmall.com/item.htm?spm=a1z10.3-b-s.w4011-14952603386.290.700c28c2BPWJ6D&amp;id=609335621897&amp;rn=1cb54b57c859702fe228c743a4094ee2&amp;abbucket=18" TargetMode="External"/><Relationship Id="rId39" Type="http://schemas.openxmlformats.org/officeDocument/2006/relationships/hyperlink" Target="https://item.taobao.com/item.htm?spm=a1z10.3-c.w4002-8742050083.50.259a1a9ecjHRpj&amp;id=583283399509" TargetMode="External"/><Relationship Id="rId286" Type="http://schemas.openxmlformats.org/officeDocument/2006/relationships/hyperlink" Target="https://detail.tmall.com/item.htm?spm=a312a.7700824.w4011-14997680812.164.53f43aed5zg2t3&amp;id=20202257077&amp;rn=338a41f9a19c450f3ed37c14266014eb&amp;abbucket=18" TargetMode="External"/><Relationship Id="rId451" Type="http://schemas.openxmlformats.org/officeDocument/2006/relationships/hyperlink" Target="https://item.taobao.com/item.htm?spm=a1z10.3-c-s.w4002-21676308332.80.1abe4af7RfFPWA&amp;id=607078678320" TargetMode="External"/><Relationship Id="rId493" Type="http://schemas.openxmlformats.org/officeDocument/2006/relationships/hyperlink" Target="https://item.taobao.com/item.htm?spm=2013.1.0.0.50df368dTd9Cgj&amp;id=550284347997" TargetMode="External"/><Relationship Id="rId507" Type="http://schemas.openxmlformats.org/officeDocument/2006/relationships/hyperlink" Target="https://detail.tmall.com/item.htm?spm=a230r.1.14.332.4c644a8979vUFS&amp;id=606229254900&amp;ns=1&amp;abbucket=6" TargetMode="External"/><Relationship Id="rId549" Type="http://schemas.openxmlformats.org/officeDocument/2006/relationships/hyperlink" Target="https://item.taobao.com/item.htm?spm=a1z10.3-c.w4002-21851009649.67.5d71cf38e4BNL1&amp;id=585211395060" TargetMode="External"/><Relationship Id="rId714" Type="http://schemas.openxmlformats.org/officeDocument/2006/relationships/hyperlink" Target="https://detail.tmall.com/item.htm?spm=a312a.7700824.w4011-6065585987.242.c0de32a4lP7H0u&amp;id=41398129421&amp;rn=76e43d97ba416b8272bf223717a717ac&amp;abbucket=19" TargetMode="External"/><Relationship Id="rId756" Type="http://schemas.openxmlformats.org/officeDocument/2006/relationships/hyperlink" Target="https://detail.tmall.com/item.htm?spm=a220m.1000858.1000725.59.47b24d50WkA7sf&amp;id=576890051311&amp;skuId=3968076839502&amp;areaId=371000&amp;user_id=907352814&amp;cat_id=2&amp;is_b=1&amp;rn=83b0355aadc2a52d269ea5aac61a8409" TargetMode="External"/><Relationship Id="rId50" Type="http://schemas.openxmlformats.org/officeDocument/2006/relationships/hyperlink" Target="https://item.taobao.com/item.htm?id=592021307852&amp;ali_refid=a3_430584_1006:1107364558:N:XL3VXpvdNKpBgesHemJ6nw%3D%3D:6724048c78e5f4f2843983e1914308c1&amp;ali_trackid=1_6724048c78e5f4f2843983e1914308c1&amp;spm=a219r.lm5704.14.11" TargetMode="External"/><Relationship Id="rId104" Type="http://schemas.openxmlformats.org/officeDocument/2006/relationships/hyperlink" Target="https://item.taobao.com/item.htm?spm=2013.1.20141001.1.341c641ct1u3l8&amp;id=564065575807&amp;scm=1007.12144.95220.42296_0&amp;pvid=c9e3c4e0-f1f6-416b-84e0-666de8e7fcc9&amp;utparam=%7B%22x_hestia_source%22%3A%2242296%22%2C%22x_object_type%22%3A%22item%22%2C%22x_mt%22%3A0" TargetMode="External"/><Relationship Id="rId146" Type="http://schemas.openxmlformats.org/officeDocument/2006/relationships/hyperlink" Target="https://detail.tmall.com/item.htm?spm=a1z10.3-b-s.w4011-16325625517.200.1715365eQcl4A0&amp;id=604076174006&amp;rn=a46b06d7865c1463157f8ef675a6074b&amp;abbucket=6" TargetMode="External"/><Relationship Id="rId188" Type="http://schemas.openxmlformats.org/officeDocument/2006/relationships/hyperlink" Target="https://detail.tmall.com/item.htm?id=567473448070" TargetMode="External"/><Relationship Id="rId311" Type="http://schemas.openxmlformats.org/officeDocument/2006/relationships/hyperlink" Target="https://detail.tmall.com/item.htm?id=601415962857" TargetMode="External"/><Relationship Id="rId353" Type="http://schemas.openxmlformats.org/officeDocument/2006/relationships/hyperlink" Target="https://detail.tmall.com/item.htm?id=594200818488" TargetMode="External"/><Relationship Id="rId395" Type="http://schemas.openxmlformats.org/officeDocument/2006/relationships/hyperlink" Target="https://detail.tmall.com/item.htm?id=562498382984&amp;skuId=3534183109909" TargetMode="External"/><Relationship Id="rId409" Type="http://schemas.openxmlformats.org/officeDocument/2006/relationships/hyperlink" Target="https://detail.tmall.com/item.htm?id=573447483512" TargetMode="External"/><Relationship Id="rId560" Type="http://schemas.openxmlformats.org/officeDocument/2006/relationships/hyperlink" Target="https://item.taobao.com/item.htm?spm=a1z10.3-c-s.w4002-22012455104.39.2cdf455bxw5zHx&amp;id=606354978035" TargetMode="External"/><Relationship Id="rId798" Type="http://schemas.openxmlformats.org/officeDocument/2006/relationships/hyperlink" Target="https://detail.tmall.com/item.htm?spm=a230r.1.14.331.433d57deWoAPnV&amp;id=577877422253&amp;ns=1&amp;abbucket=17&amp;sku_properties=122216750:42189991" TargetMode="External"/><Relationship Id="rId92" Type="http://schemas.openxmlformats.org/officeDocument/2006/relationships/hyperlink" Target="https://detail.tmall.com/item.htm?spm=a230r.1.14.53.4b7f3d6dbM3pC2&amp;id=600830305441&amp;ns=1&amp;abbucket=17" TargetMode="External"/><Relationship Id="rId213" Type="http://schemas.openxmlformats.org/officeDocument/2006/relationships/hyperlink" Target="https://detail.tmall.com/item.htm?id=548085276749&amp;skuId=3323961148215" TargetMode="External"/><Relationship Id="rId420" Type="http://schemas.openxmlformats.org/officeDocument/2006/relationships/hyperlink" Target="https://detail.tmall.com/item.htm?id=573372361130&amp;skuId=3907189582232" TargetMode="External"/><Relationship Id="rId616" Type="http://schemas.openxmlformats.org/officeDocument/2006/relationships/hyperlink" Target="https://detail.tmall.com/item.htm?spm=a1z10.5-b-s.w4011-17084550740.74.287959fdyD4ORb&amp;id=608051568374&amp;rn=d0667e6a68c3684b99f4936860c88cdd&amp;abbucket=19&amp;skuId=4269600208467" TargetMode="External"/><Relationship Id="rId658" Type="http://schemas.openxmlformats.org/officeDocument/2006/relationships/hyperlink" Target="https://detail.tmall.com/item.htm?spm=a1z10.3-b-s.w4011-21585713341.87.4dec5274jM1l1E&amp;id=599983370314&amp;rn=4dc92588f6a6bd000e81b96407a116b7&amp;abbucket=19&amp;sku_properties=21433:20213" TargetMode="External"/><Relationship Id="rId823" Type="http://schemas.openxmlformats.org/officeDocument/2006/relationships/hyperlink" Target="https://detail.tmall.com/item.htm?spm=a230r.1.14.156.d67f3795BjSS79&amp;id=600812298560&amp;ns=1&amp;abbucket=17&amp;skuId=4197422968314" TargetMode="External"/><Relationship Id="rId255" Type="http://schemas.openxmlformats.org/officeDocument/2006/relationships/hyperlink" Target="https://detail.tmall.com/item.htm?id=599748422001" TargetMode="External"/><Relationship Id="rId297" Type="http://schemas.openxmlformats.org/officeDocument/2006/relationships/hyperlink" Target="https://detail.tmall.com/item.htm?spm=a1z10.3-b-s.w4011-14997680816.239.7b6762dajQpvdc&amp;id=591055042877&amp;rn=fbf93b02c1911de7e5d495f5f7b06652&amp;abbucket=18&amp;skuId=4056719205758" TargetMode="External"/><Relationship Id="rId462" Type="http://schemas.openxmlformats.org/officeDocument/2006/relationships/hyperlink" Target="https://item.taobao.com/item.htm?spm=a1z10.3-c-s.w4002-21676308332.60.61e74af7jUP9CM&amp;id=607152633782" TargetMode="External"/><Relationship Id="rId518" Type="http://schemas.openxmlformats.org/officeDocument/2006/relationships/hyperlink" Target="https://detail.tmall.com/item.htm?spm=a1z10.5-b.w4011-14828510469.173.74084edfi9iLot&amp;id=600884845874&amp;rn=dac8894757758254ca1ca1b4f34eb2f4&amp;abbucket=5" TargetMode="External"/><Relationship Id="rId725" Type="http://schemas.openxmlformats.org/officeDocument/2006/relationships/hyperlink" Target="https://detail.tmall.com/item.htm?spm=a312a.7700824.w4011-6065585987.402.c0de32a4lP7H0u&amp;id=43154337281&amp;rn=76e43d97ba416b8272bf223717a717ac&amp;abbucket=19" TargetMode="External"/><Relationship Id="rId115" Type="http://schemas.openxmlformats.org/officeDocument/2006/relationships/hyperlink" Target="https://detail.tmall.com/item.htm?spm=a1z10.3-b.w4011-6837605520.314.52cc43d27s23Y6&amp;id=594797754963&amp;rn=07240233a17ddd7d3b8e1a80e56931f7&amp;abbucket=6&amp;skuId=4118237796425" TargetMode="External"/><Relationship Id="rId157" Type="http://schemas.openxmlformats.org/officeDocument/2006/relationships/hyperlink" Target="https://detail.tmall.com/item.htm?spm=a1z10.3-b-s.w4011-16325625517.287.955d365eUMUHK4&amp;id=596480424963&amp;rn=c0be668ed3a9e0375a589598280224e9&amp;abbucket=6" TargetMode="External"/><Relationship Id="rId322" Type="http://schemas.openxmlformats.org/officeDocument/2006/relationships/hyperlink" Target="https://detail.tmall.com/item.htm?id=597365623345" TargetMode="External"/><Relationship Id="rId364" Type="http://schemas.openxmlformats.org/officeDocument/2006/relationships/hyperlink" Target="https://detail.tmall.com/item.htm?id=587988663093&amp;sku_properties=1627207:28332" TargetMode="External"/><Relationship Id="rId767" Type="http://schemas.openxmlformats.org/officeDocument/2006/relationships/hyperlink" Target="https://item.taobao.com/item.htm?spm=a219r.lm874.14.422.68c519b9OUbByA&amp;id=601132917739&amp;ns=1&amp;abbucket=17" TargetMode="External"/><Relationship Id="rId61" Type="http://schemas.openxmlformats.org/officeDocument/2006/relationships/hyperlink" Target="https://detail.tmall.com/item.htm?spm=a230r.1.14.67.361113c6u5iARP&amp;id=563377200360&amp;ns=1&amp;abbucket=17&amp;skuId=3892388461993" TargetMode="External"/><Relationship Id="rId199" Type="http://schemas.openxmlformats.org/officeDocument/2006/relationships/hyperlink" Target="https://detail.tmall.com/item.htm?id=546696580732" TargetMode="External"/><Relationship Id="rId571" Type="http://schemas.openxmlformats.org/officeDocument/2006/relationships/hyperlink" Target="https://item.taobao.com/item.htm?spm=2013.1.0.0.682c2213BJOsO6&amp;id=584602006409" TargetMode="External"/><Relationship Id="rId627" Type="http://schemas.openxmlformats.org/officeDocument/2006/relationships/hyperlink" Target="https://detail.tmall.com/item.htm?spm=a1z10.5-b-s.w4011-17084550740.158.287959fdyD4ORb&amp;id=593714993111&amp;rn=d0667e6a68c3684b99f4936860c88cdd&amp;abbucket=19&amp;sku_properties=21433:206496126" TargetMode="External"/><Relationship Id="rId669" Type="http://schemas.openxmlformats.org/officeDocument/2006/relationships/hyperlink" Target="https://detail.tmall.com/item.htm?spm=a1z10.3-b-s.w4011-21585713341.197.4dec5274jM1l1E&amp;id=600447095294&amp;rn=4dc92588f6a6bd000e81b96407a116b7&amp;abbucket=19&amp;sku_properties=21433:20213" TargetMode="External"/><Relationship Id="rId834" Type="http://schemas.openxmlformats.org/officeDocument/2006/relationships/hyperlink" Target="https://detail.tmall.com/item.htm?spm=a312a.7700824.w4011-6065585987.305.c0de32a4lP7H0u&amp;id=38889826953&amp;rn=76e43d97ba416b8272bf223717a717ac&amp;abbucket=19" TargetMode="External"/><Relationship Id="rId19" Type="http://schemas.openxmlformats.org/officeDocument/2006/relationships/hyperlink" Target="https://detail.tmall.com/item.htm?spm=a230r.1.14.256.214f79827PLzvp&amp;id=589075330061&amp;ns=1&amp;abbucket=17&amp;sku_properties=148060595:373834425" TargetMode="External"/><Relationship Id="rId224" Type="http://schemas.openxmlformats.org/officeDocument/2006/relationships/hyperlink" Target="https://detail.tmall.com/item.htm?id=576829186198" TargetMode="External"/><Relationship Id="rId266" Type="http://schemas.openxmlformats.org/officeDocument/2006/relationships/hyperlink" Target="https://detail.tmall.com/item.htm?id=20626416730" TargetMode="External"/><Relationship Id="rId431" Type="http://schemas.openxmlformats.org/officeDocument/2006/relationships/hyperlink" Target="https://detail.tmall.com/item.htm?id=587709703753" TargetMode="External"/><Relationship Id="rId473" Type="http://schemas.openxmlformats.org/officeDocument/2006/relationships/hyperlink" Target="https://item.taobao.com/item.htm?spm=a1z10.3-c-s.w4002-21676308332.89.316d4af7aTV1j6&amp;id=595934871706" TargetMode="External"/><Relationship Id="rId529" Type="http://schemas.openxmlformats.org/officeDocument/2006/relationships/hyperlink" Target="https://item.taobao.com/item.htm?spm=a1z10.5-c-s.w4002-22099170681.46.36975b31YeZ7xO&amp;id=610281576584" TargetMode="External"/><Relationship Id="rId680" Type="http://schemas.openxmlformats.org/officeDocument/2006/relationships/hyperlink" Target="https://detail.tmall.com/item.htm?spm=a1z10.5-b.w4011-16340984639.69.746c5bdcXbFb2O&amp;id=571862440294&amp;rn=2e5d20658a89a861ebf33dcf91e8b53b&amp;abbucket=19" TargetMode="External"/><Relationship Id="rId736" Type="http://schemas.openxmlformats.org/officeDocument/2006/relationships/hyperlink" Target="https://item.taobao.com/item.htm?spm=a219r.lm5059.14.133.40e27444FM8ASu&amp;id=539425968543&amp;ns=1&amp;abbucket=18" TargetMode="External"/><Relationship Id="rId30" Type="http://schemas.openxmlformats.org/officeDocument/2006/relationships/hyperlink" Target="https://detail.tmall.com/item.htm?spm=a230r.1.14.137.71de7e2eUQJL4D&amp;id=596611870911&amp;ns=1&amp;abbucket=17&amp;skuId=4318256167990" TargetMode="External"/><Relationship Id="rId126" Type="http://schemas.openxmlformats.org/officeDocument/2006/relationships/hyperlink" Target="https://detail.tmall.com/item.htm?id=569656324946&amp;skuId=3664725613778" TargetMode="External"/><Relationship Id="rId168" Type="http://schemas.openxmlformats.org/officeDocument/2006/relationships/hyperlink" Target="https://item.taobao.com/item.htm?spm=a1z10.5-c-s.w4002-16991945646.87.10b8205bz50Ei6&amp;id=596637726861" TargetMode="External"/><Relationship Id="rId333" Type="http://schemas.openxmlformats.org/officeDocument/2006/relationships/hyperlink" Target="https://detail.tmall.com/item.htm?id=574759154775" TargetMode="External"/><Relationship Id="rId540" Type="http://schemas.openxmlformats.org/officeDocument/2006/relationships/hyperlink" Target="https://item.taobao.com/item.htm?spm=a1z10.3-c.w4002-6504414978.99.42644337vwZFRU&amp;id=600174988083" TargetMode="External"/><Relationship Id="rId778" Type="http://schemas.openxmlformats.org/officeDocument/2006/relationships/hyperlink" Target="https://item.taobao.com/item.htm?id=578537805337&amp;ali_refid=a3_430584_1006:1109669164:N:IjmKrJlxW2jvsRkb20jOhA%3D%3D:2d93faff374d73681702261515762881&amp;ali_trackid=1_2d93faff374d73681702261515762881&amp;spm=a219r.lm5704.14.3" TargetMode="External"/><Relationship Id="rId72" Type="http://schemas.openxmlformats.org/officeDocument/2006/relationships/hyperlink" Target="https://item.taobao.com/item.htm?spm=a230r.1.14.264.2df17d08LtjWSV&amp;id=595078086582&amp;ns=1&amp;abbucket=17" TargetMode="External"/><Relationship Id="rId375" Type="http://schemas.openxmlformats.org/officeDocument/2006/relationships/hyperlink" Target="https://detail.tmall.com/item.htm?id=555231210359&amp;skuId=3424674236683" TargetMode="External"/><Relationship Id="rId582" Type="http://schemas.openxmlformats.org/officeDocument/2006/relationships/hyperlink" Target="https://detail.tmall.com/item.htm?spm=a1z10.5-b.w4011-11775666377.48.92bd51d31jkOFx&amp;id=598518267877&amp;rn=615cdb018b70bf5dcd9680ff8f4a540b&amp;abbucket=19" TargetMode="External"/><Relationship Id="rId638" Type="http://schemas.openxmlformats.org/officeDocument/2006/relationships/hyperlink" Target="https://detail.tmall.com/item.htm?spm=a1z10.5-b-s.w4011-17084550740.258.287959fdyD4ORb&amp;id=527373778121&amp;rn=d0667e6a68c3684b99f4936860c88cdd&amp;abbucket=19" TargetMode="External"/><Relationship Id="rId803" Type="http://schemas.openxmlformats.org/officeDocument/2006/relationships/hyperlink" Target="https://detail.tmall.com/item.htm?spm=a220m.1000858.1000725.81.56aabc63ic5pVN&amp;id=586532217899&amp;skuId=3983341588825&amp;areaId=371000&amp;user_id=3093697705&amp;cat_id=2&amp;is_b=1&amp;rn=05777358e63e6ec3700693a731052469" TargetMode="External"/><Relationship Id="rId845" Type="http://schemas.openxmlformats.org/officeDocument/2006/relationships/hyperlink" Target="https://detail.tmall.com/item.htm?spm=a1z10.3-b-s.w4011-14952603386.250.700c28c2BPWJ6D&amp;id=607029164937&amp;rn=1cb54b57c859702fe228c743a4094ee2&amp;abbucket=17" TargetMode="External"/><Relationship Id="rId3" Type="http://schemas.openxmlformats.org/officeDocument/2006/relationships/hyperlink" Target="https://item.taobao.com/item.htm?spm=a1z10.5-c-s.w4002-15405695059.47.9cdb76dfIAWEfE&amp;id=565547607815" TargetMode="External"/><Relationship Id="rId235" Type="http://schemas.openxmlformats.org/officeDocument/2006/relationships/hyperlink" Target="https://detail.tmall.com/item.htm?id=44410826117" TargetMode="External"/><Relationship Id="rId277" Type="http://schemas.openxmlformats.org/officeDocument/2006/relationships/hyperlink" Target="https://detail.tmall.com/item.htm?spm=a312a.7700824.w4011-14997680812.144.4d482e1bAUaXEO&amp;id=540620169776&amp;rn=96345f745a3b8474dd1e71623089f707&amp;abbucket=18&amp;skuId=3206479770758" TargetMode="External"/><Relationship Id="rId400" Type="http://schemas.openxmlformats.org/officeDocument/2006/relationships/hyperlink" Target="https://detail.tmall.com/item.htm?id=579206490080" TargetMode="External"/><Relationship Id="rId442" Type="http://schemas.openxmlformats.org/officeDocument/2006/relationships/hyperlink" Target="https://item.taobao.com/item.htm?spm=a1z10.3-c-s.w4002-21676308332.29.1abe4af7RfFPWA&amp;id=602519228410" TargetMode="External"/><Relationship Id="rId484" Type="http://schemas.openxmlformats.org/officeDocument/2006/relationships/hyperlink" Target="https://item.taobao.com/item.htm?spm=a1z10.3-c-s.w4002-21676308332.93.77494af74g5W73&amp;id=572167463209" TargetMode="External"/><Relationship Id="rId705" Type="http://schemas.openxmlformats.org/officeDocument/2006/relationships/hyperlink" Target="https://detail.tmall.com/item.htm?spm=a312a.7700824.w4011-6065585987.187.c0de32a4lP7H0u&amp;id=38774331169&amp;rn=76e43d97ba416b8272bf223717a717ac&amp;abbucket=19&amp;sku_properties=1627207:28320" TargetMode="External"/><Relationship Id="rId137" Type="http://schemas.openxmlformats.org/officeDocument/2006/relationships/hyperlink" Target="https://detail.tmall.com/item.htm?id=600265537968&amp;skuId=4193326216736" TargetMode="External"/><Relationship Id="rId302" Type="http://schemas.openxmlformats.org/officeDocument/2006/relationships/hyperlink" Target="https://detail.tmall.com/item.htm?id=598643592045" TargetMode="External"/><Relationship Id="rId344" Type="http://schemas.openxmlformats.org/officeDocument/2006/relationships/hyperlink" Target="https://detail.tmall.com/item.htm?id=604424738475" TargetMode="External"/><Relationship Id="rId691" Type="http://schemas.openxmlformats.org/officeDocument/2006/relationships/hyperlink" Target="https://detail.tmall.com/item.htm?spm=a312a.7700824.w4011-16106491669.246.265f73f3knIZBx&amp;id=597760693529&amp;rn=87f201b27e94bd1d0a20fe5b464d7336&amp;abbucket=19" TargetMode="External"/><Relationship Id="rId747" Type="http://schemas.openxmlformats.org/officeDocument/2006/relationships/hyperlink" Target="https://item.taobao.com/item.htm?spm=a219r.lm5059.14.332.40e27444FM8ASu&amp;id=595052112155&amp;ns=1&amp;abbucket=18" TargetMode="External"/><Relationship Id="rId789" Type="http://schemas.openxmlformats.org/officeDocument/2006/relationships/hyperlink" Target="https://detail.tmall.com/item.htm?spm=a230r.1.14.42.15fc33e8kZcyek&amp;id=570448668393&amp;ns=1&amp;abbucket=17" TargetMode="External"/><Relationship Id="rId41" Type="http://schemas.openxmlformats.org/officeDocument/2006/relationships/hyperlink" Target="https://item.taobao.com/item.htm?spm=a1z10.3-c.w4002-8742050083.42.259a1a9ecjHRpj&amp;id=582819760320" TargetMode="External"/><Relationship Id="rId83" Type="http://schemas.openxmlformats.org/officeDocument/2006/relationships/hyperlink" Target="https://item.taobao.com/item.htm?spm=a219r.lm5704.14.39.302d43f3zL1hF8&amp;id=564651154320&amp;ns=1&amp;abbucket=17" TargetMode="External"/><Relationship Id="rId179" Type="http://schemas.openxmlformats.org/officeDocument/2006/relationships/hyperlink" Target="https://detail.tmall.com/item.htm?id=547847643382" TargetMode="External"/><Relationship Id="rId386" Type="http://schemas.openxmlformats.org/officeDocument/2006/relationships/hyperlink" Target="https://detail.tmall.com/item.htm?id=573506225944&amp;skuId=3909803558827" TargetMode="External"/><Relationship Id="rId551" Type="http://schemas.openxmlformats.org/officeDocument/2006/relationships/hyperlink" Target="https://item.taobao.com/item.htm?spm=a1z10.3-c.w4002-21851009649.52.4271cf38UguHKt&amp;id=605172510151" TargetMode="External"/><Relationship Id="rId593" Type="http://schemas.openxmlformats.org/officeDocument/2006/relationships/hyperlink" Target="https://detail.tmall.com/item.htm?spm=a1z10.5-b.w4011-11775666377.48.480a4b43Iv2nDi&amp;id=604509648622&amp;rn=36126422e92e12c463eb05666f724794&amp;abbucket=19" TargetMode="External"/><Relationship Id="rId607" Type="http://schemas.openxmlformats.org/officeDocument/2006/relationships/hyperlink" Target="https://detail.tmall.com/item.htm?spm=a1z10.5-b.w4011-11775666377.73.39435b7eucRKsB&amp;id=598694801336&amp;rn=49f89d025b5ff56ac8314a23ffdf371a&amp;abbucket=19&amp;sku_properties=21433:206496126" TargetMode="External"/><Relationship Id="rId649" Type="http://schemas.openxmlformats.org/officeDocument/2006/relationships/hyperlink" Target="https://detail.tmall.com/item.htm?spm=a1z10.5-b-s.w4011-17084550740.102.287959fdyD4ORb&amp;id=594671955306&amp;rn=d0667e6a68c3684b99f4936860c88cdd&amp;abbucket=19&amp;sku_properties=21433:79936" TargetMode="External"/><Relationship Id="rId814" Type="http://schemas.openxmlformats.org/officeDocument/2006/relationships/hyperlink" Target="https://item.taobao.com/item.htm?spm=a219r.lm5704.14.75.48572105TGvZ8b&amp;id=594160144704&amp;ns=1&amp;abbucket=17" TargetMode="External"/><Relationship Id="rId856" Type="http://schemas.openxmlformats.org/officeDocument/2006/relationships/printerSettings" Target="../printerSettings/printerSettings1.bin"/><Relationship Id="rId190" Type="http://schemas.openxmlformats.org/officeDocument/2006/relationships/hyperlink" Target="https://detail.tmall.com/item.htm?spm=a1z10.5-b-s.w4011-22087772537.187.5610874eOlWdbD&amp;id=598456373688&amp;rn=5a8656be2f3ad092f80c180e6f0e4cdf&amp;abbucket=18" TargetMode="External"/><Relationship Id="rId204" Type="http://schemas.openxmlformats.org/officeDocument/2006/relationships/hyperlink" Target="https://detail.tmall.com/item.htm?id=545613978429&amp;skuId=3292899205328" TargetMode="External"/><Relationship Id="rId246" Type="http://schemas.openxmlformats.org/officeDocument/2006/relationships/hyperlink" Target="https://detail.tmall.com/item.htm?id=584457994287" TargetMode="External"/><Relationship Id="rId288" Type="http://schemas.openxmlformats.org/officeDocument/2006/relationships/hyperlink" Target="https://detail.tmall.com/item.htm?spm=a312a.7700824.w4011-14997680812.105.a6f97dd3Ipjsh3&amp;id=556722005413&amp;rn=77620c093991feed31c8d594644853e7&amp;abbucket=18&amp;skuId=3447016369165" TargetMode="External"/><Relationship Id="rId411" Type="http://schemas.openxmlformats.org/officeDocument/2006/relationships/hyperlink" Target="https://detail.tmall.com/item.htm?id=534126396953" TargetMode="External"/><Relationship Id="rId453" Type="http://schemas.openxmlformats.org/officeDocument/2006/relationships/hyperlink" Target="https://item.taobao.com/item.htm?spm=a1z10.3-c-s.w4002-21676308332.88.1abe4af7RfFPWA&amp;id=585186734912" TargetMode="External"/><Relationship Id="rId509" Type="http://schemas.openxmlformats.org/officeDocument/2006/relationships/hyperlink" Target="https://detail.tmall.com/item.htm?spm=a1z10.3-b-s.w4011-16064141744.82.23b91c35goX9As&amp;id=611000890768&amp;rn=48849e62a5ec99f945bf5f04177e6965&amp;abbucket=5" TargetMode="External"/><Relationship Id="rId660" Type="http://schemas.openxmlformats.org/officeDocument/2006/relationships/hyperlink" Target="https://detail.tmall.com/item.htm?spm=a1z10.3-b-s.w4011-21585713341.97.4dec5274jM1l1E&amp;id=600811127230&amp;rn=4dc92588f6a6bd000e81b96407a116b7&amp;abbucket=19" TargetMode="External"/><Relationship Id="rId106" Type="http://schemas.openxmlformats.org/officeDocument/2006/relationships/hyperlink" Target="https://item.taobao.com/item.htm?spm=a230r.1.999.62.4cd6523c3hxIya&amp;id=555109130385&amp;ns=1" TargetMode="External"/><Relationship Id="rId313" Type="http://schemas.openxmlformats.org/officeDocument/2006/relationships/hyperlink" Target="https://detail.tmall.com/item.htm?id=557922497780" TargetMode="External"/><Relationship Id="rId495" Type="http://schemas.openxmlformats.org/officeDocument/2006/relationships/hyperlink" Target="https://item.taobao.com/item.htm?spm=a219r.lm5704.14.80.77b8badetZmMlY&amp;id=536402310571&amp;ns=1&amp;abbucket=6" TargetMode="External"/><Relationship Id="rId716" Type="http://schemas.openxmlformats.org/officeDocument/2006/relationships/hyperlink" Target="https://detail.tmall.com/item.htm?spm=a312a.7700824.w4011-6065585987.252.c0de32a4lP7H0u&amp;id=534069009709&amp;rn=76e43d97ba416b8272bf223717a717ac&amp;abbucket=19&amp;sku_properties=21433:41636" TargetMode="External"/><Relationship Id="rId758" Type="http://schemas.openxmlformats.org/officeDocument/2006/relationships/hyperlink" Target="https://detail.tmall.com/item.htm?spm=a220m.1000858.1000725.39.47b24d50WkA7sf&amp;id=588712503804&amp;skuId=4320193550337&amp;areaId=371000&amp;user_id=907352814&amp;cat_id=2&amp;is_b=1&amp;rn=83b0355aadc2a52d269ea5aac61a8409" TargetMode="External"/><Relationship Id="rId10" Type="http://schemas.openxmlformats.org/officeDocument/2006/relationships/hyperlink" Target="https://item.taobao.com/item.htm?spm=a1z10.5-c-s.w4002-15405695059.80.516c72955TvQb0&amp;id=595833252106" TargetMode="External"/><Relationship Id="rId52" Type="http://schemas.openxmlformats.org/officeDocument/2006/relationships/hyperlink" Target="https://item.taobao.com/item.htm?spm=a230r.1.14.168.13a91893s6XtJn&amp;id=583272331096&amp;ns=1&amp;abbucket=17" TargetMode="External"/><Relationship Id="rId94" Type="http://schemas.openxmlformats.org/officeDocument/2006/relationships/hyperlink" Target="https://item.taobao.com/item.htm?spm=a230r.1.14.286.467b4af2OHxMv3&amp;id=583525233685&amp;ns=1&amp;abbucket=17" TargetMode="External"/><Relationship Id="rId148" Type="http://schemas.openxmlformats.org/officeDocument/2006/relationships/hyperlink" Target="https://detail.tmall.com/item.htm?spm=a1z10.3-b-s.w4011-16325625517.225.1715365eQcl4A0&amp;id=602752208102&amp;rn=a46b06d7865c1463157f8ef675a6074b&amp;abbucket=6" TargetMode="External"/><Relationship Id="rId355" Type="http://schemas.openxmlformats.org/officeDocument/2006/relationships/hyperlink" Target="https://detail.tmall.com/item.htm?id=604113242955&amp;skuId=4228743804029" TargetMode="External"/><Relationship Id="rId397" Type="http://schemas.openxmlformats.org/officeDocument/2006/relationships/hyperlink" Target="https://detail.tmall.com/item.htm?id=593640945853" TargetMode="External"/><Relationship Id="rId520" Type="http://schemas.openxmlformats.org/officeDocument/2006/relationships/hyperlink" Target="https://detail.tmall.com/item.htm?spm=a1z10.3-b.w4011-15287981715.122.37de2742IeCb1R&amp;id=586067256113&amp;rn=aa3562b1baca7a1efe1736ccfd0b4d08&amp;abbucket=5" TargetMode="External"/><Relationship Id="rId562" Type="http://schemas.openxmlformats.org/officeDocument/2006/relationships/hyperlink" Target="https://item.taobao.com/item.htm?spm=a1z10.3-c-s.w4002-22012455104.90.2cdf455bxw5zHx&amp;id=604025920384" TargetMode="External"/><Relationship Id="rId618" Type="http://schemas.openxmlformats.org/officeDocument/2006/relationships/hyperlink" Target="https://detail.tmall.com/item.htm?spm=a1z10.5-b-s.w4011-17084550740.82.287959fdyD4ORb&amp;id=585094914126&amp;rn=d0667e6a68c3684b99f4936860c88cdd&amp;abbucket=19&amp;skuId=3955701624140" TargetMode="External"/><Relationship Id="rId825" Type="http://schemas.openxmlformats.org/officeDocument/2006/relationships/hyperlink" Target="https://item.taobao.com/item.htm?spm=a1z10.5-c.w4002-10460167229.48.796baa59v90JMA&amp;id=524275893571" TargetMode="External"/><Relationship Id="rId215" Type="http://schemas.openxmlformats.org/officeDocument/2006/relationships/hyperlink" Target="https://detail.tmall.com/item.htm?id=548369201137" TargetMode="External"/><Relationship Id="rId257" Type="http://schemas.openxmlformats.org/officeDocument/2006/relationships/hyperlink" Target="https://detail.tmall.com/item.htm?id=602010421596" TargetMode="External"/><Relationship Id="rId422" Type="http://schemas.openxmlformats.org/officeDocument/2006/relationships/hyperlink" Target="https://detail.tmall.com/item.htm?id=599777145415&amp;skuId=4360625063339" TargetMode="External"/><Relationship Id="rId464" Type="http://schemas.openxmlformats.org/officeDocument/2006/relationships/hyperlink" Target="https://item.taobao.com/item.htm?spm=a1z10.3-c-s.w4002-21676308332.68.61e74af7jUP9CM&amp;id=577371854149" TargetMode="External"/><Relationship Id="rId299" Type="http://schemas.openxmlformats.org/officeDocument/2006/relationships/hyperlink" Target="https://detail.tmall.com/item.htm?id=590572896878" TargetMode="External"/><Relationship Id="rId727" Type="http://schemas.openxmlformats.org/officeDocument/2006/relationships/hyperlink" Target="https://detail.tmall.com/item.htm?spm=a1z10.3-b-s.w4011-22314623449.79.17591ed88DODVf&amp;id=611374602595&amp;rn=0e6954b06f1a67851685fafe18b34176&amp;abbucket=19" TargetMode="External"/><Relationship Id="rId63" Type="http://schemas.openxmlformats.org/officeDocument/2006/relationships/hyperlink" Target="https://detail.tmall.com/item.htm?spm=a230r.1.14.11.361113c6u5iARP&amp;id=538371403981&amp;cm_id=140105335569ed55e27b&amp;abbucket=17" TargetMode="External"/><Relationship Id="rId159" Type="http://schemas.openxmlformats.org/officeDocument/2006/relationships/hyperlink" Target="https://item.taobao.com/item.htm?spm=a1z10.5-c-s.w4002-16991945646.27.353d205bUvHBfb&amp;id=562804823380" TargetMode="External"/><Relationship Id="rId366" Type="http://schemas.openxmlformats.org/officeDocument/2006/relationships/hyperlink" Target="https://detail.tmall.com/item.htm?id=588161291624&amp;sku_properties=1627207:3232483" TargetMode="External"/><Relationship Id="rId573" Type="http://schemas.openxmlformats.org/officeDocument/2006/relationships/hyperlink" Target="https://item.taobao.com/item.htm?spm=2013.1.0.0.682c2213BJOsO6&amp;id=588327478800" TargetMode="External"/><Relationship Id="rId780" Type="http://schemas.openxmlformats.org/officeDocument/2006/relationships/hyperlink" Target="https://item.taobao.com/item.htm?spm=a219r.lm5704.14.180.6e7d38f20lfmlK&amp;id=558336814142&amp;ns=1&amp;abbucket=17" TargetMode="External"/><Relationship Id="rId226" Type="http://schemas.openxmlformats.org/officeDocument/2006/relationships/hyperlink" Target="https://detail.tmall.com/item.htm?id=567625264167&amp;sku_properties=21433:32102" TargetMode="External"/><Relationship Id="rId433" Type="http://schemas.openxmlformats.org/officeDocument/2006/relationships/hyperlink" Target="https://detail.tmall.com/item.htm?id=575578226537" TargetMode="External"/><Relationship Id="rId640" Type="http://schemas.openxmlformats.org/officeDocument/2006/relationships/hyperlink" Target="https://detail.tmall.com/item.htm?spm=a1z10.5-b-s.w4011-17084550740.274.287959fdyD4ORb&amp;id=589024507087&amp;rn=d0667e6a68c3684b99f4936860c88cdd&amp;abbucket=19" TargetMode="External"/><Relationship Id="rId738" Type="http://schemas.openxmlformats.org/officeDocument/2006/relationships/hyperlink" Target="https://item.taobao.com/item.htm?spm=a1z10.3-c.w4002-7204240895.40.1e793505S002qM&amp;id=547789049498" TargetMode="External"/><Relationship Id="rId74" Type="http://schemas.openxmlformats.org/officeDocument/2006/relationships/hyperlink" Target="https://detail.tmall.com/item.htm?spm=a230r.1.14.102.37131b92ZFGvZT&amp;id=578287254281&amp;ns=1&amp;abbucket=17" TargetMode="External"/><Relationship Id="rId377" Type="http://schemas.openxmlformats.org/officeDocument/2006/relationships/hyperlink" Target="https://detail.tmall.com/item.htm?id=566761719056&amp;skuId=3765835154325" TargetMode="External"/><Relationship Id="rId500" Type="http://schemas.openxmlformats.org/officeDocument/2006/relationships/hyperlink" Target="https://item.taobao.com/item.htm?spm=a219r.lm5704.14.315.77b8badetZmMlY&amp;id=605995673779&amp;ns=1&amp;abbucket=6" TargetMode="External"/><Relationship Id="rId584" Type="http://schemas.openxmlformats.org/officeDocument/2006/relationships/hyperlink" Target="https://detail.tmall.com/item.htm?spm=a1z10.5-b.w4011-11775666377.58.92bd51d31jkOFx&amp;id=598805157775&amp;rn=615cdb018b70bf5dcd9680ff8f4a540b&amp;abbucket=19&amp;sku_properties=21433:206496126" TargetMode="External"/><Relationship Id="rId805" Type="http://schemas.openxmlformats.org/officeDocument/2006/relationships/hyperlink" Target="https://detail.tmall.com/item.htm?spm=a230r.1.14.9.32584ac8qEcB6Z&amp;id=580543131107&amp;cm_id=140105335569ed55e27b&amp;abbucket=17" TargetMode="External"/><Relationship Id="rId5" Type="http://schemas.openxmlformats.org/officeDocument/2006/relationships/hyperlink" Target="https://item.taobao.com/item.htm?spm=a1z10.3-c-s.w4002-12902627559.31.55da716ebdVk56&amp;id=561116300166" TargetMode="External"/><Relationship Id="rId237" Type="http://schemas.openxmlformats.org/officeDocument/2006/relationships/hyperlink" Target="https://detail.tmall.com/item.htm?id=594620163895" TargetMode="External"/><Relationship Id="rId791" Type="http://schemas.openxmlformats.org/officeDocument/2006/relationships/hyperlink" Target="https://detail.tmall.com/item.htm?spm=a230r.1.14.26.483c2ed7L3mmrs&amp;id=590462483548&amp;ns=1&amp;abbucket=17&amp;sku_properties=1627207:90554" TargetMode="External"/><Relationship Id="rId444" Type="http://schemas.openxmlformats.org/officeDocument/2006/relationships/hyperlink" Target="https://item.taobao.com/item.htm?spm=a1z10.3-c-s.w4002-21676308332.41.1abe4af7RfFPWA&amp;id=586107950346" TargetMode="External"/><Relationship Id="rId651" Type="http://schemas.openxmlformats.org/officeDocument/2006/relationships/hyperlink" Target="https://detail.tmall.com/item.htm?spm=a1z10.3-b-s.w4011-21585713341.52.4dec5274jM1l1E&amp;id=601019187156&amp;rn=4dc92588f6a6bd000e81b96407a116b7&amp;abbucket=19" TargetMode="External"/><Relationship Id="rId749" Type="http://schemas.openxmlformats.org/officeDocument/2006/relationships/hyperlink" Target="https://item.taobao.com/item.htm?spm=a219r.lm5704.14.343.326b7ac3YlNLq4&amp;id=564959144607&amp;ns=1&amp;abbucket=17" TargetMode="External"/><Relationship Id="rId290" Type="http://schemas.openxmlformats.org/officeDocument/2006/relationships/hyperlink" Target="https://detail.tmall.com/item.htm?spm=a312a.7700824.w4011-14997680812.125.a6f97dd3Ipjsh3&amp;id=562654719201&amp;rn=77620c093991feed31c8d594644853e7&amp;abbucket=18" TargetMode="External"/><Relationship Id="rId304" Type="http://schemas.openxmlformats.org/officeDocument/2006/relationships/hyperlink" Target="https://detail.tmall.com/item.htm?id=564689377545" TargetMode="External"/><Relationship Id="rId388" Type="http://schemas.openxmlformats.org/officeDocument/2006/relationships/hyperlink" Target="https://detail.tmall.com/item.htm?id=550415976695" TargetMode="External"/><Relationship Id="rId511" Type="http://schemas.openxmlformats.org/officeDocument/2006/relationships/hyperlink" Target="https://detail.tmall.com/item.htm?spm=a1z10.3-b-s.w4011-16064141744.188.617c1c35ZVdpML&amp;id=608194791962&amp;rn=f505c2797210f42e2fe11ae92765c5b6&amp;abbucket=5" TargetMode="External"/><Relationship Id="rId609" Type="http://schemas.openxmlformats.org/officeDocument/2006/relationships/hyperlink" Target="https://detail.tmall.com/item.htm?spm=a1z10.3-b-s.w4011-17280132869.77.422252f5PX9EX3&amp;id=593850010284&amp;rn=37e779edef77bdc0d5a204303f69ad9d&amp;abbucket=19" TargetMode="External"/><Relationship Id="rId85" Type="http://schemas.openxmlformats.org/officeDocument/2006/relationships/hyperlink" Target="https://item.taobao.com/item.htm?spm=a230r.1.14.48.37072da9c7EgfE&amp;id=598877380610&amp;ns=1&amp;abbucket=17" TargetMode="External"/><Relationship Id="rId150" Type="http://schemas.openxmlformats.org/officeDocument/2006/relationships/hyperlink" Target="https://detail.tmall.com/item.htm?spm=a1z10.3-b-s.w4011-16325625517.270.1715365eQcl4A0&amp;id=602821831076&amp;rn=a46b06d7865c1463157f8ef675a6074b&amp;abbucket=6" TargetMode="External"/><Relationship Id="rId595" Type="http://schemas.openxmlformats.org/officeDocument/2006/relationships/hyperlink" Target="https://detail.tmall.com/item.htm?spm=a1z10.5-b.w4011-11775666377.58.480a4b43Iv2nDi&amp;id=599099690705&amp;rn=36126422e92e12c463eb05666f724794&amp;abbucket=19" TargetMode="External"/><Relationship Id="rId816" Type="http://schemas.openxmlformats.org/officeDocument/2006/relationships/hyperlink" Target="https://item.taobao.com/item.htm?spm=a219r.lm5704.14.61.28f2130bdGSdUW&amp;id=539911598060&amp;ns=1&amp;abbucket=17" TargetMode="External"/><Relationship Id="rId248" Type="http://schemas.openxmlformats.org/officeDocument/2006/relationships/hyperlink" Target="https://detail.tmall.com/item.htm?id=584475525455" TargetMode="External"/><Relationship Id="rId455" Type="http://schemas.openxmlformats.org/officeDocument/2006/relationships/hyperlink" Target="https://item.taobao.com/item.htm?spm=a1z10.3-c-s.w4002-21676308332.95.1abe4af7RfFPWA&amp;id=605379484646" TargetMode="External"/><Relationship Id="rId662" Type="http://schemas.openxmlformats.org/officeDocument/2006/relationships/hyperlink" Target="https://detail.tmall.com/item.htm?spm=a1z10.3-b-s.w4011-21585713341.104.4dec5274jM1l1E&amp;id=594745292992&amp;rn=4dc92588f6a6bd000e81b96407a116b7&amp;abbucket=19&amp;sku_properties=21433:206496126" TargetMode="External"/><Relationship Id="rId12" Type="http://schemas.openxmlformats.org/officeDocument/2006/relationships/hyperlink" Target="https://detail.tmall.com/item.htm?spm=a230r.1.14.36.3f324588mNFoe6&amp;id=538513459744&amp;ns=1&amp;abbucket=17&amp;sku_properties=211948124:8368745" TargetMode="External"/><Relationship Id="rId108" Type="http://schemas.openxmlformats.org/officeDocument/2006/relationships/hyperlink" Target="https://item.taobao.com/item.htm?spm=a1z10.3-c.w4002-5501990109.69.7248156a7hCd8i&amp;id=592522816904" TargetMode="External"/><Relationship Id="rId315" Type="http://schemas.openxmlformats.org/officeDocument/2006/relationships/hyperlink" Target="https://detail.tmall.com/item.htm?id=571127250492&amp;skuId=3691178968687" TargetMode="External"/><Relationship Id="rId522" Type="http://schemas.openxmlformats.org/officeDocument/2006/relationships/hyperlink" Target="https://detail.tmall.com/item.htm?spm=a1z10.3-b.w4011-15287981715.182.37de2742IeCb1R&amp;id=604463280871&amp;rn=aa3562b1baca7a1efe1736ccfd0b4d08&amp;abbucket=5" TargetMode="External"/><Relationship Id="rId96" Type="http://schemas.openxmlformats.org/officeDocument/2006/relationships/hyperlink" Target="https://item.taobao.com/item.htm?spm=a1z10.3-c.w4002-18257438539.48.62a62dabYAlh0E&amp;id=580440990044" TargetMode="External"/><Relationship Id="rId161" Type="http://schemas.openxmlformats.org/officeDocument/2006/relationships/hyperlink" Target="https://item.taobao.com/item.htm?spm=a1z10.5-c-s.w4002-16991945646.36.353d205bUvHBfb&amp;id=604303923690" TargetMode="External"/><Relationship Id="rId399" Type="http://schemas.openxmlformats.org/officeDocument/2006/relationships/hyperlink" Target="https://detail.tmall.com/item.htm?id=541473805411" TargetMode="External"/><Relationship Id="rId827" Type="http://schemas.openxmlformats.org/officeDocument/2006/relationships/hyperlink" Target="https://item.taobao.com/item.htm?spm=a230r.1.999.32.1cb2523cvLAWLp&amp;id=568630621437&amp;ns=1" TargetMode="External"/><Relationship Id="rId259" Type="http://schemas.openxmlformats.org/officeDocument/2006/relationships/hyperlink" Target="https://detail.tmall.com/item.htm?id=528799390213&amp;skuId=3210014529714" TargetMode="External"/><Relationship Id="rId466" Type="http://schemas.openxmlformats.org/officeDocument/2006/relationships/hyperlink" Target="https://item.taobao.com/item.htm?spm=a1z10.3-c-s.w4002-21676308332.80.61e74af7jUP9CM&amp;id=570976007254" TargetMode="External"/><Relationship Id="rId673" Type="http://schemas.openxmlformats.org/officeDocument/2006/relationships/hyperlink" Target="https://detail.tmall.com/item.htm?spm=a1z10.3-b-s.w4011-21585713341.274.4dec5274jM1l1E&amp;id=599758107927&amp;rn=4dc92588f6a6bd000e81b96407a116b7&amp;abbucket=19&amp;sku_properties=21433:20213" TargetMode="External"/><Relationship Id="rId23" Type="http://schemas.openxmlformats.org/officeDocument/2006/relationships/hyperlink" Target="https://item.taobao.com/item.htm?id=601101828202&amp;ali_refid=a3_430584_1006:1122741070:N:Mh853mxp%2FlnKAERUextOtA%3D%3D:af76cf3f20c41a60a3a1a9e2fdab006c&amp;ali_trackid=1_af76cf3f20c41a60a3a1a9e2fdab006c&amp;spm=a219r.lm5704.14.19" TargetMode="External"/><Relationship Id="rId119" Type="http://schemas.openxmlformats.org/officeDocument/2006/relationships/hyperlink" Target="https://detail.tmall.com/item.htm?spm=a1z10.3-b.w4011-6837605520.210.660e43d2XnYlUR&amp;id=579995324676&amp;rn=1a926f643bf9d1b99516dacc5cf9f608&amp;abbucket=6" TargetMode="External"/><Relationship Id="rId326" Type="http://schemas.openxmlformats.org/officeDocument/2006/relationships/hyperlink" Target="https://detail.tmall.com/item.htm?id=600897672378" TargetMode="External"/><Relationship Id="rId533" Type="http://schemas.openxmlformats.org/officeDocument/2006/relationships/hyperlink" Target="https://item.taobao.com/item.htm?spm=a1z10.3-c.w4002-6504414978.86.570a4337N4ZxWn&amp;id=605608514064" TargetMode="External"/><Relationship Id="rId740" Type="http://schemas.openxmlformats.org/officeDocument/2006/relationships/hyperlink" Target="https://item.taobao.com/item.htm?spm=a1z10.3-c.w4002-7204240895.51.1e793505S002qM&amp;id=536512017211" TargetMode="External"/><Relationship Id="rId838" Type="http://schemas.openxmlformats.org/officeDocument/2006/relationships/hyperlink" Target="https://detail.tmall.com/item.htm?spm=a1z10.3-b-s.w4011-14952603386.379.2ef428c2i6tfkp&amp;id=602800986858&amp;rn=f33ccac8ab2a80d50c28d882f4136a94&amp;abbucket=17" TargetMode="External"/><Relationship Id="rId172" Type="http://schemas.openxmlformats.org/officeDocument/2006/relationships/hyperlink" Target="https://item.taobao.com/item.htm?spm=a1z10.5-c-s.w4002-16991945646.21.738f7be6NVcfS7&amp;id=556770907732" TargetMode="External"/><Relationship Id="rId477" Type="http://schemas.openxmlformats.org/officeDocument/2006/relationships/hyperlink" Target="https://item.taobao.com/item.htm?spm=a1z10.3-c-s.w4002-21676308332.39.63c14af7H2skyB&amp;id=602068099851" TargetMode="External"/><Relationship Id="rId600" Type="http://schemas.openxmlformats.org/officeDocument/2006/relationships/hyperlink" Target="https://detail.tmall.com/item.htm?spm=a1z10.5-b.w4011-11775666377.83.480a4b43Iv2nDi&amp;id=608821854432&amp;rn=36126422e92e12c463eb05666f724794&amp;abbucket=19&amp;sku_properties=21433:206496126" TargetMode="External"/><Relationship Id="rId684" Type="http://schemas.openxmlformats.org/officeDocument/2006/relationships/hyperlink" Target="https://detail.tmall.com/item.htm?spm=a1z10.5-b.w4011-16340984639.144.746c5bdcXbFb2O&amp;id=596452425342&amp;rn=2e5d20658a89a861ebf33dcf91e8b53b&amp;abbucket=19" TargetMode="External"/><Relationship Id="rId337" Type="http://schemas.openxmlformats.org/officeDocument/2006/relationships/hyperlink" Target="https://item.taobao.com/item.htm?id=586999403674" TargetMode="External"/><Relationship Id="rId34" Type="http://schemas.openxmlformats.org/officeDocument/2006/relationships/hyperlink" Target="https://item.taobao.com/item.htm?spm=a1z10.3-c.w4002-8742050083.42.12221a9elKyxq2&amp;id=558582390725" TargetMode="External"/><Relationship Id="rId544" Type="http://schemas.openxmlformats.org/officeDocument/2006/relationships/hyperlink" Target="https://item.taobao.com/item.htm?spm=a1z10.3-c.w4002-21851009649.94.2d3bcf383NyhQb&amp;id=606684501699" TargetMode="External"/><Relationship Id="rId751" Type="http://schemas.openxmlformats.org/officeDocument/2006/relationships/hyperlink" Target="https://detail.tmall.com/item.htm?spm=a230r.1.14.212.7bd06521XmSTno&amp;id=567081146170&amp;ns=1&amp;abbucket=17&amp;skuId=4165697219260" TargetMode="External"/><Relationship Id="rId849" Type="http://schemas.openxmlformats.org/officeDocument/2006/relationships/hyperlink" Target="https://detail.tmall.com/item.htm?spm=a230r.1.14.38.b07263e7DI7QLP&amp;id=606911812684&amp;ns=1&amp;abbucket=8" TargetMode="External"/><Relationship Id="rId183" Type="http://schemas.openxmlformats.org/officeDocument/2006/relationships/hyperlink" Target="https://detail.tmall.com/item.htm?id=576523048080&amp;sku_properties=21433:32102" TargetMode="External"/><Relationship Id="rId390" Type="http://schemas.openxmlformats.org/officeDocument/2006/relationships/hyperlink" Target="https://detail.tmall.com/item.htm?id=542863947300" TargetMode="External"/><Relationship Id="rId404" Type="http://schemas.openxmlformats.org/officeDocument/2006/relationships/hyperlink" Target="https://detail.tmall.com/item.htm?id=543833198114" TargetMode="External"/><Relationship Id="rId611" Type="http://schemas.openxmlformats.org/officeDocument/2006/relationships/hyperlink" Target="https://detail.tmall.com/item.htm?spm=a1z10.3-b-s.w4011-17280132869.97.422252f5PX9EX3&amp;id=37141519525&amp;rn=37e779edef77bdc0d5a204303f69ad9d&amp;abbucket=19" TargetMode="External"/><Relationship Id="rId250" Type="http://schemas.openxmlformats.org/officeDocument/2006/relationships/hyperlink" Target="https://detail.tmall.com/item.htm?id=602011101799" TargetMode="External"/><Relationship Id="rId488" Type="http://schemas.openxmlformats.org/officeDocument/2006/relationships/hyperlink" Target="https://item.taobao.com/item.htm?spm=a1z10.3-c-s.w4002-21676308332.62.77494af74g5W73&amp;id=598564929415" TargetMode="External"/><Relationship Id="rId695" Type="http://schemas.openxmlformats.org/officeDocument/2006/relationships/hyperlink" Target="https://detail.tmall.com/item.htm?spm=a312a.7700824.w4011-16106491669.167.399673f3Cc7GCI&amp;id=562991479962&amp;rn=847ba00ac48eb141b32ee05cca3e2e2e&amp;abbucket=19&amp;skuId=3540092532270" TargetMode="External"/><Relationship Id="rId709" Type="http://schemas.openxmlformats.org/officeDocument/2006/relationships/hyperlink" Target="https://detail.tmall.com/item.htm?spm=a312a.7700824.w4011-6065585987.135.c0de32a4lP7H0u&amp;id=39404661393&amp;rn=76e43d97ba416b8272bf223717a717ac&amp;abbucket=19" TargetMode="External"/><Relationship Id="rId45" Type="http://schemas.openxmlformats.org/officeDocument/2006/relationships/hyperlink" Target="https://item.taobao.com/item.htm?spm=a219r.lm5704.14.124.2d0a48c8N3wYPi&amp;id=577634096015&amp;ns=1&amp;abbucket=17" TargetMode="External"/><Relationship Id="rId110" Type="http://schemas.openxmlformats.org/officeDocument/2006/relationships/hyperlink" Target="https://item.taobao.com/item.htm?spm=a1z10.5-c-s.w4002-15405695059.71.41dd3528VOWw5W&amp;id=536896910907" TargetMode="External"/><Relationship Id="rId348" Type="http://schemas.openxmlformats.org/officeDocument/2006/relationships/hyperlink" Target="https://detail.tmall.com/item.htm?id=593998041222&amp;skuId=4107842672106" TargetMode="External"/><Relationship Id="rId555" Type="http://schemas.openxmlformats.org/officeDocument/2006/relationships/hyperlink" Target="https://item.taobao.com/item.htm?spm=a1z10.3-c.w4002-21851009649.85.c408cf38x55Uqg&amp;id=604610900171" TargetMode="External"/><Relationship Id="rId762" Type="http://schemas.openxmlformats.org/officeDocument/2006/relationships/hyperlink" Target="https://detail.tmall.com/item.htm?spm=a220m.1000858.1000725.8.47b24d50WkA7sf&amp;id=589259565799&amp;skuId=4029334893453&amp;areaId=371000&amp;user_id=907352814&amp;cat_id=2&amp;is_b=1&amp;rn=83b0355aadc2a52d269ea5aac61a8409" TargetMode="External"/><Relationship Id="rId194" Type="http://schemas.openxmlformats.org/officeDocument/2006/relationships/hyperlink" Target="https://detail.tmall.com/item.htm?id=574002089703" TargetMode="External"/><Relationship Id="rId208" Type="http://schemas.openxmlformats.org/officeDocument/2006/relationships/hyperlink" Target="https://detail.tmall.com/item.htm?id=548762390934&amp;skuId=3830216983276" TargetMode="External"/><Relationship Id="rId415" Type="http://schemas.openxmlformats.org/officeDocument/2006/relationships/hyperlink" Target="https://detail.tmall.com/item.htm?id=559964453115" TargetMode="External"/><Relationship Id="rId622" Type="http://schemas.openxmlformats.org/officeDocument/2006/relationships/hyperlink" Target="https://detail.tmall.com/item.htm?spm=a1z10.5-b-s.w4011-17084550740.114.287959fdyD4ORb&amp;id=600105090784&amp;rn=d0667e6a68c3684b99f4936860c88cdd&amp;abbucket=19&amp;sku_properties=21433:206496126" TargetMode="External"/><Relationship Id="rId261" Type="http://schemas.openxmlformats.org/officeDocument/2006/relationships/hyperlink" Target="https://detail.tmall.com/item.htm?id=604938078306&amp;sku_properties=21433:32102" TargetMode="External"/><Relationship Id="rId499" Type="http://schemas.openxmlformats.org/officeDocument/2006/relationships/hyperlink" Target="https://item.taobao.com/item.htm?spm=a219r.lm5704.14.308.77b8badetZmMlY&amp;id=574544040069&amp;ns=1&amp;abbucket=6" TargetMode="External"/><Relationship Id="rId56" Type="http://schemas.openxmlformats.org/officeDocument/2006/relationships/hyperlink" Target="https://detail.tmall.com/item.htm?spm=a230r.1.14.9.115a42a60xLY9k&amp;id=594241611208&amp;cm_id=140105335569ed55e27b&amp;abbucket=17" TargetMode="External"/><Relationship Id="rId359" Type="http://schemas.openxmlformats.org/officeDocument/2006/relationships/hyperlink" Target="https://detail.tmall.com/item.htm?id=43025345842&amp;sku_properties=21433:32102" TargetMode="External"/><Relationship Id="rId566" Type="http://schemas.openxmlformats.org/officeDocument/2006/relationships/hyperlink" Target="https://item.taobao.com/item.htm?spm=a1z10.3-c-s.w4002-22012455104.94.3691455bVv64fQ&amp;id=581208094311" TargetMode="External"/><Relationship Id="rId773" Type="http://schemas.openxmlformats.org/officeDocument/2006/relationships/hyperlink" Target="https://item.taobao.com/item.htm?spm=a219r.lm5704.14.60.6e7d38f20lfmlK&amp;id=547059339054&amp;ns=1&amp;abbucket=17" TargetMode="External"/><Relationship Id="rId121" Type="http://schemas.openxmlformats.org/officeDocument/2006/relationships/hyperlink" Target="https://detail.tmall.com/item.htm?spm=a1z10.3-b.w4011-6837605520.375.793e43d2l872Hf&amp;id=599909573042&amp;rn=7a28eb60e732bf1c413b6e6870585389&amp;abbucket=6" TargetMode="External"/><Relationship Id="rId219" Type="http://schemas.openxmlformats.org/officeDocument/2006/relationships/hyperlink" Target="https://detail.tmall.com/item.htm?id=583120784653" TargetMode="External"/><Relationship Id="rId426" Type="http://schemas.openxmlformats.org/officeDocument/2006/relationships/hyperlink" Target="https://detail.tmall.com/item.htm?id=563101570623" TargetMode="External"/><Relationship Id="rId633" Type="http://schemas.openxmlformats.org/officeDocument/2006/relationships/hyperlink" Target="https://detail.tmall.com/item.htm?spm=a1z10.5-b-s.w4011-17084550740.222.287959fdyD4ORb&amp;id=604431747261&amp;rn=d0667e6a68c3684b99f4936860c88cdd&amp;abbucket=19" TargetMode="External"/><Relationship Id="rId840" Type="http://schemas.openxmlformats.org/officeDocument/2006/relationships/hyperlink" Target="https://detail.tmall.com/item.htm?spm=a1z10.3-b-s.w4011-14952603386.403.2ef428c2i6tfkp&amp;id=607118761494&amp;rn=f33ccac8ab2a80d50c28d882f4136a94&amp;abbucket=17" TargetMode="External"/><Relationship Id="rId67" Type="http://schemas.openxmlformats.org/officeDocument/2006/relationships/hyperlink" Target="https://detail.tmall.com/item.htm?spm=a230r.1.14.179.65bde1f2mVhkO2&amp;id=553176691928&amp;ns=1&amp;abbucket=17" TargetMode="External"/><Relationship Id="rId272" Type="http://schemas.openxmlformats.org/officeDocument/2006/relationships/hyperlink" Target="https://detail.tmall.com/item.htm?spm=a312a.7700824.w4011-14997680812.119.4d482e1bAUaXEO&amp;id=592370030922&amp;rn=96345f745a3b8474dd1e71623089f707&amp;abbucket=18&amp;sku_properties=21433:3229490" TargetMode="External"/><Relationship Id="rId577" Type="http://schemas.openxmlformats.org/officeDocument/2006/relationships/hyperlink" Target="https://item.taobao.com/item.htm?spm=a230r.1.999.89.3d96523cBbxbeC&amp;id=610867886857&amp;ns=1" TargetMode="External"/><Relationship Id="rId700" Type="http://schemas.openxmlformats.org/officeDocument/2006/relationships/hyperlink" Target="https://detail.tmall.com/item.htm?spm=a312a.7700824.w4011-6065585987.122.c0de32a4lP7H0u&amp;id=38009806675&amp;rn=76e43d97ba416b8272bf223717a717ac&amp;abbucket=19&amp;sku_properties=21433:79936" TargetMode="External"/><Relationship Id="rId132" Type="http://schemas.openxmlformats.org/officeDocument/2006/relationships/hyperlink" Target="https://item.taobao.com/item.htm?id=602986129534" TargetMode="External"/><Relationship Id="rId784" Type="http://schemas.openxmlformats.org/officeDocument/2006/relationships/hyperlink" Target="https://detail.tmall.com/item.htm?spm=a230r.1.14.23.6f67613bf5jIaG&amp;id=573046337439&amp;ns=1&amp;abbucket=17" TargetMode="External"/><Relationship Id="rId437" Type="http://schemas.openxmlformats.org/officeDocument/2006/relationships/hyperlink" Target="https://detail.tmall.com/item.htm?id=576078458905" TargetMode="External"/><Relationship Id="rId644" Type="http://schemas.openxmlformats.org/officeDocument/2006/relationships/hyperlink" Target="https://detail.tmall.com/item.htm?spm=a1z10.5-b-s.w4011-17084550740.322.287959fdyD4ORb&amp;id=598576808175&amp;rn=d0667e6a68c3684b99f4936860c88cdd&amp;abbucket=19" TargetMode="External"/><Relationship Id="rId851" Type="http://schemas.openxmlformats.org/officeDocument/2006/relationships/hyperlink" Target="https://detail.tmall.com/item.htm?spm=a1z10.5-b-s.w4011-22087772537.319.3560874eaEbMcV&amp;id=610589831501&amp;rn=7097e232f41b94a1c0d77e12daa8baec&amp;abbucket=17" TargetMode="External"/><Relationship Id="rId283" Type="http://schemas.openxmlformats.org/officeDocument/2006/relationships/hyperlink" Target="https://detail.tmall.com/item.htm?spm=a312a.7700824.w4011-14997680812.199.53f43aed5zg2t3&amp;id=560517384703&amp;rn=338a41f9a19c450f3ed37c14266014eb&amp;abbucket=18&amp;skuId=3670882002930" TargetMode="External"/><Relationship Id="rId490" Type="http://schemas.openxmlformats.org/officeDocument/2006/relationships/hyperlink" Target="https://item.taobao.com/item.htm?spm=a230r.1.14.95.662a4120hZItsM&amp;id=609855849512&amp;ns=1&amp;abbucket=3" TargetMode="External"/><Relationship Id="rId504" Type="http://schemas.openxmlformats.org/officeDocument/2006/relationships/hyperlink" Target="https://item.taobao.com/item.htm?spm=a219r.lm5704.14.325.77b8badetZmMlY&amp;id=598778184000&amp;ns=1&amp;abbucket=6" TargetMode="External"/><Relationship Id="rId711" Type="http://schemas.openxmlformats.org/officeDocument/2006/relationships/hyperlink" Target="https://detail.tmall.com/item.htm?spm=a312a.7700824.w4011-6065585987.207.c0de32a4lP7H0u&amp;id=540767640972&amp;rn=76e43d97ba416b8272bf223717a717ac&amp;abbucket=19&amp;skuId=3407818779268" TargetMode="External"/><Relationship Id="rId78" Type="http://schemas.openxmlformats.org/officeDocument/2006/relationships/hyperlink" Target="https://detail.tmall.com/item.htm?spm=a230r.1.14.73.64c01b9212miJu&amp;id=596604471627&amp;ns=1&amp;abbucket=17&amp;skuId=4142906280165" TargetMode="External"/><Relationship Id="rId143" Type="http://schemas.openxmlformats.org/officeDocument/2006/relationships/hyperlink" Target="https://detail.tmall.com/item.htm?id=601011519102" TargetMode="External"/><Relationship Id="rId350" Type="http://schemas.openxmlformats.org/officeDocument/2006/relationships/hyperlink" Target="https://detail.tmall.com/item.htm?id=591412033372" TargetMode="External"/><Relationship Id="rId588" Type="http://schemas.openxmlformats.org/officeDocument/2006/relationships/hyperlink" Target="https://detail.tmall.com/item.htm?spm=a1z10.5-b.w4011-11775666377.78.75a751d3bbyS8w&amp;id=599035616792&amp;rn=ba2ec2a891eb90107ef10299a6b8cb19&amp;abbucket=19&amp;sku_properties=21433:206496126" TargetMode="External"/><Relationship Id="rId795" Type="http://schemas.openxmlformats.org/officeDocument/2006/relationships/hyperlink" Target="https://detail.tmall.com/item.htm?spm=a220m.1000858.1000725.107.66e21976mRJO5l&amp;id=590244577409&amp;skuId=4042767076659&amp;areaId=371000&amp;user_id=2145077701&amp;cat_id=2&amp;is_b=1&amp;rn=8ebf06e972daefd28992a785a71f7353" TargetMode="External"/><Relationship Id="rId809" Type="http://schemas.openxmlformats.org/officeDocument/2006/relationships/hyperlink" Target="https://item.taobao.com/item.htm?spm=a219r.lm5630.14.51.7c4a7b8fJg0aBP&amp;id=576134427590&amp;ns=1&amp;abbucket=17" TargetMode="External"/><Relationship Id="rId9" Type="http://schemas.openxmlformats.org/officeDocument/2006/relationships/hyperlink" Target="https://item.taobao.com/item.htm?spm=a230r.1.14.106.586f1788aWkPi2&amp;id=573919687975&amp;ns=1&amp;abbucket=3" TargetMode="External"/><Relationship Id="rId210" Type="http://schemas.openxmlformats.org/officeDocument/2006/relationships/hyperlink" Target="https://detail.tmall.com/item.htm?id=548325153523" TargetMode="External"/><Relationship Id="rId448" Type="http://schemas.openxmlformats.org/officeDocument/2006/relationships/hyperlink" Target="https://item.taobao.com/item.htm?spm=a1z10.3-c-s.w4002-21676308332.65.1abe4af7RfFPWA&amp;id=600975789619" TargetMode="External"/><Relationship Id="rId655" Type="http://schemas.openxmlformats.org/officeDocument/2006/relationships/hyperlink" Target="https://detail.tmall.com/item.htm?spm=a1z10.3-b-s.w4011-21585713341.72.4dec5274jM1l1E&amp;id=610688534707&amp;rn=4dc92588f6a6bd000e81b96407a116b7&amp;abbucket=19&amp;sku_properties=21433:206496126" TargetMode="External"/><Relationship Id="rId294" Type="http://schemas.openxmlformats.org/officeDocument/2006/relationships/hyperlink" Target="https://detail.tmall.com/item.htm?spm=a1z10.3-b-s.w4011-14997680816.149.7b6762dajQpvdc&amp;id=534393238379&amp;rn=fbf93b02c1911de7e5d495f5f7b06652&amp;abbucket=18" TargetMode="External"/><Relationship Id="rId308" Type="http://schemas.openxmlformats.org/officeDocument/2006/relationships/hyperlink" Target="https://detail.tmall.com/item.htm?id=566445678561&amp;skuId=3595905708305" TargetMode="External"/><Relationship Id="rId515" Type="http://schemas.openxmlformats.org/officeDocument/2006/relationships/hyperlink" Target="https://detail.tmall.com/item.htm?spm=a1z10.3-b-s.w4011-16064141744.288.68ee1c35yFNBbK&amp;id=605003146472&amp;rn=48b3b3feea45daa968080d92a6c5e521&amp;abbucket=5" TargetMode="External"/><Relationship Id="rId722" Type="http://schemas.openxmlformats.org/officeDocument/2006/relationships/hyperlink" Target="https://detail.tmall.com/item.htm?spm=a312a.7700824.w4011-6065585987.345.c0de32a4lP7H0u&amp;id=38253765642&amp;rn=76e43d97ba416b8272bf223717a717ac&amp;abbucket=19" TargetMode="External"/><Relationship Id="rId89" Type="http://schemas.openxmlformats.org/officeDocument/2006/relationships/hyperlink" Target="https://detail.tmall.com/item.htm?id=599318927700&amp;ali_refid=a3_430620_1006:1152905308:N:jimIP/4QHyKlxW/AhVzVpQ==:4d0feac31ca3b1735b3dd3287330da75&amp;ali_trackid=1_4d0feac31ca3b1735b3dd3287330da75&amp;spm=a230r.1.14.3&amp;skuId=4176090604091" TargetMode="External"/><Relationship Id="rId154" Type="http://schemas.openxmlformats.org/officeDocument/2006/relationships/hyperlink" Target="https://detail.tmall.com/item.htm?spm=a1z10.3-b-s.w4011-16325625517.347.62f6365eSvtaGq&amp;id=601063574389&amp;rn=c89305dda8bd5b1b81a751aa618b33a0&amp;abbucket=6" TargetMode="External"/><Relationship Id="rId361" Type="http://schemas.openxmlformats.org/officeDocument/2006/relationships/hyperlink" Target="https://detail.tmall.com/item.htm?id=564905132219&amp;skuId=3741654843587" TargetMode="External"/><Relationship Id="rId599" Type="http://schemas.openxmlformats.org/officeDocument/2006/relationships/hyperlink" Target="https://detail.tmall.com/item.htm?spm=a1z10.5-b.w4011-11775666377.78.480a4b43Iv2nDi&amp;id=608546784598&amp;rn=36126422e92e12c463eb05666f724794&amp;abbucket=19&amp;sku_properties=21433:206496126" TargetMode="External"/><Relationship Id="rId459" Type="http://schemas.openxmlformats.org/officeDocument/2006/relationships/hyperlink" Target="https://item.taobao.com/item.htm?spm=a1z10.3-c-s.w4002-21676308332.45.61e74af7jUP9CM&amp;id=603655364014" TargetMode="External"/><Relationship Id="rId666" Type="http://schemas.openxmlformats.org/officeDocument/2006/relationships/hyperlink" Target="https://detail.tmall.com/item.htm?spm=a1z10.3-b-s.w4011-21585713341.132.4dec5274jM1l1E&amp;id=607652554540&amp;rn=4dc92588f6a6bd000e81b96407a116b7&amp;abbucket=19" TargetMode="External"/><Relationship Id="rId16" Type="http://schemas.openxmlformats.org/officeDocument/2006/relationships/hyperlink" Target="https://detail.tmall.com/item.htm?spm=a230r.1.14.4.3f324588mNFoe6&amp;id=38041171648&amp;cm_id=140105335569ed55e27b&amp;abbucket=17" TargetMode="External"/><Relationship Id="rId221" Type="http://schemas.openxmlformats.org/officeDocument/2006/relationships/hyperlink" Target="https://detail.tmall.com/item.htm?id=550638837553" TargetMode="External"/><Relationship Id="rId319" Type="http://schemas.openxmlformats.org/officeDocument/2006/relationships/hyperlink" Target="https://detail.tmall.com/item.htm?id=594215473508" TargetMode="External"/><Relationship Id="rId526" Type="http://schemas.openxmlformats.org/officeDocument/2006/relationships/hyperlink" Target="https://item.taobao.com/item.htm?spm=a1z10.5-c-s.w4002-22099170681.67.6adc5b31dJgtjN&amp;id=610555061420" TargetMode="External"/><Relationship Id="rId733" Type="http://schemas.openxmlformats.org/officeDocument/2006/relationships/hyperlink" Target="https://detail.tmall.com/item.htm?spm=a230r.1.14.72.104f88ff1BjQGG&amp;id=606713766344&amp;ns=1&amp;abbucket=18" TargetMode="External"/><Relationship Id="rId165" Type="http://schemas.openxmlformats.org/officeDocument/2006/relationships/hyperlink" Target="https://item.taobao.com/item.htm?spm=a1z10.5-c-s.w4002-16991945646.54.353d205bUvHBfb&amp;id=569788413292" TargetMode="External"/><Relationship Id="rId372" Type="http://schemas.openxmlformats.org/officeDocument/2006/relationships/hyperlink" Target="https://detail.tmall.com/item.htm?id=560317241865" TargetMode="External"/><Relationship Id="rId677" Type="http://schemas.openxmlformats.org/officeDocument/2006/relationships/hyperlink" Target="https://detail.tmall.com/item.htm?spm=a1z10.3-b-s.w4011-21585713341.339.4dec5274jM1l1E&amp;id=605874302616&amp;rn=4dc92588f6a6bd000e81b96407a116b7&amp;abbucket=19&amp;skuId=4416326607788" TargetMode="External"/><Relationship Id="rId800" Type="http://schemas.openxmlformats.org/officeDocument/2006/relationships/hyperlink" Target="https://item.taobao.com/item.htm?spm=a219r.lm5059.14.10.51dfbb9fYLZxKx&amp;id=595253791048&amp;ns=1&amp;abbucket=17" TargetMode="External"/><Relationship Id="rId232" Type="http://schemas.openxmlformats.org/officeDocument/2006/relationships/hyperlink" Target="https://detail.tmall.com/item.htm?id=556839661421" TargetMode="External"/><Relationship Id="rId27" Type="http://schemas.openxmlformats.org/officeDocument/2006/relationships/hyperlink" Target="https://detail.tmall.com/item.htm?spm=a230r.1.14.167.71de7e2ePRhdc1&amp;id=602294672302&amp;ns=1&amp;abbucket=17&amp;skuId=4388979254709" TargetMode="External"/><Relationship Id="rId537" Type="http://schemas.openxmlformats.org/officeDocument/2006/relationships/hyperlink" Target="https://item.taobao.com/item.htm?spm=a1z10.3-c.w4002-6504414978.84.64264337MAYCPx&amp;id=602233024039" TargetMode="External"/><Relationship Id="rId744" Type="http://schemas.openxmlformats.org/officeDocument/2006/relationships/hyperlink" Target="https://item.taobao.com/item.htm?spm=a1z10.3-c.w4002-7204240895.42.1e793505S002qM&amp;id=552319620765" TargetMode="External"/><Relationship Id="rId80" Type="http://schemas.openxmlformats.org/officeDocument/2006/relationships/hyperlink" Target="https://item.taobao.com/item.htm?spm=a230r.1.14.23.64c01b9212miJu&amp;id=586654187754&amp;ns=1&amp;abbucket=17" TargetMode="External"/><Relationship Id="rId176" Type="http://schemas.openxmlformats.org/officeDocument/2006/relationships/hyperlink" Target="https://detail.tmall.com/item.htm?id=44492341131" TargetMode="External"/><Relationship Id="rId383" Type="http://schemas.openxmlformats.org/officeDocument/2006/relationships/hyperlink" Target="https://detail.tmall.com/item.htm?id=568824522307" TargetMode="External"/><Relationship Id="rId590" Type="http://schemas.openxmlformats.org/officeDocument/2006/relationships/hyperlink" Target="https://detail.tmall.com/item.htm?spm=a1z10.5-b.w4011-11775666377.88.92bd51d31jkOFx&amp;id=599666656228&amp;rn=615cdb018b70bf5dcd9680ff8f4a540b&amp;abbucket=19" TargetMode="External"/><Relationship Id="rId604" Type="http://schemas.openxmlformats.org/officeDocument/2006/relationships/hyperlink" Target="https://detail.tmall.com/item.htm?spm=a1z10.5-b.w4011-11775666377.58.39435b7eucRKsB&amp;id=599039396939&amp;rn=49f89d025b5ff56ac8314a23ffdf371a&amp;abbucket=19&amp;sku_properties=21433:206496126" TargetMode="External"/><Relationship Id="rId811" Type="http://schemas.openxmlformats.org/officeDocument/2006/relationships/hyperlink" Target="https://item.taobao.com/item.htm?spm=a219r.lm5704.14.350.136e2105df2i5x&amp;id=549182895659&amp;ns=1&amp;abbucket=17" TargetMode="External"/><Relationship Id="rId243" Type="http://schemas.openxmlformats.org/officeDocument/2006/relationships/hyperlink" Target="https://detail.tmall.com/item.htm?id=595235580077" TargetMode="External"/><Relationship Id="rId450" Type="http://schemas.openxmlformats.org/officeDocument/2006/relationships/hyperlink" Target="https://item.taobao.com/item.htm?spm=a1z10.3-c-s.w4002-21676308332.74.1abe4af7RfFPWA&amp;id=571832428035" TargetMode="External"/><Relationship Id="rId688" Type="http://schemas.openxmlformats.org/officeDocument/2006/relationships/hyperlink" Target="https://detail.tmall.com/item.htm?spm=a230r.1.14.129.5b687764q0gZl1&amp;id=560905273427&amp;ns=1&amp;abbucket=9" TargetMode="External"/><Relationship Id="rId38" Type="http://schemas.openxmlformats.org/officeDocument/2006/relationships/hyperlink" Target="https://item.taobao.com/item.htm?spm=a1z10.3-c.w4002-8742050083.48.259a1a9ecjHRpj&amp;id=582819484211" TargetMode="External"/><Relationship Id="rId103" Type="http://schemas.openxmlformats.org/officeDocument/2006/relationships/hyperlink" Target="https://item.taobao.com/item.htm?spm=a219r.lm874.14.21.76014ec5Nt5LcN&amp;id=577974765553&amp;ns=1&amp;abbucket=2" TargetMode="External"/><Relationship Id="rId310" Type="http://schemas.openxmlformats.org/officeDocument/2006/relationships/hyperlink" Target="https://detail.tmall.com/item.htm?id=565389093835" TargetMode="External"/><Relationship Id="rId548" Type="http://schemas.openxmlformats.org/officeDocument/2006/relationships/hyperlink" Target="https://item.taobao.com/item.htm?spm=a1z10.3-c.w4002-21851009649.42.44f0cf38iBuYHl&amp;id=604231862731" TargetMode="External"/><Relationship Id="rId755" Type="http://schemas.openxmlformats.org/officeDocument/2006/relationships/hyperlink" Target="https://detail.tmall.com/item.htm?spm=a220m.1000858.1000725.69.47b24d50WkA7sf&amp;id=591699316930&amp;skuId=4242692823697&amp;areaId=371000&amp;user_id=907352814&amp;cat_id=2&amp;is_b=1&amp;rn=83b0355aadc2a52d269ea5aac61a8409" TargetMode="External"/><Relationship Id="rId91" Type="http://schemas.openxmlformats.org/officeDocument/2006/relationships/hyperlink" Target="https://item.taobao.com/item.htm?spm=a230r.1.14.115.4b7f3d6dbM3pC2&amp;id=591234667447&amp;ns=1&amp;abbucket=17" TargetMode="External"/><Relationship Id="rId187" Type="http://schemas.openxmlformats.org/officeDocument/2006/relationships/hyperlink" Target="https://detail.tmall.com/item.htm?id=594175304899" TargetMode="External"/><Relationship Id="rId394" Type="http://schemas.openxmlformats.org/officeDocument/2006/relationships/hyperlink" Target="https://detail.tmall.com/item.htm?id=533661681816" TargetMode="External"/><Relationship Id="rId408" Type="http://schemas.openxmlformats.org/officeDocument/2006/relationships/hyperlink" Target="https://detail.tmall.com/item.htm?id=570577765757&amp;skuId=3849612947614" TargetMode="External"/><Relationship Id="rId615" Type="http://schemas.openxmlformats.org/officeDocument/2006/relationships/hyperlink" Target="https://detail.tmall.com/item.htm?spm=a1z10.5-b-s.w4011-17084550740.70.287959fdyD4ORb&amp;id=595921274874&amp;rn=d0667e6a68c3684b99f4936860c88cdd&amp;abbucket=19&amp;sku_properties=21433:206496126" TargetMode="External"/><Relationship Id="rId822" Type="http://schemas.openxmlformats.org/officeDocument/2006/relationships/hyperlink" Target="https://detail.tmall.com/item.htm?spm=a230r.1.14.128.d67f3795QxS3VG&amp;id=577166160724&amp;ns=1&amp;abbucket=17&amp;sku_properties=122216750:42189992" TargetMode="External"/><Relationship Id="rId254" Type="http://schemas.openxmlformats.org/officeDocument/2006/relationships/hyperlink" Target="https://detail.tmall.com/item.htm?id=559841667940&amp;skuId=3656888902009" TargetMode="External"/><Relationship Id="rId699" Type="http://schemas.openxmlformats.org/officeDocument/2006/relationships/hyperlink" Target="https://detail.tmall.com/item.htm?spm=a312a.7700824.w4011-6065585987.80.c0de32a4lP7H0u&amp;id=39419725648&amp;rn=76e43d97ba416b8272bf223717a717ac&amp;abbucket=19" TargetMode="External"/><Relationship Id="rId49" Type="http://schemas.openxmlformats.org/officeDocument/2006/relationships/hyperlink" Target="https://item.taobao.com/item.htm?spm=2013.1.0.0.13711dcdGiuvXI&amp;ft=t&amp;id=600287255483" TargetMode="External"/><Relationship Id="rId114" Type="http://schemas.openxmlformats.org/officeDocument/2006/relationships/hyperlink" Target="https://detail.tmall.com/item.htm?spm=a230r.1.999.1.63f1523c8LDdsj&amp;id=596275422409&amp;ns=1&amp;skuId=4313623003682" TargetMode="External"/><Relationship Id="rId461" Type="http://schemas.openxmlformats.org/officeDocument/2006/relationships/hyperlink" Target="https://item.taobao.com/item.htm?spm=a1z10.3-c-s.w4002-21676308332.53.61e74af7jUP9CM&amp;id=591907339995" TargetMode="External"/><Relationship Id="rId559" Type="http://schemas.openxmlformats.org/officeDocument/2006/relationships/hyperlink" Target="https://item.taobao.com/item.htm?spm=a1z10.3-c.w4002-21851009649.61.6968cf38MjFE8U&amp;id=604106889411" TargetMode="External"/><Relationship Id="rId766" Type="http://schemas.openxmlformats.org/officeDocument/2006/relationships/hyperlink" Target="https://item.taobao.com/item.htm?spm=a219r.lm874.14.382.68c519b9OUbByA&amp;id=574940233674&amp;ns=1&amp;abbucket=17" TargetMode="External"/><Relationship Id="rId198" Type="http://schemas.openxmlformats.org/officeDocument/2006/relationships/hyperlink" Target="https://detail.tmall.com/item.htm?id=567226617104" TargetMode="External"/><Relationship Id="rId321" Type="http://schemas.openxmlformats.org/officeDocument/2006/relationships/hyperlink" Target="https://detail.tmall.com/item.htm?id=578165597250" TargetMode="External"/><Relationship Id="rId419" Type="http://schemas.openxmlformats.org/officeDocument/2006/relationships/hyperlink" Target="https://detail.tmall.com/item.htm?id=602185024602&amp;skuId=4387559170637" TargetMode="External"/><Relationship Id="rId626" Type="http://schemas.openxmlformats.org/officeDocument/2006/relationships/hyperlink" Target="https://detail.tmall.com/item.htm?spm=a1z10.5-b-s.w4011-17084550740.146.287959fdyD4ORb&amp;id=599697293959&amp;rn=d0667e6a68c3684b99f4936860c88cdd&amp;abbucket=19&amp;sku_properties=21433:206496126" TargetMode="External"/><Relationship Id="rId833" Type="http://schemas.openxmlformats.org/officeDocument/2006/relationships/hyperlink" Target="https://detail.tmall.com/item.htm?spm=a230r.1.14.11.5ecb3d6dDzs6ev&amp;id=600128046806&amp;cm_id=140105335569ed55e27b&amp;abbucket=17&amp;skuId=4359747662365" TargetMode="External"/><Relationship Id="rId265" Type="http://schemas.openxmlformats.org/officeDocument/2006/relationships/hyperlink" Target="https://detail.tmall.com/item.htm?id=602252162168" TargetMode="External"/><Relationship Id="rId472" Type="http://schemas.openxmlformats.org/officeDocument/2006/relationships/hyperlink" Target="https://item.taobao.com/item.htm?spm=a1z10.3-c-s.w4002-21676308332.86.316d4af7aTV1j6&amp;id=584020231523" TargetMode="External"/><Relationship Id="rId125" Type="http://schemas.openxmlformats.org/officeDocument/2006/relationships/hyperlink" Target="https://detail.tmall.com/item.htm?id=599295989225" TargetMode="External"/><Relationship Id="rId332" Type="http://schemas.openxmlformats.org/officeDocument/2006/relationships/hyperlink" Target="https://detail.tmall.com/item.htm?id=595169396154&amp;skuId=4130469772068" TargetMode="External"/><Relationship Id="rId777" Type="http://schemas.openxmlformats.org/officeDocument/2006/relationships/hyperlink" Target="https://item.taobao.com/item.htm?spm=a219r.lm5704.14.96.6e7d38f20lfmlK&amp;id=555487295391&amp;ns=1&amp;abbucket=17" TargetMode="External"/><Relationship Id="rId637" Type="http://schemas.openxmlformats.org/officeDocument/2006/relationships/hyperlink" Target="https://detail.tmall.com/item.htm?spm=a1z10.5-b-s.w4011-17084550740.246.287959fdyD4ORb&amp;id=589396623046&amp;rn=d0667e6a68c3684b99f4936860c88cdd&amp;abbucket=19" TargetMode="External"/><Relationship Id="rId844" Type="http://schemas.openxmlformats.org/officeDocument/2006/relationships/hyperlink" Target="https://detail.tmall.com/item.htm?spm=a1z10.3-b-s.w4011-14952603386.190.700c28c2BPWJ6D&amp;id=603337033872&amp;rn=1cb54b57c859702fe228c743a4094ee2&amp;abbucket=17&amp;skuId=4398945839577" TargetMode="External"/><Relationship Id="rId276" Type="http://schemas.openxmlformats.org/officeDocument/2006/relationships/hyperlink" Target="https://detail.tmall.com/item.htm?spm=a312a.7700824.w4011-14997680812.139.4d482e1bAUaXEO&amp;id=591642643339&amp;rn=96345f745a3b8474dd1e71623089f707&amp;abbucket=18&amp;sku_properties=21433:129540" TargetMode="External"/><Relationship Id="rId483" Type="http://schemas.openxmlformats.org/officeDocument/2006/relationships/hyperlink" Target="https://item.taobao.com/item.htm?spm=a1z10.3-c-s.w4002-21676308332.37.34d24af7f54XDM&amp;id=599812981463" TargetMode="External"/><Relationship Id="rId690" Type="http://schemas.openxmlformats.org/officeDocument/2006/relationships/hyperlink" Target="https://detail.tmall.com/item.htm?spm=a312a.7700824.w4011-16106491669.149.265f73f3knIZBx&amp;id=562748540989&amp;rn=87f201b27e94bd1d0a20fe5b464d7336&amp;abbucket=19" TargetMode="External"/><Relationship Id="rId704" Type="http://schemas.openxmlformats.org/officeDocument/2006/relationships/hyperlink" Target="https://detail.tmall.com/item.htm?spm=a312a.7700824.w4011-6065585987.180.c0de32a4lP7H0u&amp;id=44928643080&amp;rn=76e43d97ba416b8272bf223717a717ac&amp;abbucket=19&amp;sku_properties=1627207:28332" TargetMode="External"/><Relationship Id="rId40" Type="http://schemas.openxmlformats.org/officeDocument/2006/relationships/hyperlink" Target="https://item.taobao.com/item.htm?spm=a1z10.3-c.w4002-8742050083.44.259a1a9ecjHRpj&amp;id=583283655423" TargetMode="External"/><Relationship Id="rId136" Type="http://schemas.openxmlformats.org/officeDocument/2006/relationships/hyperlink" Target="https://detail.tmall.com/item.htm?id=575507840777" TargetMode="External"/><Relationship Id="rId343" Type="http://schemas.openxmlformats.org/officeDocument/2006/relationships/hyperlink" Target="https://detail.tmall.com/item.htm?id=594083759808" TargetMode="External"/><Relationship Id="rId550" Type="http://schemas.openxmlformats.org/officeDocument/2006/relationships/hyperlink" Target="https://item.taobao.com/item.htm?spm=a1z10.3-c.w4002-21851009649.73.5d71cf38e4BNL1&amp;id=584824019991" TargetMode="External"/><Relationship Id="rId788" Type="http://schemas.openxmlformats.org/officeDocument/2006/relationships/hyperlink" Target="https://detail.tmall.com/item.htm?spm=a230r.1.14.196.25c46a70errPyh&amp;id=583346627710&amp;ns=1&amp;abbucket=17&amp;sku_properties=20509:28383" TargetMode="External"/><Relationship Id="rId203" Type="http://schemas.openxmlformats.org/officeDocument/2006/relationships/hyperlink" Target="https://detail.tmall.com/item.htm?id=567544754155" TargetMode="External"/><Relationship Id="rId648" Type="http://schemas.openxmlformats.org/officeDocument/2006/relationships/hyperlink" Target="https://detail.tmall.com/item.htm?spm=a1z10.5-b-s.w4011-17084550740.60.2d6e4ea3MdLYqh&amp;id=566047884776&amp;rn=9bf28b4f059881a7e8fa375834b2d403&amp;abbucket=19&amp;sku_properties=21433:206496126" TargetMode="External"/><Relationship Id="rId855" Type="http://schemas.openxmlformats.org/officeDocument/2006/relationships/hyperlink" Target="https://item.taobao.com/item.htm?spm=a1z10.3-c.w4002-13571817326.38.412b277arjQaux&amp;id=588516541157" TargetMode="External"/><Relationship Id="rId287" Type="http://schemas.openxmlformats.org/officeDocument/2006/relationships/hyperlink" Target="https://detail.tmall.com/item.htm?spm=a312a.7700824.w4011-14997680812.154.53f43aed5zg2t3&amp;id=604467060018&amp;rn=338a41f9a19c450f3ed37c14266014eb&amp;abbucket=18" TargetMode="External"/><Relationship Id="rId410" Type="http://schemas.openxmlformats.org/officeDocument/2006/relationships/hyperlink" Target="https://detail.tmall.com/item.htm?id=579001593437" TargetMode="External"/><Relationship Id="rId494" Type="http://schemas.openxmlformats.org/officeDocument/2006/relationships/hyperlink" Target="https://item.taobao.com/item.htm?spm=a219r.lm894.14.514.14af4850P4zrz6&amp;id=15627674211&amp;ns=1&amp;abbucket=6" TargetMode="External"/><Relationship Id="rId508" Type="http://schemas.openxmlformats.org/officeDocument/2006/relationships/hyperlink" Target="https://detail.tmall.com/item.htm?spm=a1z10.1-b-s.w5003-21961277770.2.5df67d8cwNttq9&amp;id=576447473108&amp;rn=c5befe06130efe41f707a5004bbff7a0&amp;abbucket=4&amp;scene=taobao_shop" TargetMode="External"/><Relationship Id="rId715" Type="http://schemas.openxmlformats.org/officeDocument/2006/relationships/hyperlink" Target="https://detail.tmall.com/item.htm?spm=a312a.7700824.w4011-6065585987.247.c0de32a4lP7H0u&amp;id=43164072887&amp;rn=76e43d97ba416b8272bf223717a717ac&amp;abbucket=19" TargetMode="External"/><Relationship Id="rId147" Type="http://schemas.openxmlformats.org/officeDocument/2006/relationships/hyperlink" Target="https://detail.tmall.com/item.htm?spm=a1z10.3-b-s.w4011-16325625517.210.1715365eQcl4A0&amp;id=603720001279&amp;rn=a46b06d7865c1463157f8ef675a6074b&amp;abbucket=6" TargetMode="External"/><Relationship Id="rId354" Type="http://schemas.openxmlformats.org/officeDocument/2006/relationships/hyperlink" Target="https://detail.tmall.com/item.htm?id=564830410332" TargetMode="External"/><Relationship Id="rId799" Type="http://schemas.openxmlformats.org/officeDocument/2006/relationships/hyperlink" Target="https://detail.tmall.com/item.htm?spm=a230r.1.14.62.433d57deWoAPnV&amp;id=529003953478&amp;ns=1&amp;abbucket=17&amp;sku_properties=122216750:42189992" TargetMode="External"/><Relationship Id="rId51" Type="http://schemas.openxmlformats.org/officeDocument/2006/relationships/hyperlink" Target="https://item.taobao.com/item.htm?spm=a219r.lm5704.14.60.788348c8WXoFaJ&amp;id=576012271486&amp;ns=1&amp;abbucket=17" TargetMode="External"/><Relationship Id="rId561" Type="http://schemas.openxmlformats.org/officeDocument/2006/relationships/hyperlink" Target="https://item.taobao.com/item.htm?spm=a1z10.3-c-s.w4002-22012455104.30.2cdf455bxw5zHx&amp;id=591128131229" TargetMode="External"/><Relationship Id="rId659" Type="http://schemas.openxmlformats.org/officeDocument/2006/relationships/hyperlink" Target="https://detail.tmall.com/item.htm?spm=a1z10.3-b-s.w4011-21585713341.92.4dec5274jM1l1E&amp;id=598387098633&amp;rn=4dc92588f6a6bd000e81b96407a116b7&amp;abbucket=19&amp;sku_properties=21433:20213" TargetMode="External"/><Relationship Id="rId214" Type="http://schemas.openxmlformats.org/officeDocument/2006/relationships/hyperlink" Target="https://detail.tmall.com/item.htm?id=579426383930" TargetMode="External"/><Relationship Id="rId298" Type="http://schemas.openxmlformats.org/officeDocument/2006/relationships/hyperlink" Target="https://detail.tmall.com/item.htm?spm=a1z10.3-b-s.w4011-14997680816.249.7b6762dajQpvdc&amp;id=558064213833&amp;rn=fbf93b02c1911de7e5d495f5f7b06652&amp;abbucket=18&amp;skuId=3630860614046" TargetMode="External"/><Relationship Id="rId421" Type="http://schemas.openxmlformats.org/officeDocument/2006/relationships/hyperlink" Target="https://detail.tmall.com/item.htm?id=560352091659" TargetMode="External"/><Relationship Id="rId519" Type="http://schemas.openxmlformats.org/officeDocument/2006/relationships/hyperlink" Target="https://detail.tmall.com/item.htm?spm=a1z10.3-b.w4011-15287981715.74.37de2742IeCb1R&amp;id=596420630529&amp;rn=aa3562b1baca7a1efe1736ccfd0b4d08&amp;abbucket=5" TargetMode="External"/><Relationship Id="rId158" Type="http://schemas.openxmlformats.org/officeDocument/2006/relationships/hyperlink" Target="https://item.taobao.com/item.htm?spm=a230r.1.14.128.130f2c06V4om5G&amp;id=600766608568&amp;ns=1&amp;abbucket=18" TargetMode="External"/><Relationship Id="rId726" Type="http://schemas.openxmlformats.org/officeDocument/2006/relationships/hyperlink" Target="https://detail.tmall.com/item.htm?spm=a230r.1.14.178.15efdd8eDrEjgx&amp;id=609049805829&amp;ns=1&amp;abbucket=9&amp;skuId=4281623937966" TargetMode="External"/><Relationship Id="rId62" Type="http://schemas.openxmlformats.org/officeDocument/2006/relationships/hyperlink" Target="https://detail.tmall.com/item.htm?spm=a230r.1.14.18.361113c6u5iARP&amp;id=521733699028&amp;ns=1&amp;abbucket=17&amp;skuId=4174349891220" TargetMode="External"/><Relationship Id="rId365" Type="http://schemas.openxmlformats.org/officeDocument/2006/relationships/hyperlink" Target="https://detail.tmall.com/item.htm?id=575968106788" TargetMode="External"/><Relationship Id="rId572" Type="http://schemas.openxmlformats.org/officeDocument/2006/relationships/hyperlink" Target="https://item.taobao.com/item.htm?spm=2013.1.0.0.682c2213BJOsO6&amp;id=589504339756" TargetMode="External"/><Relationship Id="rId225" Type="http://schemas.openxmlformats.org/officeDocument/2006/relationships/hyperlink" Target="https://detail.tmall.com/item.htm?id=550578536563" TargetMode="External"/><Relationship Id="rId432" Type="http://schemas.openxmlformats.org/officeDocument/2006/relationships/hyperlink" Target="https://detail.tmall.com/item.htm?id=522802147659" TargetMode="External"/><Relationship Id="rId737" Type="http://schemas.openxmlformats.org/officeDocument/2006/relationships/hyperlink" Target="https://item.taobao.com/item.htm?spm=a219r.lm5059.14.371.40e27444FM8ASu&amp;id=549419499066&amp;ns=1&amp;abbucket=18" TargetMode="External"/><Relationship Id="rId73" Type="http://schemas.openxmlformats.org/officeDocument/2006/relationships/hyperlink" Target="https://item.taobao.com/item.htm?spm=a230r.1.14.139.2df17d08LtjWSV&amp;id=599861158751&amp;ns=1&amp;abbucket=17" TargetMode="External"/><Relationship Id="rId169" Type="http://schemas.openxmlformats.org/officeDocument/2006/relationships/hyperlink" Target="https://item.taobao.com/item.htm?spm=a1z10.5-c-s.w4002-16991945646.90.10b8205bz50Ei6&amp;id=596731145489" TargetMode="External"/><Relationship Id="rId376" Type="http://schemas.openxmlformats.org/officeDocument/2006/relationships/hyperlink" Target="https://detail.tmall.com/item.htm?id=571771954924" TargetMode="External"/><Relationship Id="rId583" Type="http://schemas.openxmlformats.org/officeDocument/2006/relationships/hyperlink" Target="https://detail.tmall.com/item.htm?spm=a1z10.5-b.w4011-11775666377.53.92bd51d31jkOFx&amp;id=598595084315&amp;rn=615cdb018b70bf5dcd9680ff8f4a540b&amp;abbucket=19" TargetMode="External"/><Relationship Id="rId790" Type="http://schemas.openxmlformats.org/officeDocument/2006/relationships/hyperlink" Target="https://item.taobao.com/item.htm?spm=a230r.1.14.74.56131b92eB39nl&amp;id=596804464446&amp;ns=1&amp;abbucket=17" TargetMode="External"/><Relationship Id="rId804" Type="http://schemas.openxmlformats.org/officeDocument/2006/relationships/hyperlink" Target="https://detail.tmall.com/item.htm?spm=a220m.1000858.1000725.207.17e5bc63U0kZ8l&amp;id=576174832900&amp;skuId=3961562022120&amp;areaId=371000&amp;user_id=4113370576&amp;cat_id=2&amp;is_b=1&amp;rn=8affb369cad563491a05219e66e19842" TargetMode="External"/><Relationship Id="rId4" Type="http://schemas.openxmlformats.org/officeDocument/2006/relationships/hyperlink" Target="https://detail.tmall.com/item.htm?spm=a230r.1.14.6.4ac314b8lUvgb2&amp;id=595867644404&amp;cm_id=140105335569ed55e27b&amp;abbucket=3&amp;skuId=4144053769618" TargetMode="External"/><Relationship Id="rId236" Type="http://schemas.openxmlformats.org/officeDocument/2006/relationships/hyperlink" Target="https://detail.tmall.com/item.htm?id=600833264651" TargetMode="External"/><Relationship Id="rId443" Type="http://schemas.openxmlformats.org/officeDocument/2006/relationships/hyperlink" Target="https://item.taobao.com/item.htm?spm=a1z10.3-c-s.w4002-21676308332.31.1abe4af7RfFPWA&amp;id=592260330564" TargetMode="External"/><Relationship Id="rId650" Type="http://schemas.openxmlformats.org/officeDocument/2006/relationships/hyperlink" Target="https://detail.tmall.com/item.htm?spm=a1z10.5-b-s.w4011-17084550740.138.287959fdyD4ORb&amp;id=601586203881&amp;rn=d0667e6a68c3684b99f4936860c88cdd&amp;abbucket=19&amp;sku_properties=21433:206496126" TargetMode="External"/><Relationship Id="rId303" Type="http://schemas.openxmlformats.org/officeDocument/2006/relationships/hyperlink" Target="https://detail.tmall.com/item.htm?id=602214314722&amp;skuId=4215497941069" TargetMode="External"/><Relationship Id="rId748" Type="http://schemas.openxmlformats.org/officeDocument/2006/relationships/hyperlink" Target="https://item.taobao.com/item.htm?spm=a230r.1.14.142.669112c8kV9ba2&amp;id=586763476637&amp;ns=1&amp;abbucket=3" TargetMode="External"/><Relationship Id="rId84" Type="http://schemas.openxmlformats.org/officeDocument/2006/relationships/hyperlink" Target="https://detail.tmall.com/item.htm?spm=a230r.1.14.90.562d673bfQHLsc&amp;id=600138995838&amp;ns=1&amp;abbucket=17" TargetMode="External"/><Relationship Id="rId387" Type="http://schemas.openxmlformats.org/officeDocument/2006/relationships/hyperlink" Target="https://detail.tmall.com/item.htm?id=566297961028" TargetMode="External"/><Relationship Id="rId510" Type="http://schemas.openxmlformats.org/officeDocument/2006/relationships/hyperlink" Target="https://detail.tmall.com/item.htm?spm=a1z10.3-b-s.w4011-16064141744.352.23b91c35goX9As&amp;id=608472824152&amp;rn=48849e62a5ec99f945bf5f04177e6965&amp;abbucket=5" TargetMode="External"/><Relationship Id="rId594" Type="http://schemas.openxmlformats.org/officeDocument/2006/relationships/hyperlink" Target="https://detail.tmall.com/item.htm?spm=a1z10.5-b.w4011-11775666377.53.480a4b43Iv2nDi&amp;id=599101190124&amp;rn=36126422e92e12c463eb05666f724794&amp;abbucket=19&amp;sku_properties=21433:206496126" TargetMode="External"/><Relationship Id="rId608" Type="http://schemas.openxmlformats.org/officeDocument/2006/relationships/hyperlink" Target="https://detail.tmall.com/item.htm?spm=a230r.1.14.113.6c054439HMKj4i&amp;id=42361713702&amp;ns=1&amp;abbucket=9&amp;skuId=3108375832246" TargetMode="External"/><Relationship Id="rId815" Type="http://schemas.openxmlformats.org/officeDocument/2006/relationships/hyperlink" Target="https://item.taobao.com/item.htm?spm=a219r.lm5704.14.39.136e2105qwNOw7&amp;id=587161036217&amp;ns=1&amp;abbucket=17" TargetMode="External"/><Relationship Id="rId247" Type="http://schemas.openxmlformats.org/officeDocument/2006/relationships/hyperlink" Target="https://detail.tmall.com/item.htm?id=604717269774" TargetMode="External"/><Relationship Id="rId107" Type="http://schemas.openxmlformats.org/officeDocument/2006/relationships/hyperlink" Target="https://item.taobao.com/item.htm?id=558046593742&amp;ali_refid=a3_420841_1006:1102235621:N:&#30495;&#30382;&#22899;&#21253;:55d91e5eea7e2f2dfb1ea821c507586a&amp;ali_trackid=1_55d91e5eea7e2f2dfb1ea821c507586a&amp;spm=a231k.8165028.0782702702.14" TargetMode="External"/><Relationship Id="rId454" Type="http://schemas.openxmlformats.org/officeDocument/2006/relationships/hyperlink" Target="https://item.taobao.com/item.htm?spm=a1z10.3-c-s.w4002-21676308332.91.1abe4af7RfFPWA&amp;id=583178319900" TargetMode="External"/><Relationship Id="rId661" Type="http://schemas.openxmlformats.org/officeDocument/2006/relationships/hyperlink" Target="https://detail.tmall.com/item.htm?spm=a1z10.3-b-s.w4011-21585713341.102.4dec5274jM1l1E&amp;id=610535889253&amp;rn=4dc92588f6a6bd000e81b96407a116b7&amp;abbucket=19&amp;sku_properties=21433:206496126" TargetMode="External"/><Relationship Id="rId759" Type="http://schemas.openxmlformats.org/officeDocument/2006/relationships/hyperlink" Target="https://detail.tmall.com/item.htm?spm=a220m.1000858.1000725.28.47b24d50WkA7sf&amp;id=595479190426&amp;skuId=4132235317955&amp;areaId=371000&amp;user_id=907352814&amp;cat_id=2&amp;is_b=1&amp;rn=83b0355aadc2a52d269ea5aac61a8409" TargetMode="External"/><Relationship Id="rId11" Type="http://schemas.openxmlformats.org/officeDocument/2006/relationships/hyperlink" Target="https://detail.tmall.com/item.htm?spm=a230r.1.14.9.6a7b695aPnwGpa&amp;id=606595891498&amp;cm_id=140105335569ed55e27b&amp;abbucket=13" TargetMode="External"/><Relationship Id="rId314" Type="http://schemas.openxmlformats.org/officeDocument/2006/relationships/hyperlink" Target="https://detail.tmall.com/item.htm?id=591227991744&amp;skuId=4334954419973" TargetMode="External"/><Relationship Id="rId398" Type="http://schemas.openxmlformats.org/officeDocument/2006/relationships/hyperlink" Target="https://detail.tmall.com/item.htm?id=606406254273" TargetMode="External"/><Relationship Id="rId521" Type="http://schemas.openxmlformats.org/officeDocument/2006/relationships/hyperlink" Target="https://detail.tmall.com/item.htm?spm=a1z10.3-b.w4011-15287981715.194.37de2742IeCb1R&amp;id=588285846732&amp;rn=aa3562b1baca7a1efe1736ccfd0b4d08&amp;abbucket=5" TargetMode="External"/><Relationship Id="rId619" Type="http://schemas.openxmlformats.org/officeDocument/2006/relationships/hyperlink" Target="https://detail.tmall.com/item.htm?spm=a1z10.5-b-s.w4011-17084550740.90.287959fdyD4ORb&amp;id=591949039678&amp;rn=d0667e6a68c3684b99f4936860c88cdd&amp;abbucket=19&amp;sku_properties=21433:206496126" TargetMode="External"/><Relationship Id="rId95" Type="http://schemas.openxmlformats.org/officeDocument/2006/relationships/hyperlink" Target="https://item.taobao.com/item.htm?spm=a230r.1.14.247.50f36a4dLf15Zq&amp;id=556722542592&amp;ns=1&amp;abbucket=6" TargetMode="External"/><Relationship Id="rId160" Type="http://schemas.openxmlformats.org/officeDocument/2006/relationships/hyperlink" Target="https://item.taobao.com/item.htm?spm=a1z10.5-c-s.w4002-16991945646.30.353d205bUvHBfb&amp;id=547081944251" TargetMode="External"/><Relationship Id="rId826" Type="http://schemas.openxmlformats.org/officeDocument/2006/relationships/hyperlink" Target="https://item.taobao.com/item.htm?spm=a1z10.1-c.w4004-10460167234.4.7a501c38YaOhPe&amp;id=570503962139" TargetMode="External"/><Relationship Id="rId258" Type="http://schemas.openxmlformats.org/officeDocument/2006/relationships/hyperlink" Target="https://detail.tmall.com/item.htm?id=591949111719" TargetMode="External"/><Relationship Id="rId465" Type="http://schemas.openxmlformats.org/officeDocument/2006/relationships/hyperlink" Target="https://item.taobao.com/item.htm?spm=a1z10.3-c-s.w4002-21676308332.78.61e74af7jUP9CM&amp;id=606388466091" TargetMode="External"/><Relationship Id="rId672" Type="http://schemas.openxmlformats.org/officeDocument/2006/relationships/hyperlink" Target="https://detail.tmall.com/item.htm?spm=a1z10.3-b-s.w4011-21585713341.244.4dec5274jM1l1E&amp;id=592265371947&amp;rn=4dc92588f6a6bd000e81b96407a116b7&amp;abbucket=19" TargetMode="External"/><Relationship Id="rId22" Type="http://schemas.openxmlformats.org/officeDocument/2006/relationships/hyperlink" Target="https://detail.tmall.com/item.htm?spm=a230r.1.14.99.214f79827PLzvp&amp;id=594544939114&amp;ns=1&amp;abbucket=17&amp;skuId=4283833575699" TargetMode="External"/><Relationship Id="rId118" Type="http://schemas.openxmlformats.org/officeDocument/2006/relationships/hyperlink" Target="https://detail.tmall.com/item.htm?spm=a1z10.3-b.w4011-6837605520.145.1d9743d2ymJLEg&amp;id=586678429978&amp;rn=c82a64a512d73cfe461dfe5d7d4157f1&amp;abbucket=6&amp;skuId=3985136536933" TargetMode="External"/><Relationship Id="rId325" Type="http://schemas.openxmlformats.org/officeDocument/2006/relationships/hyperlink" Target="https://detail.tmall.com/item.htm?id=560157409793&amp;skuId=3681416662055" TargetMode="External"/><Relationship Id="rId532" Type="http://schemas.openxmlformats.org/officeDocument/2006/relationships/hyperlink" Target="https://item.taobao.com/item.htm?spm=a1z10.3-c.w4002-6504414978.65.570a4337N4ZxWn&amp;id=606207638785" TargetMode="External"/><Relationship Id="rId171" Type="http://schemas.openxmlformats.org/officeDocument/2006/relationships/hyperlink" Target="https://item.taobao.com/item.htm?spm=a1z10.5-c-s.w4002-16991945646.12.26e250d2J9OVb0&amp;id=576962240757" TargetMode="External"/><Relationship Id="rId837" Type="http://schemas.openxmlformats.org/officeDocument/2006/relationships/hyperlink" Target="https://detail.tmall.com/item.htm?spm=a1z10.3-b-s.w4011-14952603386.375.2ef428c2i6tfkp&amp;id=602468483599&amp;rn=f33ccac8ab2a80d50c28d882f4136a94&amp;abbucket=17" TargetMode="External"/><Relationship Id="rId269" Type="http://schemas.openxmlformats.org/officeDocument/2006/relationships/hyperlink" Target="https://detail.tmall.com/item.htm?id=561988651368" TargetMode="External"/><Relationship Id="rId476" Type="http://schemas.openxmlformats.org/officeDocument/2006/relationships/hyperlink" Target="https://item.taobao.com/item.htm?spm=a1z10.3-c-s.w4002-21676308332.32.63c14af7H2skyB&amp;id=593117110498" TargetMode="External"/><Relationship Id="rId683" Type="http://schemas.openxmlformats.org/officeDocument/2006/relationships/hyperlink" Target="https://detail.tmall.com/item.htm?spm=a1z10.5-b.w4011-16340984639.129.746c5bdcXbFb2O&amp;id=556843975319&amp;rn=2e5d20658a89a861ebf33dcf91e8b53b&amp;abbucket=19" TargetMode="External"/><Relationship Id="rId33" Type="http://schemas.openxmlformats.org/officeDocument/2006/relationships/hyperlink" Target="https://item.taobao.com/item.htm?spm=a1z10.3-c.w4002-8742050083.50.12221a9elKyxq2&amp;id=558332538479" TargetMode="External"/><Relationship Id="rId129" Type="http://schemas.openxmlformats.org/officeDocument/2006/relationships/hyperlink" Target="https://detail.tmall.com/item.htm?id=596446697981" TargetMode="External"/><Relationship Id="rId336" Type="http://schemas.openxmlformats.org/officeDocument/2006/relationships/hyperlink" Target="https://detail.tmall.com/item.htm?id=591765434910&amp;sku_properties=21433:21366" TargetMode="External"/><Relationship Id="rId543" Type="http://schemas.openxmlformats.org/officeDocument/2006/relationships/hyperlink" Target="https://item.taobao.com/item.htm?spm=a230r.1.14.236.6bd5b5cf2dlxht&amp;id=599788784005&amp;ns=1&amp;abbucket=6" TargetMode="External"/><Relationship Id="rId182" Type="http://schemas.openxmlformats.org/officeDocument/2006/relationships/hyperlink" Target="https://detail.tmall.com/item.htm?id=548333153857&amp;skuId=3491055330297" TargetMode="External"/><Relationship Id="rId403" Type="http://schemas.openxmlformats.org/officeDocument/2006/relationships/hyperlink" Target="https://detail.tmall.com/item.htm?id=605873130767" TargetMode="External"/><Relationship Id="rId750" Type="http://schemas.openxmlformats.org/officeDocument/2006/relationships/hyperlink" Target="https://item.taobao.com/item.htm?spm=a219r.lm5704.14.100.326b7ac3YlNLq4&amp;id=574383152647&amp;ns=1&amp;abbucket=17" TargetMode="External"/><Relationship Id="rId848" Type="http://schemas.openxmlformats.org/officeDocument/2006/relationships/hyperlink" Target="https://detail.tmall.com/item.htm?spm=a1z10.3-b-s.w4011-14952603386.298.700c28c2BPWJ6D&amp;id=610937553816&amp;rn=1cb54b57c859702fe228c743a4094ee2&amp;abbucket=17" TargetMode="External"/><Relationship Id="rId487" Type="http://schemas.openxmlformats.org/officeDocument/2006/relationships/hyperlink" Target="https://item.taobao.com/item.htm?spm=a1z10.3-c-s.w4002-21676308332.59.77494af74g5W73&amp;id=588205491624" TargetMode="External"/><Relationship Id="rId610" Type="http://schemas.openxmlformats.org/officeDocument/2006/relationships/hyperlink" Target="https://detail.tmall.com/item.htm?spm=a1z10.3-b-s.w4011-17280132869.92.422252f5PX9EX3&amp;id=37586991772&amp;rn=37e779edef77bdc0d5a204303f69ad9d&amp;abbucket=19" TargetMode="External"/><Relationship Id="rId694" Type="http://schemas.openxmlformats.org/officeDocument/2006/relationships/hyperlink" Target="https://detail.tmall.com/item.htm?spm=a312a.7700824.w4011-16106491669.95.399673f3Cc7GCI&amp;id=580607538208&amp;rn=847ba00ac48eb141b32ee05cca3e2e2e&amp;abbucket=19" TargetMode="External"/><Relationship Id="rId708" Type="http://schemas.openxmlformats.org/officeDocument/2006/relationships/hyperlink" Target="https://detail.tmall.com/item.htm?spm=a312a.7700824.w4011-6065585987.102.c0de32a4lP7H0u&amp;id=37795418258&amp;rn=76e43d97ba416b8272bf223717a717ac&amp;abbucket=19&amp;skuId=43273458731" TargetMode="External"/><Relationship Id="rId347" Type="http://schemas.openxmlformats.org/officeDocument/2006/relationships/hyperlink" Target="https://detail.tmall.com/item.htm?id=600689873804&amp;skuId=4201666153014" TargetMode="External"/><Relationship Id="rId44" Type="http://schemas.openxmlformats.org/officeDocument/2006/relationships/hyperlink" Target="https://item.taobao.com/item.htm?spm=a219r.lm5704.14.230.2d0a48c8N3wYPi&amp;id=575441795094&amp;ns=1&amp;abbucket=17" TargetMode="External"/><Relationship Id="rId554" Type="http://schemas.openxmlformats.org/officeDocument/2006/relationships/hyperlink" Target="https://item.taobao.com/item.htm?spm=a1z10.3-c.w4002-21851009649.64.c408cf38x55Uqg&amp;id=607672282273" TargetMode="External"/><Relationship Id="rId761" Type="http://schemas.openxmlformats.org/officeDocument/2006/relationships/hyperlink" Target="https://detail.tmall.com/item.htm?spm=a220m.1000858.1000725.13.47b24d50WkA7sf&amp;id=563473467613&amp;skuId=3569986144633&amp;areaId=371000&amp;user_id=907352814&amp;cat_id=2&amp;is_b=1&amp;rn=83b0355aadc2a52d269ea5aac61a8409" TargetMode="External"/><Relationship Id="rId193" Type="http://schemas.openxmlformats.org/officeDocument/2006/relationships/hyperlink" Target="https://detail.tmall.com/item.htm?spm=a1z10.5-b-s.w4011-22087772537.203.5610874eOlWdbD&amp;id=548031631880&amp;rn=5a8656be2f3ad092f80c180e6f0e4cdf&amp;abbucket=18&amp;skuId=3787080542502" TargetMode="External"/><Relationship Id="rId207" Type="http://schemas.openxmlformats.org/officeDocument/2006/relationships/hyperlink" Target="https://detail.tmall.com/item.htm?id=546825323872" TargetMode="External"/><Relationship Id="rId414" Type="http://schemas.openxmlformats.org/officeDocument/2006/relationships/hyperlink" Target="https://detail.tmall.com/item.htm?id=605199724447" TargetMode="External"/><Relationship Id="rId498" Type="http://schemas.openxmlformats.org/officeDocument/2006/relationships/hyperlink" Target="https://item.taobao.com/item.htm?spm=a219r.lm5704.14.1.77b8badetZmMlY&amp;id=591397115621&amp;ns=1&amp;abbucket=6" TargetMode="External"/><Relationship Id="rId621" Type="http://schemas.openxmlformats.org/officeDocument/2006/relationships/hyperlink" Target="https://detail.tmall.com/item.htm?spm=a1z10.5-b-s.w4011-17084550740.110.287959fdyD4ORb&amp;id=607877515686&amp;rn=d0667e6a68c3684b99f4936860c88cdd&amp;abbucket=19&amp;sku_properties=21433:206496126" TargetMode="External"/><Relationship Id="rId260" Type="http://schemas.openxmlformats.org/officeDocument/2006/relationships/hyperlink" Target="https://detail.tmall.com/item.htm?id=594211785672&amp;skuId=4111452988628" TargetMode="External"/><Relationship Id="rId719" Type="http://schemas.openxmlformats.org/officeDocument/2006/relationships/hyperlink" Target="https://detail.tmall.com/item.htm?spm=a312a.7700824.w4011-6065585987.292.c0de32a4lP7H0u&amp;id=37953003292&amp;rn=76e43d97ba416b8272bf223717a717ac&amp;abbucket=19&amp;sku_properties=1627207:90554" TargetMode="External"/><Relationship Id="rId55" Type="http://schemas.openxmlformats.org/officeDocument/2006/relationships/hyperlink" Target="https://detail.tmall.com/item.htm?spm=a230r.1.14.16.115a42a60xLY9k&amp;id=598117381561&amp;cm_id=140105335569ed55e27b&amp;abbucket=17" TargetMode="External"/><Relationship Id="rId120" Type="http://schemas.openxmlformats.org/officeDocument/2006/relationships/hyperlink" Target="https://detail.tmall.com/item.htm?spm=a1z10.3-b.w4011-6837605520.250.660e43d2XnYlUR&amp;id=594463763813&amp;rn=1a926f643bf9d1b99516dacc5cf9f608&amp;abbucket=6" TargetMode="External"/><Relationship Id="rId358" Type="http://schemas.openxmlformats.org/officeDocument/2006/relationships/hyperlink" Target="https://detail.tmall.com/item.htm?id=574975203305" TargetMode="External"/><Relationship Id="rId565" Type="http://schemas.openxmlformats.org/officeDocument/2006/relationships/hyperlink" Target="https://item.taobao.com/item.htm?spm=a1z10.3-c-s.w4002-22012455104.97.3691455bVv64fQ&amp;id=580231375947" TargetMode="External"/><Relationship Id="rId772" Type="http://schemas.openxmlformats.org/officeDocument/2006/relationships/hyperlink" Target="https://item.taobao.com/item.htm?id=565812259639&amp;ali_refid=a3_430584_1006:1102357803:N:nNCoKT0LNPni4NVKfRJoEL4SCmbxaegO:d0636ca934be8a7506797b4b45ae53d5&amp;ali_trackid=1_d0636ca934be8a7506797b4b45ae53d5&amp;spm=a219r.lm5704.14.7" TargetMode="External"/><Relationship Id="rId218" Type="http://schemas.openxmlformats.org/officeDocument/2006/relationships/hyperlink" Target="https://detail.tmall.com/item.htm?id=582434770017" TargetMode="External"/><Relationship Id="rId425" Type="http://schemas.openxmlformats.org/officeDocument/2006/relationships/hyperlink" Target="https://detail.tmall.com/item.htm?id=42922501892" TargetMode="External"/><Relationship Id="rId632" Type="http://schemas.openxmlformats.org/officeDocument/2006/relationships/hyperlink" Target="https://detail.tmall.com/item.htm?spm=a1z10.5-b-s.w4011-17084550740.218.287959fdyD4ORb&amp;id=610965483145&amp;rn=d0667e6a68c3684b99f4936860c88cdd&amp;abbucket=19" TargetMode="External"/><Relationship Id="rId271" Type="http://schemas.openxmlformats.org/officeDocument/2006/relationships/hyperlink" Target="https://detail.tmall.com/item.htm?spm=a312a.7700824.w4011-14997680812.79.4d482e1bAUaXEO&amp;id=564048654641&amp;rn=96345f745a3b8474dd1e71623089f707&amp;abbucket=18&amp;sku_properties=21433:69261940" TargetMode="External"/><Relationship Id="rId66" Type="http://schemas.openxmlformats.org/officeDocument/2006/relationships/hyperlink" Target="https://detail.tmall.com/item.htm?spm=a230r.1.14.51.1eac88ffO9sREC&amp;id=599702061554&amp;ns=1&amp;abbucket=17&amp;skuId=4356750122103" TargetMode="External"/><Relationship Id="rId131" Type="http://schemas.openxmlformats.org/officeDocument/2006/relationships/hyperlink" Target="https://item.taobao.com/item.htm?id=578452306305" TargetMode="External"/><Relationship Id="rId369" Type="http://schemas.openxmlformats.org/officeDocument/2006/relationships/hyperlink" Target="https://detail.tmall.com/item.htm?id=575406871304&amp;sku_properties=1627207:90554" TargetMode="External"/><Relationship Id="rId576" Type="http://schemas.openxmlformats.org/officeDocument/2006/relationships/hyperlink" Target="https://item.taobao.com/item.htm?spm=a1z10.3-c-s.w4002-14787091950.92.3d044771vQccQL&amp;id=604097233272" TargetMode="External"/><Relationship Id="rId783" Type="http://schemas.openxmlformats.org/officeDocument/2006/relationships/hyperlink" Target="https://detail.tmall.com/item.htm?spm=a230r.1.14.244.6f67613blzqrCm&amp;id=595405947612&amp;ns=1&amp;abbucket=17" TargetMode="External"/><Relationship Id="rId229" Type="http://schemas.openxmlformats.org/officeDocument/2006/relationships/hyperlink" Target="https://detail.tmall.com/item.htm?id=591872977519" TargetMode="External"/><Relationship Id="rId436" Type="http://schemas.openxmlformats.org/officeDocument/2006/relationships/hyperlink" Target="https://detail.tmall.com/item.htm?id=572518611799" TargetMode="External"/><Relationship Id="rId643" Type="http://schemas.openxmlformats.org/officeDocument/2006/relationships/hyperlink" Target="https://detail.tmall.com/item.htm?spm=a1z10.5-b-s.w4011-17084550740.314.287959fdyD4ORb&amp;id=604687628018&amp;rn=d0667e6a68c3684b99f4936860c88cdd&amp;abbucket=19" TargetMode="External"/><Relationship Id="rId850" Type="http://schemas.openxmlformats.org/officeDocument/2006/relationships/hyperlink" Target="https://detail.tmall.com/item.htm?spm=a1z10.5-b-s.w4011-22087772537.107.3560874eaEbMcV&amp;id=607684115471&amp;rn=7097e232f41b94a1c0d77e12daa8baec&amp;abbucket=17&amp;skuId=443069029890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item.taobao.com/item.htm?spm=a230r.1.14.172.67e74c6cGYtWzG&amp;id=605966510586&amp;ns=1&amp;abbucket=11" TargetMode="External"/><Relationship Id="rId18" Type="http://schemas.openxmlformats.org/officeDocument/2006/relationships/hyperlink" Target="https://item.taobao.com/item.htm?spm=a230r.1.14.95.662a4120hZItsM&amp;id=609855849512&amp;ns=1&amp;abbucket=3" TargetMode="External"/><Relationship Id="rId26" Type="http://schemas.openxmlformats.org/officeDocument/2006/relationships/hyperlink" Target="https://item.taobao.com/item.htm?spm=a230r.1.14.116.4f956145fMO4fW&amp;id=576956226743&amp;ns=1&amp;abbucket=11" TargetMode="External"/><Relationship Id="rId39" Type="http://schemas.openxmlformats.org/officeDocument/2006/relationships/hyperlink" Target="https://detail.tmall.com/item.htm?spm=a230r.1.14.188.17cd3103tiZ5CD&amp;id=600263750384&amp;ns=1&amp;abbucket=17&amp;skuId=4361475278298" TargetMode="External"/><Relationship Id="rId21" Type="http://schemas.openxmlformats.org/officeDocument/2006/relationships/hyperlink" Target="https://item.taobao.com/item.htm?id=568093199378&amp;ali_refid=a3_430620_1006:1152305967:N:o075DXMdoamSGZbHBbMyUQ%3D%3D:57084976de9588ddb5077d34bd00385c&amp;ali_trackid=1_57084976de9588ddb5077d34bd00385c&amp;spm=a230r.1.14.11" TargetMode="External"/><Relationship Id="rId34" Type="http://schemas.openxmlformats.org/officeDocument/2006/relationships/hyperlink" Target="https://item.taobao.com/item.htm?spm=a230r.1.14.12.3684703eEHO8DT&amp;id=610527473903&amp;ns=1&amp;abbucket=11" TargetMode="External"/><Relationship Id="rId42" Type="http://schemas.openxmlformats.org/officeDocument/2006/relationships/hyperlink" Target="https://detail.tmall.com/item.htm?spm=a230r.1.14.292.2fc57444qsP38n&amp;id=585222050541&amp;ns=1&amp;abbucket=11&amp;skuId=3958193236792" TargetMode="External"/><Relationship Id="rId47" Type="http://schemas.openxmlformats.org/officeDocument/2006/relationships/hyperlink" Target="https://item.taobao.com/item.htm?spm=2013.1.w4004-22281668211.2.9ffe2a5afHDVEe&amp;id=602147074491" TargetMode="External"/><Relationship Id="rId50" Type="http://schemas.openxmlformats.org/officeDocument/2006/relationships/hyperlink" Target="https://detail.tmall.com/item.htm?spm=a220m.1000858.1000725.101.c7301976VbvbVD&amp;id=577044923221&amp;areaId=371000&amp;user_id=2145077701&amp;cat_id=2&amp;is_b=1&amp;rn=64c5611eaad596677695207b445ed425" TargetMode="External"/><Relationship Id="rId55" Type="http://schemas.openxmlformats.org/officeDocument/2006/relationships/hyperlink" Target="https://detail.tmall.com/item.htm?id=603697964306&amp;ali_trackid=2:mm_26632589_0_0:1580044456_240_238876584&amp;spm=a21bo.7925890.192091.10&amp;pvid=704e92f2-ab4f-45b6-bafc-5a2d513034bf&amp;scm=1007.12846.156652.999999999999999&amp;sku_properties=5919063:6536025" TargetMode="External"/><Relationship Id="rId7" Type="http://schemas.openxmlformats.org/officeDocument/2006/relationships/hyperlink" Target="https://item.taobao.com/item.htm?spm=a230r.1.14.141.5b2f5c3cbaszRS&amp;id=539859373658&amp;ns=1&amp;abbucket=11" TargetMode="External"/><Relationship Id="rId2" Type="http://schemas.openxmlformats.org/officeDocument/2006/relationships/hyperlink" Target="https://item.taobao.com/item.htm?spm=a1z10.3-c.w4002-21851009649.70.5d71cf38e4BNL1&amp;id=584864014479" TargetMode="External"/><Relationship Id="rId16" Type="http://schemas.openxmlformats.org/officeDocument/2006/relationships/hyperlink" Target="https://detail.tmall.com/item.htm?spm=a1z10.3-b-s.w4011-18890458902.283.289f6c9e0rdrim&amp;id=582171947113&amp;rn=048bf49ab3006ff905d0e751ab0bc4a8&amp;abbucket=17" TargetMode="External"/><Relationship Id="rId29" Type="http://schemas.openxmlformats.org/officeDocument/2006/relationships/hyperlink" Target="https://detail.tmall.com/item.htm?spm=a230r.1.14.93.50ae561cvJvUFy&amp;id=600564490633&amp;ns=1&amp;abbucket=11" TargetMode="External"/><Relationship Id="rId11" Type="http://schemas.openxmlformats.org/officeDocument/2006/relationships/hyperlink" Target="https://detail.tmall.com/item.htm?spm=a1z10.3-b-s.w4011-18890458902.283.289f6c9e0rdrim&amp;id=582171947113&amp;rn=048bf49ab3006ff905d0e751ab0bc4a8&amp;abbucket=17&amp;skuId=3894953324220" TargetMode="External"/><Relationship Id="rId24" Type="http://schemas.openxmlformats.org/officeDocument/2006/relationships/hyperlink" Target="https://item.taobao.com/item.htm?spm=a230r.1.14.199.4f956145fMO4fW&amp;id=561344839067&amp;ns=1&amp;abbucket=11" TargetMode="External"/><Relationship Id="rId32" Type="http://schemas.openxmlformats.org/officeDocument/2006/relationships/hyperlink" Target="https://item.taobao.com/item.htm?id=610608666125&amp;ali_refid=a3_420841_1006:1122396762:N:NQ7BjHehcTFezb0%2BoeVufb2Ozm4nW%2FMy:4f6d91c14d4c6fbba301c4b3101e647c&amp;ali_trackid=1_4f6d91c14d4c6fbba301c4b3101e647c&amp;spm=a231k.13731931.21333805.71" TargetMode="External"/><Relationship Id="rId37" Type="http://schemas.openxmlformats.org/officeDocument/2006/relationships/hyperlink" Target="https://item.taobao.com/item.htm?id=578537805337&amp;ali_refid=a3_430584_1006:1109669164:N:IjmKrJlxW2jvsRkb20jOhA%3D%3D:2d93faff374d73681702261515762881&amp;ali_trackid=1_2d93faff374d73681702261515762881&amp;spm=a219r.lm5704.14.3" TargetMode="External"/><Relationship Id="rId40" Type="http://schemas.openxmlformats.org/officeDocument/2006/relationships/hyperlink" Target="https://item.taobao.com/item.htm?spm=a230r.1.14.66.70e23c99P4vCXf&amp;id=609561123492&amp;ns=1&amp;abbucket=11" TargetMode="External"/><Relationship Id="rId45" Type="http://schemas.openxmlformats.org/officeDocument/2006/relationships/hyperlink" Target="https://detail.tmall.com/item.htm?spm=a1z10.3-b-s.w4011-18890458902.183.47616c9ec7pvU8&amp;id=606340939585&amp;rn=a16bcc4a0e0c5f06bb9f5e3e36b0a4e9&amp;abbucket=17" TargetMode="External"/><Relationship Id="rId53" Type="http://schemas.openxmlformats.org/officeDocument/2006/relationships/hyperlink" Target="https://item.taobao.com/item.htm?id=597221693646&amp;ali_refid=a3_430620_1006:1151257888:N:9h9mQb%2FMHroDWiOGmxe5Ag%3D%3D:9aec84d122bfdab9f125bd75ddbd8a99&amp;ali_trackid=1_9aec84d122bfdab9f125bd75ddbd8a99&amp;spm=a230r.1.14.11" TargetMode="External"/><Relationship Id="rId58" Type="http://schemas.openxmlformats.org/officeDocument/2006/relationships/printerSettings" Target="../printerSettings/printerSettings2.bin"/><Relationship Id="rId5" Type="http://schemas.openxmlformats.org/officeDocument/2006/relationships/hyperlink" Target="https://detail.tmall.com/item.htm?id=566285494169&amp;ali_refid=a3_430620_1006:1103719362:N:ruYvIZzoDsDH2K+jYiHGaQ==:eedfeaf02692730bc03a14aff995611e&amp;ali_trackid=1_eedfeaf02692730bc03a14aff995611e&amp;spm=a230r.1.14.1&amp;sku_properties=1627207:3232481" TargetMode="External"/><Relationship Id="rId19" Type="http://schemas.openxmlformats.org/officeDocument/2006/relationships/hyperlink" Target="https://item.taobao.com/item.htm?spm=a230r.1.14.88.4ebe3539V2YMXt&amp;id=611263106650&amp;ns=1&amp;abbucket=11" TargetMode="External"/><Relationship Id="rId4" Type="http://schemas.openxmlformats.org/officeDocument/2006/relationships/hyperlink" Target="https://detail.tmall.com/item.htm?spm=a230r.1.999.13.35ef523cNvsjcC&amp;id=606188317350&amp;ns=1&amp;skuId=4250647797149" TargetMode="External"/><Relationship Id="rId9" Type="http://schemas.openxmlformats.org/officeDocument/2006/relationships/hyperlink" Target="https://item.taobao.com/item.htm?spm=a219r.lm5704.14.75.48572105TGvZ8b&amp;id=594160144704&amp;ns=1&amp;abbucket=17" TargetMode="External"/><Relationship Id="rId14" Type="http://schemas.openxmlformats.org/officeDocument/2006/relationships/hyperlink" Target="https://item.taobao.com/item.htm?id=568093199378&amp;ali_refid=a3_430620_1006:1152305967:N:o075DXMdoamSGZbHBbMyUQ%3D%3D:57084976de9588ddb5077d34bd00385c&amp;ali_trackid=1_57084976de9588ddb5077d34bd00385c&amp;spm=a230r.1.14.11" TargetMode="External"/><Relationship Id="rId22" Type="http://schemas.openxmlformats.org/officeDocument/2006/relationships/hyperlink" Target="https://detail.tmall.com/item.htm?id=610477870975&amp;ali_refid=a3_430008_1006:1245970134:N:GySdQK8icy1MD3A8OqjTCg==:4e7bb7a1b37a87882bc117bea262d26f&amp;ali_trackid=1_4e7bb7a1b37a87882bc117bea262d26f&amp;spm=a230r.1.0.0&amp;skuId=4293999057783" TargetMode="External"/><Relationship Id="rId27" Type="http://schemas.openxmlformats.org/officeDocument/2006/relationships/hyperlink" Target="https://item.taobao.com/item.htm?id=584530719546&amp;ali_refid=a3_430008_1006:1105654676:N:QobXiA%2BPO%2BZd4WEhX485uUFLk7L5VWiD:ae0960312635bf037791e3d4daa27260&amp;ali_trackid=1_ae0960312635bf037791e3d4daa27260&amp;spm=a230r.1.0.0" TargetMode="External"/><Relationship Id="rId30" Type="http://schemas.openxmlformats.org/officeDocument/2006/relationships/hyperlink" Target="https://item.taobao.com/item.htm?spm=a219r.lm5704.14.187.136e2105bgMCgE&amp;id=39861588482&amp;ns=1&amp;abbucket=17" TargetMode="External"/><Relationship Id="rId35" Type="http://schemas.openxmlformats.org/officeDocument/2006/relationships/hyperlink" Target="https://item.taobao.com/item.htm?spm=a210c.1.0.0.52681debPHWwoM&amp;id=607428660230" TargetMode="External"/><Relationship Id="rId43" Type="http://schemas.openxmlformats.org/officeDocument/2006/relationships/hyperlink" Target="https://detail.tmall.com/item.htm?spm=a230r.1.999.136.7c11523cQ0klXI&amp;id=597465196410&amp;ns=1&amp;skuId=4330073890471" TargetMode="External"/><Relationship Id="rId48" Type="http://schemas.openxmlformats.org/officeDocument/2006/relationships/hyperlink" Target="https://detail.tmall.com/item.htm?spm=a230r.1.14.42.69d43648ltqmlh&amp;id=573993520678&amp;ns=1&amp;abbucket=11&amp;skuId=4081586545475" TargetMode="External"/><Relationship Id="rId56" Type="http://schemas.openxmlformats.org/officeDocument/2006/relationships/hyperlink" Target="https://detail.tmall.com/item.htm?id=602011485846&amp;ali_trackid=2:mm_26632572_0_0:1579680011_224_1239807408&amp;spm=a21bo.7925890.192091.4&amp;pvid=007ffe40-0101-4900-94e1-bb77e70bd769&amp;scm=1007.12846.156652.999999999999999&amp;skuId=4212076548879" TargetMode="External"/><Relationship Id="rId8" Type="http://schemas.openxmlformats.org/officeDocument/2006/relationships/hyperlink" Target="https://item.taobao.com/item.htm?spm=a230r.1.14.50.35d61236aLnzDR&amp;id=574349147657&amp;ns=1&amp;abbucket=11" TargetMode="External"/><Relationship Id="rId51" Type="http://schemas.openxmlformats.org/officeDocument/2006/relationships/hyperlink" Target="https://detail.tmall.com/item.htm?spm=a230r.1.14.227.656e4ce4PLCsEi&amp;id=588425225133&amp;ns=1&amp;abbucket=11&amp;skuId=4183825327799" TargetMode="External"/><Relationship Id="rId3" Type="http://schemas.openxmlformats.org/officeDocument/2006/relationships/hyperlink" Target="https://detail.tmall.com/item.htm?spm=a220o.1000855.1998025129.3.718256a81YGUgQ&amp;pvid=74a64460-08d8-4020-aab5-d430c7cb8a89&amp;pos=2&amp;acm=03054.1003.1.2768562&amp;id=596748774586&amp;scm=1007.16862.95220.23864_0_0&amp;utparam=%7B%22x_hestia_source%22:%2223864%22,%22x_object_type%22:%22item%22,%22x_mt%22:0,%22x_src%22:%2223864%22,%22x_pos%22:2,%22x_pvid%22:%2274a64460-08d8-4020-aab5-d430c7cb8a89%22,%22x_object_id%22:596748774586%7D&amp;skuId=4317114898174" TargetMode="External"/><Relationship Id="rId12" Type="http://schemas.openxmlformats.org/officeDocument/2006/relationships/hyperlink" Target="https://item.taobao.com/item.htm?spm=a230r.1.999.114.4711523cNfU04d&amp;id=596745645476&amp;ns=1" TargetMode="External"/><Relationship Id="rId17" Type="http://schemas.openxmlformats.org/officeDocument/2006/relationships/hyperlink" Target="https://item.taobao.com/item.htm?spm=a230r.1.999.140.549f523c2rWkv2&amp;id=580475021473&amp;ns=1" TargetMode="External"/><Relationship Id="rId25" Type="http://schemas.openxmlformats.org/officeDocument/2006/relationships/hyperlink" Target="https://item.taobao.com/item.htm?spm=a230r.1.14.50.7f26676a0HYCV6&amp;id=591091873365&amp;ns=1&amp;abbucket=11" TargetMode="External"/><Relationship Id="rId33" Type="http://schemas.openxmlformats.org/officeDocument/2006/relationships/hyperlink" Target="https://item.taobao.com/item.htm?id=605424268635&amp;ali_refid=a3_430009_1006:1247080096:N:yF19qRB2RE9009Gp0rwfwemzymuxSEoa:68b874d2c767efcc7dd5e85ecf4ec420&amp;ali_trackid=1_68b874d2c767efcc7dd5e85ecf4ec420&amp;spm=a230r.1.0.0" TargetMode="External"/><Relationship Id="rId38" Type="http://schemas.openxmlformats.org/officeDocument/2006/relationships/hyperlink" Target="https://detail.tmall.com/item.htm?id=594083759808" TargetMode="External"/><Relationship Id="rId46" Type="http://schemas.openxmlformats.org/officeDocument/2006/relationships/hyperlink" Target="https://detail.tmall.com/item.htm?spm=a1z10.3-b-s.w4011-18890458902.273.47616c9ec7pvU8&amp;id=583342151778&amp;rn=a16bcc4a0e0c5f06bb9f5e3e36b0a4e9&amp;abbucket=17" TargetMode="External"/><Relationship Id="rId20" Type="http://schemas.openxmlformats.org/officeDocument/2006/relationships/hyperlink" Target="https://item.taobao.com/item.htm?id=588734835451&amp;ali_refid=a3_430009_1006:1151468999:N:kBX7%2BYN6NMJwKxPmieCfSJ3O9KnVuclOc7TwKEFBuUk%3D:031f0583569b807e2137af2c3b335fdc&amp;ali_trackid=1_031f0583569b807e2137af2c3b335fdc&amp;spm=a230r.1.0.0" TargetMode="External"/><Relationship Id="rId41" Type="http://schemas.openxmlformats.org/officeDocument/2006/relationships/hyperlink" Target="https://detail.tmall.com/item.htm?spm=a220o.1000855.1998025129.2.316a2719EFJClR&amp;pvid=6c87295d-d683-4ea5-9da7-7ddc6ddb1221&amp;pos=2&amp;acm=03054.1003.1.2768562&amp;id=574925570277&amp;scm=1007.16862.95220.23864_0_0&amp;utparam=%7B%22x_hestia_source%22:%2223864%22,%22x_object_type%22:%22item%22,%22x_mt%22:0,%22x_src%22:%2223864%22,%22x_pos%22:2,%22x_pvid%22:%226c87295d-d683-4ea5-9da7-7ddc6ddb1221%22,%22x_object_id%22:574925570277%7D&amp;skuId=3934506843276" TargetMode="External"/><Relationship Id="rId54" Type="http://schemas.openxmlformats.org/officeDocument/2006/relationships/hyperlink" Target="https://item.taobao.com/item.htm?id=551620379579&amp;ali_refid=a3_430008_1006:1150007632:N:%2BN4h4P0y340ESE%2FvW5xUN5DStxu8tMef:5ba284037c93d4609057eaf912312118&amp;ali_trackid=1_5ba284037c93d4609057eaf912312118&amp;spm=a230r.1.0.0" TargetMode="External"/><Relationship Id="rId1" Type="http://schemas.openxmlformats.org/officeDocument/2006/relationships/hyperlink" Target="https://item.taobao.com/item.htm?spm=a1z10.1-c.w4004-21354709992.15.69f7708eN1wWG2&amp;id=550595607161" TargetMode="External"/><Relationship Id="rId6" Type="http://schemas.openxmlformats.org/officeDocument/2006/relationships/hyperlink" Target="https://detail.tmall.com/item.htm?spm=a220o.1000855.1998025129.2.662d710czRs0rQ&amp;pvid=00cd3fd1-5d81-4697-9490-b15c91526fbe&amp;pos=2&amp;acm=03054.1003.1.2768562&amp;id=590883881440&amp;scm=1007.16862.95220.23864_0_0&amp;utparam=%7B%22x_hestia_source%22:%2223864%22,%22x_object_type%22:%22item%22,%22x_mt%22:0,%22x_src%22:%2223864%22,%22x_pos%22:2,%22x_pvid%22:%2200cd3fd1-5d81-4697-9490-b15c91526fbe%22,%22x_object_id%22:590883881440%7D&amp;skuId=4225481967855" TargetMode="External"/><Relationship Id="rId15" Type="http://schemas.openxmlformats.org/officeDocument/2006/relationships/hyperlink" Target="https://item.taobao.com/item.htm?spm=a230r.1.14.27.73532c06KdEQAv&amp;id=596476021532&amp;ns=1&amp;abbucket=11" TargetMode="External"/><Relationship Id="rId23" Type="http://schemas.openxmlformats.org/officeDocument/2006/relationships/hyperlink" Target="https://detail.tmall.com/item.htm?id=539144100345&amp;ali_refid=a3_430008_1006:1121770989:N:GySdQK8icy1MD3A8OqjTCg==:d412fd945357c7a5227467eddb55e6df&amp;ali_trackid=1_d412fd945357c7a5227467eddb55e6df&amp;spm=a230r.1.0.0" TargetMode="External"/><Relationship Id="rId28" Type="http://schemas.openxmlformats.org/officeDocument/2006/relationships/hyperlink" Target="https://detail.tmall.com/item.htm?spm=a230r.1.999.138.7836523crp0pyc&amp;id=566204102845&amp;ns=1" TargetMode="External"/><Relationship Id="rId36" Type="http://schemas.openxmlformats.org/officeDocument/2006/relationships/hyperlink" Target="https://detail.tmall.com/item.htm?spm=a1z10.3-b.w4011-15318863238.95.4811b38blYXUXf&amp;id=590963545832&amp;rn=9075e1283926e4ccfcc2d09c8758f338&amp;abbucket=17&amp;skuId=4224030826398" TargetMode="External"/><Relationship Id="rId49" Type="http://schemas.openxmlformats.org/officeDocument/2006/relationships/hyperlink" Target="https://detail.tmall.com/item.htm?spm=a220o.1000855.1998025129.3.20486a3a66T4v2&amp;pvid=d03651a0-7dbc-441d-8c74-c805d874419a&amp;pos=2&amp;acm=03054.1003.1.2768562&amp;id=583205330701&amp;scm=1007.16862.95220.23864_0_0&amp;utparam=%7B%22x_hestia_source%22:%2223864%22,%22x_object_type%22:%22item%22,%22x_mt%22:0,%22x_src%22:%2223864%22,%22x_pos%22:2,%22x_pvid%22:%22d03651a0-7dbc-441d-8c74-c805d874419a%22,%22x_object_id%22:583205330701%7D&amp;skuId=4087819754187" TargetMode="External"/><Relationship Id="rId57" Type="http://schemas.openxmlformats.org/officeDocument/2006/relationships/hyperlink" Target="https://item.taobao.com/item.htm?spm=a21bo.2017.201876.239.5af911d9JVsPcY&amp;scm=1007.12493.92624.100200300000004&amp;id=38115033583&amp;pvid=80b2625e-d936-43ff-962e-ceb4b0fa78dc" TargetMode="External"/><Relationship Id="rId10" Type="http://schemas.openxmlformats.org/officeDocument/2006/relationships/hyperlink" Target="https://item.taobao.com/item.htm?spm=a230r.1.14.212.3b5e5b4fa8AJyk&amp;id=597631564951&amp;ns=1&amp;abbucket=11" TargetMode="External"/><Relationship Id="rId31" Type="http://schemas.openxmlformats.org/officeDocument/2006/relationships/hyperlink" Target="https://item.taobao.com/item.htm?spm=a230r.1.14.110.c6721bf25HPGB7&amp;id=605754351692&amp;ns=1&amp;abbucket=11" TargetMode="External"/><Relationship Id="rId44" Type="http://schemas.openxmlformats.org/officeDocument/2006/relationships/hyperlink" Target="https://detail.tmall.com/item.htm?spm=a1z10.3-b-s.w4011-18890458902.283.289f6c9e0rdrim&amp;id=582171947113&amp;rn=048bf49ab3006ff905d0e751ab0bc4a8&amp;abbucket=17&amp;skuId=3894953324220" TargetMode="External"/><Relationship Id="rId52" Type="http://schemas.openxmlformats.org/officeDocument/2006/relationships/hyperlink" Target="https://detail.tmall.com/item.htm?id=581778119304&amp;ali_trackid=2:mm_26632614_0_0:1579659945_172_294241597&amp;spm=a21bo.7925890.192091.11&amp;pvid=e2e45908-af83-4e0d-8345-773c9a1ff295&amp;scm=1007.12846.156652.999999999999999&amp;skuId=388793011641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detail.tmall.com/item.htm?id=603697964306&amp;ali_trackid=2:mm_26632589_0_0:1580044456_240_238876584&amp;spm=a21bo.7925890.192091.10&amp;pvid=704e92f2-ab4f-45b6-bafc-5a2d513034bf&amp;scm=1007.12846.156652.999999999999999&amp;sku_properties=5919063:6536025" TargetMode="External"/><Relationship Id="rId3" Type="http://schemas.openxmlformats.org/officeDocument/2006/relationships/hyperlink" Target="https://item.taobao.com/item.htm?spm=a230r.1.14.178.6ac84434zNIQDe&amp;id=571599837159&amp;ns=1&amp;abbucket=11" TargetMode="External"/><Relationship Id="rId7" Type="http://schemas.openxmlformats.org/officeDocument/2006/relationships/hyperlink" Target="https://item.taobao.com/item.htm?spm=a230r.1.999.48.5153523cvxOKtk&amp;id=611112951661&amp;ns=1" TargetMode="External"/><Relationship Id="rId2" Type="http://schemas.openxmlformats.org/officeDocument/2006/relationships/hyperlink" Target="https://s.taobao.com/search?q=%E7%8B%97%E5%B9%BB%E7%81%AF%E7%89%87&amp;imgfile=&amp;js=1&amp;stats_click=search_radio_all%3A1&amp;initiative_id=staobaoz_20200118&amp;ie=utf8" TargetMode="External"/><Relationship Id="rId1" Type="http://schemas.openxmlformats.org/officeDocument/2006/relationships/hyperlink" Target="https://detail.tmall.com/item.htm?id=591776205315&amp;ali_refid=a3_430008_1006:1157010058:N:qBk6f4/psY/WP3R4lVyiCG2HAwr4XMbu:e8c1ace417bbdd9adcda1594ee9404fa&amp;ali_trackid=1_e8c1ace417bbdd9adcda1594ee9404fa&amp;spm=a230r.1.0.0&amp;skuId=4071128637079" TargetMode="External"/><Relationship Id="rId6" Type="http://schemas.openxmlformats.org/officeDocument/2006/relationships/hyperlink" Target="https://detail.tmall.com/item.htm?id=38515141039&amp;ali_refid=a3_430008_1006:1104138479:N:BUPdQqXLWzzF1A2ROK6NP29YCrDdvied:e3e7052e212e61022ab66819ab707f99&amp;ali_trackid=1_e3e7052e212e61022ab66819ab707f99&amp;spm=a230r.1.0.0" TargetMode="External"/><Relationship Id="rId5" Type="http://schemas.openxmlformats.org/officeDocument/2006/relationships/hyperlink" Target="https://detail.tmall.com/item.htm?spm=a230r.1.14.51.2fc57444qsP38n&amp;id=610541955028&amp;ns=1&amp;abbucket=11&amp;skuId=4301442600283" TargetMode="External"/><Relationship Id="rId4" Type="http://schemas.openxmlformats.org/officeDocument/2006/relationships/hyperlink" Target="https://detail.tmall.com/item.htm?spm=a230r.1.14.292.2fc57444qsP38n&amp;id=585222050541&amp;ns=1&amp;abbucket=11&amp;skuId=3958193236792"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etail.tmall.com/item.htm?spm=a230r.1.14.292.2fc57444qsP38n&amp;id=585222050541&amp;ns=1&amp;abbucket=11&amp;skuId=3958193236792" TargetMode="External"/><Relationship Id="rId2" Type="http://schemas.openxmlformats.org/officeDocument/2006/relationships/hyperlink" Target="https://item.taobao.com/item.htm?id=610608666125&amp;ali_refid=a3_420841_1006:1122396762:N:NQ7BjHehcTFezb0%2BoeVufb2Ozm4nW%2FMy:4f6d91c14d4c6fbba301c4b3101e647c&amp;ali_trackid=1_4f6d91c14d4c6fbba301c4b3101e647c&amp;spm=a231k.13731931.21333805.71" TargetMode="External"/><Relationship Id="rId1" Type="http://schemas.openxmlformats.org/officeDocument/2006/relationships/hyperlink" Target="https://item.taobao.com/item.htm?id=605424268635&amp;ali_refid=a3_430009_1006:1247080096:N:yF19qRB2RE9009Gp0rwfwemzymuxSEoa:68b874d2c767efcc7dd5e85ecf4ec420&amp;ali_trackid=1_68b874d2c767efcc7dd5e85ecf4ec420&amp;spm=a230r.1.0.0" TargetMode="External"/><Relationship Id="rId6" Type="http://schemas.openxmlformats.org/officeDocument/2006/relationships/printerSettings" Target="../printerSettings/printerSettings5.bin"/><Relationship Id="rId5" Type="http://schemas.openxmlformats.org/officeDocument/2006/relationships/hyperlink" Target="https://item.taobao.com/item.htm?id=593428320258&amp;ali_refid=a3_420841_1006:1121794894:N:hQUzzcIYDeHkrbv%2BVun0zzIsdZqbTPMV:012ca39b08660d4727580ef021d53c86&amp;ali_trackid=1_012ca39b08660d4727580ef021d53c86&amp;spm=a231k.13731931.21333805.32" TargetMode="External"/><Relationship Id="rId4" Type="http://schemas.openxmlformats.org/officeDocument/2006/relationships/hyperlink" Target="https://detail.tmall.com/item.htm?spm=a230r.1.14.51.2fc57444qsP38n&amp;id=610541955028&amp;ns=1&amp;abbucket=11&amp;skuId=430144260028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Z1428"/>
  <sheetViews>
    <sheetView tabSelected="1" topLeftCell="C1" zoomScale="85" zoomScaleNormal="85" workbookViewId="0">
      <pane ySplit="10" topLeftCell="A1047" activePane="bottomLeft" state="frozen"/>
      <selection pane="bottomLeft" activeCell="I1049" sqref="I1049"/>
    </sheetView>
  </sheetViews>
  <sheetFormatPr defaultColWidth="8.75" defaultRowHeight="16.5"/>
  <cols>
    <col min="1" max="1" width="5.75" style="44" customWidth="1"/>
    <col min="2" max="2" width="13.25" style="40" hidden="1" customWidth="1"/>
    <col min="3" max="3" width="7.125" style="51" customWidth="1"/>
    <col min="4" max="4" width="7.125" style="41" hidden="1" customWidth="1"/>
    <col min="5" max="5" width="7.125" style="65" hidden="1" customWidth="1"/>
    <col min="6" max="6" width="8.25" style="68" hidden="1" customWidth="1"/>
    <col min="7" max="7" width="6.875" style="59" hidden="1" customWidth="1"/>
    <col min="8" max="8" width="12.75" style="38" customWidth="1"/>
    <col min="9" max="9" width="43.375" style="582" customWidth="1"/>
    <col min="10" max="10" width="7.875" style="66" bestFit="1" customWidth="1"/>
    <col min="11" max="11" width="6.875" style="69" hidden="1" customWidth="1"/>
    <col min="12" max="12" width="8.25" style="66" bestFit="1" customWidth="1"/>
    <col min="13" max="13" width="5.75" style="41" customWidth="1"/>
    <col min="14" max="14" width="8.25" style="42" hidden="1" customWidth="1"/>
    <col min="15" max="15" width="11.875" style="43" hidden="1" customWidth="1"/>
    <col min="16" max="16" width="11.25" style="41" hidden="1" customWidth="1"/>
    <col min="17" max="17" width="8.75" style="45" customWidth="1"/>
    <col min="18" max="18" width="10.375" style="1" hidden="1" customWidth="1"/>
    <col min="19" max="19" width="11.375" style="1" hidden="1" customWidth="1"/>
    <col min="20" max="20" width="12.75" style="1" hidden="1" customWidth="1"/>
    <col min="21" max="21" width="9.875" style="1" hidden="1" customWidth="1"/>
    <col min="22" max="22" width="9.875" style="46" bestFit="1" customWidth="1"/>
    <col min="23" max="23" width="8" style="47" hidden="1" customWidth="1"/>
    <col min="24" max="24" width="11.875" style="95" bestFit="1" customWidth="1"/>
    <col min="25" max="25" width="11.875" style="95" customWidth="1"/>
    <col min="26" max="27" width="8" style="95" bestFit="1" customWidth="1"/>
    <col min="28" max="28" width="7.375" style="95" bestFit="1" customWidth="1"/>
    <col min="29" max="29" width="9" style="95" bestFit="1" customWidth="1"/>
    <col min="30" max="32" width="8" style="95" bestFit="1" customWidth="1"/>
    <col min="33" max="34" width="8" style="96" bestFit="1" customWidth="1"/>
    <col min="35" max="16384" width="8.75" style="1"/>
  </cols>
  <sheetData>
    <row r="1" spans="1:52" ht="16.149999999999999" customHeight="1">
      <c r="A1" s="621" t="s">
        <v>125</v>
      </c>
      <c r="B1" s="622"/>
      <c r="C1" s="622"/>
      <c r="D1" s="622"/>
      <c r="E1" s="623"/>
      <c r="F1" s="76" t="s">
        <v>4</v>
      </c>
      <c r="G1" s="70">
        <f>(1195.43*1.05)</f>
        <v>1255.2015000000001</v>
      </c>
      <c r="H1" s="647" t="s">
        <v>2379</v>
      </c>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row>
    <row r="2" spans="1:52" ht="16.149999999999999" customHeight="1">
      <c r="A2" s="621"/>
      <c r="B2" s="622"/>
      <c r="C2" s="622"/>
      <c r="D2" s="622"/>
      <c r="E2" s="623"/>
      <c r="F2" s="77" t="s">
        <v>6</v>
      </c>
      <c r="G2" s="71">
        <v>175</v>
      </c>
      <c r="H2" s="647"/>
      <c r="I2" s="647"/>
      <c r="J2" s="647"/>
      <c r="K2" s="647"/>
      <c r="L2" s="647"/>
      <c r="M2" s="647"/>
      <c r="N2" s="647"/>
      <c r="O2" s="647"/>
      <c r="P2" s="647"/>
      <c r="Q2" s="647"/>
      <c r="R2" s="647"/>
      <c r="S2" s="647"/>
      <c r="T2" s="647"/>
      <c r="U2" s="647"/>
      <c r="V2" s="647"/>
      <c r="W2" s="647"/>
      <c r="X2" s="647"/>
      <c r="Y2" s="647"/>
      <c r="Z2" s="647"/>
      <c r="AA2" s="647"/>
      <c r="AB2" s="647"/>
      <c r="AC2" s="647"/>
      <c r="AD2" s="647"/>
      <c r="AE2" s="647"/>
      <c r="AF2" s="647"/>
      <c r="AG2" s="647"/>
      <c r="AH2" s="647"/>
    </row>
    <row r="3" spans="1:52" ht="16.149999999999999" customHeight="1">
      <c r="A3" s="621"/>
      <c r="B3" s="622"/>
      <c r="C3" s="622"/>
      <c r="D3" s="622"/>
      <c r="E3" s="623"/>
      <c r="F3" s="76" t="s">
        <v>7</v>
      </c>
      <c r="G3" s="72">
        <f>(1343.65*1.05)</f>
        <v>1410.8325000000002</v>
      </c>
      <c r="H3" s="647"/>
      <c r="I3" s="647"/>
      <c r="J3" s="647"/>
      <c r="K3" s="647"/>
      <c r="L3" s="647"/>
      <c r="M3" s="647"/>
      <c r="N3" s="647"/>
      <c r="O3" s="647"/>
      <c r="P3" s="647"/>
      <c r="Q3" s="647"/>
      <c r="R3" s="647"/>
      <c r="S3" s="647"/>
      <c r="T3" s="647"/>
      <c r="U3" s="647"/>
      <c r="V3" s="647"/>
      <c r="W3" s="647"/>
      <c r="X3" s="647"/>
      <c r="Y3" s="647"/>
      <c r="Z3" s="647"/>
      <c r="AA3" s="647"/>
      <c r="AB3" s="647"/>
      <c r="AC3" s="647"/>
      <c r="AD3" s="647"/>
      <c r="AE3" s="647"/>
      <c r="AF3" s="647"/>
      <c r="AG3" s="647"/>
      <c r="AH3" s="647"/>
    </row>
    <row r="4" spans="1:52" ht="16.149999999999999" customHeight="1">
      <c r="A4" s="621"/>
      <c r="B4" s="622"/>
      <c r="C4" s="622"/>
      <c r="D4" s="622"/>
      <c r="E4" s="623"/>
      <c r="F4" s="76" t="s">
        <v>5</v>
      </c>
      <c r="G4" s="73">
        <f>(11.0452*1.05)</f>
        <v>11.59746</v>
      </c>
      <c r="H4" s="647"/>
      <c r="I4" s="647"/>
      <c r="J4" s="647"/>
      <c r="K4" s="647"/>
      <c r="L4" s="647"/>
      <c r="M4" s="647"/>
      <c r="N4" s="647"/>
      <c r="O4" s="647"/>
      <c r="P4" s="647"/>
      <c r="Q4" s="647"/>
      <c r="R4" s="647"/>
      <c r="S4" s="647"/>
      <c r="T4" s="647"/>
      <c r="U4" s="647"/>
      <c r="V4" s="647"/>
      <c r="W4" s="647"/>
      <c r="X4" s="647"/>
      <c r="Y4" s="647"/>
      <c r="Z4" s="647"/>
      <c r="AA4" s="647"/>
      <c r="AB4" s="647"/>
      <c r="AC4" s="647"/>
      <c r="AD4" s="647"/>
      <c r="AE4" s="647"/>
      <c r="AF4" s="647"/>
      <c r="AG4" s="647"/>
      <c r="AH4" s="647"/>
    </row>
    <row r="5" spans="1:52" ht="20.100000000000001" customHeight="1">
      <c r="A5" s="621" t="s">
        <v>1279</v>
      </c>
      <c r="B5" s="622"/>
      <c r="C5" s="622"/>
      <c r="D5" s="622"/>
      <c r="E5" s="623"/>
      <c r="F5" s="640">
        <v>0.17</v>
      </c>
      <c r="G5" s="640"/>
      <c r="H5" s="647"/>
      <c r="I5" s="647"/>
      <c r="J5" s="647"/>
      <c r="K5" s="647"/>
      <c r="L5" s="647"/>
      <c r="M5" s="647"/>
      <c r="N5" s="647"/>
      <c r="O5" s="647"/>
      <c r="P5" s="647"/>
      <c r="Q5" s="647"/>
      <c r="R5" s="647"/>
      <c r="S5" s="647"/>
      <c r="T5" s="647"/>
      <c r="U5" s="647"/>
      <c r="V5" s="647"/>
      <c r="W5" s="647"/>
      <c r="X5" s="647"/>
      <c r="Y5" s="647"/>
      <c r="Z5" s="647"/>
      <c r="AA5" s="647"/>
      <c r="AB5" s="647"/>
      <c r="AC5" s="647"/>
      <c r="AD5" s="647"/>
      <c r="AE5" s="647"/>
      <c r="AF5" s="647"/>
      <c r="AG5" s="647"/>
      <c r="AH5" s="647"/>
    </row>
    <row r="6" spans="1:52" ht="20.100000000000001" customHeight="1">
      <c r="A6" s="621" t="s">
        <v>1278</v>
      </c>
      <c r="B6" s="622"/>
      <c r="C6" s="622"/>
      <c r="D6" s="622"/>
      <c r="E6" s="623"/>
      <c r="F6" s="640">
        <v>0.11</v>
      </c>
      <c r="G6" s="640"/>
      <c r="H6" s="647"/>
      <c r="I6" s="647"/>
      <c r="J6" s="647"/>
      <c r="K6" s="647"/>
      <c r="L6" s="647"/>
      <c r="M6" s="647"/>
      <c r="N6" s="647"/>
      <c r="O6" s="647"/>
      <c r="P6" s="647"/>
      <c r="Q6" s="647"/>
      <c r="R6" s="647"/>
      <c r="S6" s="647"/>
      <c r="T6" s="647"/>
      <c r="U6" s="647"/>
      <c r="V6" s="647"/>
      <c r="W6" s="647"/>
      <c r="X6" s="647"/>
      <c r="Y6" s="647"/>
      <c r="Z6" s="647"/>
      <c r="AA6" s="647"/>
      <c r="AB6" s="647"/>
      <c r="AC6" s="647"/>
      <c r="AD6" s="647"/>
      <c r="AE6" s="647"/>
      <c r="AF6" s="647"/>
      <c r="AG6" s="647"/>
      <c r="AH6" s="647"/>
    </row>
    <row r="7" spans="1:52" ht="20.100000000000001" customHeight="1">
      <c r="A7" s="621" t="s">
        <v>1277</v>
      </c>
      <c r="B7" s="622"/>
      <c r="C7" s="622"/>
      <c r="D7" s="622"/>
      <c r="E7" s="623"/>
      <c r="F7" s="640">
        <v>0.06</v>
      </c>
      <c r="G7" s="640"/>
      <c r="H7" s="647"/>
      <c r="I7" s="647"/>
      <c r="J7" s="647"/>
      <c r="K7" s="647"/>
      <c r="L7" s="647"/>
      <c r="M7" s="647"/>
      <c r="N7" s="647"/>
      <c r="O7" s="647"/>
      <c r="P7" s="647"/>
      <c r="Q7" s="647"/>
      <c r="R7" s="647"/>
      <c r="S7" s="647"/>
      <c r="T7" s="647"/>
      <c r="U7" s="647"/>
      <c r="V7" s="647"/>
      <c r="W7" s="647"/>
      <c r="X7" s="647"/>
      <c r="Y7" s="647"/>
      <c r="Z7" s="647"/>
      <c r="AA7" s="647"/>
      <c r="AB7" s="647"/>
      <c r="AC7" s="647"/>
      <c r="AD7" s="647"/>
      <c r="AE7" s="647"/>
      <c r="AF7" s="647"/>
      <c r="AG7" s="647"/>
      <c r="AH7" s="647"/>
    </row>
    <row r="8" spans="1:52" ht="20.100000000000001" customHeight="1">
      <c r="A8" s="624" t="s">
        <v>1282</v>
      </c>
      <c r="B8" s="625"/>
      <c r="C8" s="625"/>
      <c r="D8" s="625"/>
      <c r="E8" s="626"/>
      <c r="F8" s="627">
        <v>0.1</v>
      </c>
      <c r="G8" s="627"/>
      <c r="H8" s="648"/>
      <c r="I8" s="648"/>
      <c r="J8" s="648"/>
      <c r="K8" s="648"/>
      <c r="L8" s="648"/>
      <c r="M8" s="648"/>
      <c r="N8" s="648"/>
      <c r="O8" s="648"/>
      <c r="P8" s="648"/>
      <c r="Q8" s="648"/>
      <c r="R8" s="648"/>
      <c r="S8" s="648"/>
      <c r="T8" s="648"/>
      <c r="U8" s="648"/>
      <c r="V8" s="648"/>
      <c r="W8" s="648"/>
      <c r="X8" s="648"/>
      <c r="Y8" s="648"/>
      <c r="Z8" s="648"/>
      <c r="AA8" s="648"/>
      <c r="AB8" s="648"/>
      <c r="AC8" s="648"/>
      <c r="AD8" s="648"/>
      <c r="AE8" s="648"/>
      <c r="AF8" s="648"/>
      <c r="AG8" s="648"/>
      <c r="AH8" s="648"/>
    </row>
    <row r="9" spans="1:52" s="3" customFormat="1" ht="31.5" customHeight="1">
      <c r="A9" s="636" t="s">
        <v>126</v>
      </c>
      <c r="B9" s="636" t="s">
        <v>26</v>
      </c>
      <c r="C9" s="628" t="s">
        <v>1281</v>
      </c>
      <c r="D9" s="629"/>
      <c r="E9" s="634" t="s">
        <v>1280</v>
      </c>
      <c r="F9" s="632" t="s">
        <v>1275</v>
      </c>
      <c r="G9" s="633"/>
      <c r="H9" s="636" t="s">
        <v>185</v>
      </c>
      <c r="I9" s="634" t="s">
        <v>1286</v>
      </c>
      <c r="J9" s="634" t="s">
        <v>1288</v>
      </c>
      <c r="K9" s="636" t="s">
        <v>3</v>
      </c>
      <c r="L9" s="650" t="s">
        <v>0</v>
      </c>
      <c r="M9" s="634" t="s">
        <v>127</v>
      </c>
      <c r="N9" s="659" t="s">
        <v>2</v>
      </c>
      <c r="O9" s="655" t="s">
        <v>1293</v>
      </c>
      <c r="P9" s="656"/>
      <c r="Q9" s="650" t="s">
        <v>1</v>
      </c>
      <c r="R9" s="652" t="s">
        <v>1283</v>
      </c>
      <c r="S9" s="653"/>
      <c r="T9" s="654"/>
      <c r="U9" s="634" t="s">
        <v>1296</v>
      </c>
      <c r="V9" s="649" t="s">
        <v>1297</v>
      </c>
      <c r="W9" s="649"/>
      <c r="X9" s="657" t="s">
        <v>1299</v>
      </c>
      <c r="Y9" s="596"/>
      <c r="Z9" s="638" t="s">
        <v>1300</v>
      </c>
      <c r="AA9" s="638"/>
      <c r="AB9" s="641" t="s">
        <v>1306</v>
      </c>
      <c r="AC9" s="638" t="s">
        <v>1301</v>
      </c>
      <c r="AD9" s="638"/>
      <c r="AE9" s="638" t="s">
        <v>1304</v>
      </c>
      <c r="AF9" s="638"/>
      <c r="AG9" s="639" t="s">
        <v>1305</v>
      </c>
      <c r="AH9" s="639"/>
      <c r="AI9" s="93"/>
      <c r="AJ9" s="93"/>
      <c r="AK9" s="93"/>
      <c r="AL9" s="93"/>
      <c r="AM9" s="93"/>
      <c r="AN9" s="93"/>
      <c r="AO9" s="93"/>
      <c r="AP9" s="93"/>
      <c r="AQ9" s="93"/>
      <c r="AR9" s="93"/>
      <c r="AS9" s="93"/>
      <c r="AT9" s="93"/>
      <c r="AU9" s="93"/>
      <c r="AV9" s="93"/>
      <c r="AW9" s="93"/>
      <c r="AX9" s="93"/>
      <c r="AY9" s="93"/>
      <c r="AZ9" s="93"/>
    </row>
    <row r="10" spans="1:52" s="5" customFormat="1" ht="31.5" customHeight="1" thickBot="1">
      <c r="A10" s="637"/>
      <c r="B10" s="637"/>
      <c r="C10" s="630"/>
      <c r="D10" s="631"/>
      <c r="E10" s="635"/>
      <c r="F10" s="125" t="s">
        <v>1276</v>
      </c>
      <c r="G10" s="126" t="s">
        <v>169</v>
      </c>
      <c r="H10" s="637"/>
      <c r="I10" s="635"/>
      <c r="J10" s="635"/>
      <c r="K10" s="637"/>
      <c r="L10" s="651"/>
      <c r="M10" s="635"/>
      <c r="N10" s="660"/>
      <c r="O10" s="127" t="s">
        <v>1294</v>
      </c>
      <c r="P10" s="128" t="s">
        <v>1295</v>
      </c>
      <c r="Q10" s="651"/>
      <c r="R10" s="128" t="s">
        <v>1285</v>
      </c>
      <c r="S10" s="129" t="s">
        <v>1283</v>
      </c>
      <c r="T10" s="129" t="s">
        <v>1284</v>
      </c>
      <c r="U10" s="635"/>
      <c r="V10" s="128" t="s">
        <v>1298</v>
      </c>
      <c r="W10" s="130" t="s">
        <v>16</v>
      </c>
      <c r="X10" s="658"/>
      <c r="Y10" s="597"/>
      <c r="Z10" s="131" t="s">
        <v>1302</v>
      </c>
      <c r="AA10" s="131" t="s">
        <v>1303</v>
      </c>
      <c r="AB10" s="642"/>
      <c r="AC10" s="131" t="s">
        <v>1302</v>
      </c>
      <c r="AD10" s="131" t="s">
        <v>1303</v>
      </c>
      <c r="AE10" s="131" t="s">
        <v>1302</v>
      </c>
      <c r="AF10" s="131" t="s">
        <v>1303</v>
      </c>
      <c r="AG10" s="132" t="s">
        <v>1302</v>
      </c>
      <c r="AH10" s="132" t="s">
        <v>1303</v>
      </c>
      <c r="AI10" s="94"/>
      <c r="AJ10" s="94"/>
      <c r="AK10" s="94"/>
      <c r="AL10" s="94"/>
      <c r="AM10" s="94"/>
      <c r="AN10" s="94"/>
      <c r="AO10" s="94"/>
      <c r="AP10" s="94"/>
      <c r="AQ10" s="94"/>
      <c r="AR10" s="94"/>
      <c r="AS10" s="94"/>
      <c r="AT10" s="94"/>
      <c r="AU10" s="94"/>
      <c r="AV10" s="94"/>
      <c r="AW10" s="94"/>
      <c r="AX10" s="94"/>
      <c r="AY10" s="94"/>
      <c r="AZ10" s="94"/>
    </row>
    <row r="11" spans="1:52" ht="21" customHeight="1" thickTop="1">
      <c r="A11" s="593">
        <f>ROW()-10</f>
        <v>1</v>
      </c>
      <c r="B11" s="91" t="s">
        <v>115</v>
      </c>
      <c r="C11" s="16" t="s">
        <v>12</v>
      </c>
      <c r="D11" s="63"/>
      <c r="E11" s="17">
        <v>1</v>
      </c>
      <c r="F11" s="91"/>
      <c r="G11" s="91"/>
      <c r="H11" s="91"/>
      <c r="I11" s="580" t="s">
        <v>13</v>
      </c>
      <c r="J11" s="17">
        <f t="shared" ref="J11:J35" si="0">LENB(I11)</f>
        <v>13</v>
      </c>
      <c r="K11" s="91" t="s">
        <v>8</v>
      </c>
      <c r="L11" s="143">
        <v>55</v>
      </c>
      <c r="M11" s="91">
        <v>1</v>
      </c>
      <c r="N11" s="19">
        <f t="shared" ref="N11:N61" si="1">IF(K11="USD",$G$1,IF(K11="CNY",$G$2,IF(K11="JPY",$G$4,IF(K11="EUR",$G$3,"확인요망"))))</f>
        <v>175</v>
      </c>
      <c r="O11" s="102">
        <f t="shared" ref="O11:O61" si="2">L11*N11</f>
        <v>9625</v>
      </c>
      <c r="P11" s="105">
        <f t="shared" ref="P11:P45" si="3">O11/$G$1</f>
        <v>7.6680915374941785</v>
      </c>
      <c r="Q11" s="62">
        <v>10000</v>
      </c>
      <c r="R11" s="104">
        <f t="shared" ref="R11:R61" si="4">IF(G11="USD",200,150)</f>
        <v>150</v>
      </c>
      <c r="S11" s="62">
        <f t="shared" ref="S11:S45" si="5">IF(P11&lt;R11,0,(O11+Q11)*0.08)</f>
        <v>0</v>
      </c>
      <c r="T11" s="62">
        <f t="shared" ref="T11:T45" si="6">IF(P11&lt;R11,0,(O11+S11)*0.1)</f>
        <v>0</v>
      </c>
      <c r="U11" s="62">
        <f>SUM(O11+Q11)</f>
        <v>19625</v>
      </c>
      <c r="V11" s="64">
        <v>39100</v>
      </c>
      <c r="W11" s="106">
        <f>((0.03*O11)+(0.9*U11))/(0.501*U11)</f>
        <v>1.8257752011899768</v>
      </c>
      <c r="X11" s="107">
        <v>52140</v>
      </c>
      <c r="Y11" s="107"/>
      <c r="Z11" s="108">
        <f t="shared" ref="Z11:Z74" si="7">0.1*(0.89*W11-1)*U11</f>
        <v>1226.4446107784433</v>
      </c>
      <c r="AA11" s="108">
        <f>AD11*0.1</f>
        <v>1061.1199999999997</v>
      </c>
      <c r="AB11" s="108">
        <f t="shared" ref="AB11:AB74" si="8">O11*0.03</f>
        <v>288.75</v>
      </c>
      <c r="AC11" s="108">
        <f>0.89*W11*U11-U11</f>
        <v>12264.446107784432</v>
      </c>
      <c r="AD11" s="108">
        <f t="shared" ref="AD11:AD74" si="9">V11-(X11*0.17)-U11</f>
        <v>10611.199999999997</v>
      </c>
      <c r="AE11" s="108">
        <f>ROUNDUP(AC11-(Z11+AB11),-2)</f>
        <v>10800</v>
      </c>
      <c r="AF11" s="108">
        <f>ROUNDUP(AD11-(AB11+AA11),-2)</f>
        <v>9300</v>
      </c>
      <c r="AG11" s="109">
        <f t="shared" ref="AG11:AG74" si="10">AE11/V11</f>
        <v>0.27621483375959077</v>
      </c>
      <c r="AH11" s="110">
        <f t="shared" ref="AH11:AH74" si="11">AF11/V11</f>
        <v>0.23785166240409208</v>
      </c>
    </row>
    <row r="12" spans="1:52" s="36" customFormat="1" ht="21" customHeight="1">
      <c r="A12" s="593">
        <f t="shared" ref="A12:A75" si="12">ROW()-10</f>
        <v>2</v>
      </c>
      <c r="B12" s="91" t="s">
        <v>115</v>
      </c>
      <c r="C12" s="587" t="s">
        <v>2370</v>
      </c>
      <c r="D12" s="115"/>
      <c r="E12" s="17">
        <v>1</v>
      </c>
      <c r="F12" s="17"/>
      <c r="G12" s="17"/>
      <c r="H12" s="17"/>
      <c r="I12" s="580" t="s">
        <v>14</v>
      </c>
      <c r="J12" s="17">
        <f t="shared" si="0"/>
        <v>38</v>
      </c>
      <c r="K12" s="17" t="s">
        <v>8</v>
      </c>
      <c r="L12" s="143">
        <v>22</v>
      </c>
      <c r="M12" s="91">
        <v>1</v>
      </c>
      <c r="N12" s="19">
        <f t="shared" si="1"/>
        <v>175</v>
      </c>
      <c r="O12" s="102">
        <f t="shared" si="2"/>
        <v>3850</v>
      </c>
      <c r="P12" s="103">
        <f t="shared" si="3"/>
        <v>3.0672366149976713</v>
      </c>
      <c r="Q12" s="116">
        <v>10000</v>
      </c>
      <c r="R12" s="104">
        <f t="shared" si="4"/>
        <v>150</v>
      </c>
      <c r="S12" s="116">
        <f t="shared" si="5"/>
        <v>0</v>
      </c>
      <c r="T12" s="116">
        <f t="shared" si="6"/>
        <v>0</v>
      </c>
      <c r="U12" s="62">
        <f t="shared" ref="U12:U63" si="13">SUM(O12+Q12)</f>
        <v>13850</v>
      </c>
      <c r="V12" s="62">
        <v>25500</v>
      </c>
      <c r="W12" s="19">
        <f t="shared" ref="W12:W63" si="14">((0.03*O12)+(0.9*U12))/(0.501*U12)</f>
        <v>1.8130525951706693</v>
      </c>
      <c r="X12" s="111">
        <v>34000</v>
      </c>
      <c r="Y12" s="111"/>
      <c r="Z12" s="112">
        <f t="shared" si="7"/>
        <v>849.85928143712556</v>
      </c>
      <c r="AA12" s="112">
        <f t="shared" ref="AA12:AA63" si="15">AD12*0.1</f>
        <v>587</v>
      </c>
      <c r="AB12" s="112">
        <f t="shared" si="8"/>
        <v>115.5</v>
      </c>
      <c r="AC12" s="112">
        <f t="shared" ref="AC12:AC75" si="16">0.89*V12-U12</f>
        <v>8845</v>
      </c>
      <c r="AD12" s="112">
        <f t="shared" si="9"/>
        <v>5870</v>
      </c>
      <c r="AE12" s="112">
        <f t="shared" ref="AE12:AE62" si="17">ROUNDUP(AC12-(Z12+AB12),-2)</f>
        <v>7900</v>
      </c>
      <c r="AF12" s="112">
        <f t="shared" ref="AF12:AF62" si="18">ROUNDUP(AD12-(AB12+AA12),-2)</f>
        <v>5200</v>
      </c>
      <c r="AG12" s="113">
        <f t="shared" si="10"/>
        <v>0.30980392156862746</v>
      </c>
      <c r="AH12" s="114">
        <f t="shared" si="11"/>
        <v>0.20392156862745098</v>
      </c>
    </row>
    <row r="13" spans="1:52" ht="21" customHeight="1">
      <c r="A13" s="593">
        <f t="shared" si="12"/>
        <v>3</v>
      </c>
      <c r="B13" s="91" t="s">
        <v>115</v>
      </c>
      <c r="C13" s="587" t="s">
        <v>9</v>
      </c>
      <c r="D13" s="63"/>
      <c r="E13" s="91">
        <v>1</v>
      </c>
      <c r="F13" s="91"/>
      <c r="G13" s="91"/>
      <c r="H13" s="91"/>
      <c r="I13" s="581" t="s">
        <v>17</v>
      </c>
      <c r="J13" s="17">
        <f t="shared" si="0"/>
        <v>35</v>
      </c>
      <c r="K13" s="91" t="s">
        <v>8</v>
      </c>
      <c r="L13" s="143">
        <v>48.8</v>
      </c>
      <c r="M13" s="91">
        <v>1</v>
      </c>
      <c r="N13" s="19">
        <f t="shared" si="1"/>
        <v>175</v>
      </c>
      <c r="O13" s="102">
        <f t="shared" si="2"/>
        <v>8540</v>
      </c>
      <c r="P13" s="105">
        <f t="shared" si="3"/>
        <v>6.80368849144938</v>
      </c>
      <c r="Q13" s="62">
        <v>10000</v>
      </c>
      <c r="R13" s="104">
        <f t="shared" si="4"/>
        <v>150</v>
      </c>
      <c r="S13" s="62">
        <f t="shared" si="5"/>
        <v>0</v>
      </c>
      <c r="T13" s="62">
        <f t="shared" si="6"/>
        <v>0</v>
      </c>
      <c r="U13" s="62">
        <f t="shared" si="13"/>
        <v>18540</v>
      </c>
      <c r="V13" s="62">
        <v>29800</v>
      </c>
      <c r="W13" s="19">
        <f t="shared" si="14"/>
        <v>1.8239895613304136</v>
      </c>
      <c r="X13" s="111">
        <v>39740</v>
      </c>
      <c r="Y13" s="111"/>
      <c r="Z13" s="112">
        <f t="shared" si="7"/>
        <v>1155.6922155688621</v>
      </c>
      <c r="AA13" s="112">
        <f t="shared" si="15"/>
        <v>450.42000000000007</v>
      </c>
      <c r="AB13" s="112">
        <f t="shared" si="8"/>
        <v>256.2</v>
      </c>
      <c r="AC13" s="112">
        <f t="shared" si="16"/>
        <v>7982</v>
      </c>
      <c r="AD13" s="112">
        <f t="shared" si="9"/>
        <v>4504.2000000000007</v>
      </c>
      <c r="AE13" s="112">
        <f t="shared" si="17"/>
        <v>6600</v>
      </c>
      <c r="AF13" s="112">
        <f t="shared" si="18"/>
        <v>3800</v>
      </c>
      <c r="AG13" s="113">
        <f t="shared" si="10"/>
        <v>0.22147651006711411</v>
      </c>
      <c r="AH13" s="114">
        <f t="shared" si="11"/>
        <v>0.12751677852348994</v>
      </c>
    </row>
    <row r="14" spans="1:52" s="36" customFormat="1" ht="21" customHeight="1">
      <c r="A14" s="593">
        <f t="shared" si="12"/>
        <v>4</v>
      </c>
      <c r="B14" s="91" t="s">
        <v>115</v>
      </c>
      <c r="C14" s="587" t="s">
        <v>9</v>
      </c>
      <c r="D14" s="115"/>
      <c r="E14" s="17">
        <v>1</v>
      </c>
      <c r="F14" s="17"/>
      <c r="G14" s="17"/>
      <c r="H14" s="17"/>
      <c r="I14" s="580" t="s">
        <v>18</v>
      </c>
      <c r="J14" s="17">
        <f t="shared" si="0"/>
        <v>37</v>
      </c>
      <c r="K14" s="17" t="s">
        <v>8</v>
      </c>
      <c r="L14" s="143">
        <v>38</v>
      </c>
      <c r="M14" s="91">
        <v>1</v>
      </c>
      <c r="N14" s="19">
        <f t="shared" si="1"/>
        <v>175</v>
      </c>
      <c r="O14" s="102">
        <f t="shared" si="2"/>
        <v>6650</v>
      </c>
      <c r="P14" s="103">
        <f t="shared" si="3"/>
        <v>5.2979541531777956</v>
      </c>
      <c r="Q14" s="116">
        <v>10000</v>
      </c>
      <c r="R14" s="104">
        <f t="shared" si="4"/>
        <v>150</v>
      </c>
      <c r="S14" s="116">
        <f t="shared" si="5"/>
        <v>0</v>
      </c>
      <c r="T14" s="116">
        <f t="shared" si="6"/>
        <v>0</v>
      </c>
      <c r="U14" s="62">
        <f t="shared" si="13"/>
        <v>16650</v>
      </c>
      <c r="V14" s="62">
        <v>29700</v>
      </c>
      <c r="W14" s="19">
        <f t="shared" si="14"/>
        <v>1.8203233173293054</v>
      </c>
      <c r="X14" s="111">
        <v>39600</v>
      </c>
      <c r="Y14" s="111"/>
      <c r="Z14" s="112">
        <f t="shared" si="7"/>
        <v>1032.4461077844314</v>
      </c>
      <c r="AA14" s="112">
        <f t="shared" si="15"/>
        <v>631.80000000000007</v>
      </c>
      <c r="AB14" s="112">
        <f t="shared" si="8"/>
        <v>199.5</v>
      </c>
      <c r="AC14" s="112">
        <f t="shared" si="16"/>
        <v>9783</v>
      </c>
      <c r="AD14" s="112">
        <f t="shared" si="9"/>
        <v>6318</v>
      </c>
      <c r="AE14" s="112">
        <f t="shared" si="17"/>
        <v>8600</v>
      </c>
      <c r="AF14" s="112">
        <f t="shared" si="18"/>
        <v>5500</v>
      </c>
      <c r="AG14" s="113">
        <f t="shared" si="10"/>
        <v>0.28956228956228958</v>
      </c>
      <c r="AH14" s="114">
        <f t="shared" si="11"/>
        <v>0.18518518518518517</v>
      </c>
    </row>
    <row r="15" spans="1:52" ht="21" customHeight="1">
      <c r="A15" s="593">
        <f t="shared" si="12"/>
        <v>5</v>
      </c>
      <c r="B15" s="91" t="s">
        <v>115</v>
      </c>
      <c r="C15" s="587" t="s">
        <v>9</v>
      </c>
      <c r="D15" s="63"/>
      <c r="E15" s="91">
        <v>1</v>
      </c>
      <c r="F15" s="91"/>
      <c r="G15" s="91"/>
      <c r="H15" s="91"/>
      <c r="I15" s="581" t="s">
        <v>19</v>
      </c>
      <c r="J15" s="17">
        <f t="shared" si="0"/>
        <v>33</v>
      </c>
      <c r="K15" s="91" t="s">
        <v>8</v>
      </c>
      <c r="L15" s="143">
        <v>288</v>
      </c>
      <c r="M15" s="91">
        <v>1</v>
      </c>
      <c r="N15" s="19">
        <f t="shared" si="1"/>
        <v>175</v>
      </c>
      <c r="O15" s="102">
        <f t="shared" si="2"/>
        <v>50400</v>
      </c>
      <c r="P15" s="105">
        <f t="shared" si="3"/>
        <v>40.152915687242242</v>
      </c>
      <c r="Q15" s="62">
        <v>10000</v>
      </c>
      <c r="R15" s="104">
        <f t="shared" si="4"/>
        <v>150</v>
      </c>
      <c r="S15" s="62">
        <f t="shared" si="5"/>
        <v>0</v>
      </c>
      <c r="T15" s="62">
        <f t="shared" si="6"/>
        <v>0</v>
      </c>
      <c r="U15" s="62">
        <f t="shared" si="13"/>
        <v>60400</v>
      </c>
      <c r="V15" s="62">
        <v>89200</v>
      </c>
      <c r="W15" s="19">
        <f t="shared" si="14"/>
        <v>1.8463734782091445</v>
      </c>
      <c r="X15" s="111">
        <v>118940</v>
      </c>
      <c r="Y15" s="111"/>
      <c r="Z15" s="112">
        <f t="shared" si="7"/>
        <v>3885.3652694610769</v>
      </c>
      <c r="AA15" s="112">
        <f t="shared" si="15"/>
        <v>858.01999999999975</v>
      </c>
      <c r="AB15" s="112">
        <f t="shared" si="8"/>
        <v>1512</v>
      </c>
      <c r="AC15" s="112">
        <f t="shared" si="16"/>
        <v>18988</v>
      </c>
      <c r="AD15" s="112">
        <f t="shared" si="9"/>
        <v>8580.1999999999971</v>
      </c>
      <c r="AE15" s="112">
        <f t="shared" si="17"/>
        <v>13600</v>
      </c>
      <c r="AF15" s="112">
        <f t="shared" si="18"/>
        <v>6300</v>
      </c>
      <c r="AG15" s="113">
        <f t="shared" si="10"/>
        <v>0.15246636771300448</v>
      </c>
      <c r="AH15" s="114">
        <f t="shared" si="11"/>
        <v>7.0627802690582955E-2</v>
      </c>
    </row>
    <row r="16" spans="1:52" ht="21" customHeight="1">
      <c r="A16" s="593">
        <f t="shared" si="12"/>
        <v>6</v>
      </c>
      <c r="B16" s="91" t="s">
        <v>115</v>
      </c>
      <c r="C16" s="587" t="s">
        <v>9</v>
      </c>
      <c r="D16" s="63"/>
      <c r="E16" s="91">
        <v>1</v>
      </c>
      <c r="F16" s="91"/>
      <c r="G16" s="91"/>
      <c r="H16" s="91"/>
      <c r="I16" s="581" t="s">
        <v>20</v>
      </c>
      <c r="J16" s="17">
        <f t="shared" si="0"/>
        <v>31</v>
      </c>
      <c r="K16" s="91" t="s">
        <v>8</v>
      </c>
      <c r="L16" s="143">
        <v>168</v>
      </c>
      <c r="M16" s="91">
        <v>1</v>
      </c>
      <c r="N16" s="19">
        <f t="shared" si="1"/>
        <v>175</v>
      </c>
      <c r="O16" s="102">
        <f t="shared" si="2"/>
        <v>29400</v>
      </c>
      <c r="P16" s="105">
        <f t="shared" si="3"/>
        <v>23.422534150891309</v>
      </c>
      <c r="Q16" s="62">
        <v>10000</v>
      </c>
      <c r="R16" s="104">
        <f t="shared" si="4"/>
        <v>150</v>
      </c>
      <c r="S16" s="62">
        <f t="shared" si="5"/>
        <v>0</v>
      </c>
      <c r="T16" s="62">
        <f t="shared" si="6"/>
        <v>0</v>
      </c>
      <c r="U16" s="62">
        <f t="shared" si="13"/>
        <v>39400</v>
      </c>
      <c r="V16" s="62">
        <v>59400</v>
      </c>
      <c r="W16" s="19">
        <f t="shared" si="14"/>
        <v>1.841089394814432</v>
      </c>
      <c r="X16" s="111">
        <v>79200</v>
      </c>
      <c r="Y16" s="111"/>
      <c r="Z16" s="112">
        <f t="shared" si="7"/>
        <v>2515.9640718562873</v>
      </c>
      <c r="AA16" s="112">
        <f t="shared" si="15"/>
        <v>653.6</v>
      </c>
      <c r="AB16" s="112">
        <f t="shared" si="8"/>
        <v>882</v>
      </c>
      <c r="AC16" s="112">
        <f t="shared" si="16"/>
        <v>13466</v>
      </c>
      <c r="AD16" s="112">
        <f t="shared" si="9"/>
        <v>6536</v>
      </c>
      <c r="AE16" s="112">
        <f t="shared" si="17"/>
        <v>10100</v>
      </c>
      <c r="AF16" s="112">
        <f t="shared" si="18"/>
        <v>5100</v>
      </c>
      <c r="AG16" s="113">
        <f t="shared" si="10"/>
        <v>0.17003367003367004</v>
      </c>
      <c r="AH16" s="114">
        <f t="shared" si="11"/>
        <v>8.5858585858585856E-2</v>
      </c>
    </row>
    <row r="17" spans="1:34" ht="21" customHeight="1">
      <c r="A17" s="593">
        <f t="shared" si="12"/>
        <v>7</v>
      </c>
      <c r="B17" s="91" t="s">
        <v>115</v>
      </c>
      <c r="C17" s="587" t="s">
        <v>9</v>
      </c>
      <c r="D17" s="63"/>
      <c r="E17" s="91">
        <v>1</v>
      </c>
      <c r="F17" s="91"/>
      <c r="G17" s="91"/>
      <c r="H17" s="91"/>
      <c r="I17" s="581" t="s">
        <v>803</v>
      </c>
      <c r="J17" s="17">
        <f t="shared" si="0"/>
        <v>35</v>
      </c>
      <c r="K17" s="91" t="s">
        <v>8</v>
      </c>
      <c r="L17" s="143">
        <v>39</v>
      </c>
      <c r="M17" s="91">
        <v>1</v>
      </c>
      <c r="N17" s="19">
        <f t="shared" si="1"/>
        <v>175</v>
      </c>
      <c r="O17" s="102">
        <f t="shared" si="2"/>
        <v>6825</v>
      </c>
      <c r="P17" s="105">
        <f t="shared" si="3"/>
        <v>5.4373739993140537</v>
      </c>
      <c r="Q17" s="62">
        <v>10000</v>
      </c>
      <c r="R17" s="104">
        <f t="shared" si="4"/>
        <v>150</v>
      </c>
      <c r="S17" s="62">
        <f t="shared" si="5"/>
        <v>0</v>
      </c>
      <c r="T17" s="62">
        <f t="shared" si="6"/>
        <v>0</v>
      </c>
      <c r="U17" s="62">
        <f t="shared" si="13"/>
        <v>16825</v>
      </c>
      <c r="V17" s="62">
        <v>29600</v>
      </c>
      <c r="W17" s="19">
        <f t="shared" si="14"/>
        <v>1.8206973868014342</v>
      </c>
      <c r="X17" s="111">
        <v>39470</v>
      </c>
      <c r="Y17" s="111"/>
      <c r="Z17" s="112">
        <f t="shared" si="7"/>
        <v>1043.8577844311378</v>
      </c>
      <c r="AA17" s="112">
        <f t="shared" si="15"/>
        <v>606.50999999999988</v>
      </c>
      <c r="AB17" s="112">
        <f t="shared" si="8"/>
        <v>204.75</v>
      </c>
      <c r="AC17" s="112">
        <f t="shared" si="16"/>
        <v>9519</v>
      </c>
      <c r="AD17" s="112">
        <f t="shared" si="9"/>
        <v>6065.0999999999985</v>
      </c>
      <c r="AE17" s="112">
        <f t="shared" si="17"/>
        <v>8300</v>
      </c>
      <c r="AF17" s="112">
        <f t="shared" si="18"/>
        <v>5300</v>
      </c>
      <c r="AG17" s="113">
        <f t="shared" si="10"/>
        <v>0.28040540540540543</v>
      </c>
      <c r="AH17" s="114">
        <f t="shared" si="11"/>
        <v>0.17905405405405406</v>
      </c>
    </row>
    <row r="18" spans="1:34" ht="21" customHeight="1">
      <c r="A18" s="593">
        <f t="shared" si="12"/>
        <v>8</v>
      </c>
      <c r="B18" s="91" t="s">
        <v>115</v>
      </c>
      <c r="C18" s="587" t="s">
        <v>9</v>
      </c>
      <c r="D18" s="63"/>
      <c r="E18" s="91">
        <v>1</v>
      </c>
      <c r="F18" s="91"/>
      <c r="G18" s="91"/>
      <c r="H18" s="91"/>
      <c r="I18" s="581" t="s">
        <v>24</v>
      </c>
      <c r="J18" s="17">
        <f t="shared" si="0"/>
        <v>35</v>
      </c>
      <c r="K18" s="91" t="s">
        <v>8</v>
      </c>
      <c r="L18" s="143">
        <v>16.5</v>
      </c>
      <c r="M18" s="91">
        <v>1</v>
      </c>
      <c r="N18" s="19">
        <f t="shared" si="1"/>
        <v>175</v>
      </c>
      <c r="O18" s="102">
        <f t="shared" si="2"/>
        <v>2887.5</v>
      </c>
      <c r="P18" s="105">
        <f t="shared" si="3"/>
        <v>2.3004274612482534</v>
      </c>
      <c r="Q18" s="62">
        <v>10000</v>
      </c>
      <c r="R18" s="104">
        <f t="shared" si="4"/>
        <v>150</v>
      </c>
      <c r="S18" s="62">
        <f t="shared" si="5"/>
        <v>0</v>
      </c>
      <c r="T18" s="62">
        <f t="shared" si="6"/>
        <v>0</v>
      </c>
      <c r="U18" s="62">
        <f t="shared" si="13"/>
        <v>12887.5</v>
      </c>
      <c r="V18" s="62">
        <v>21600</v>
      </c>
      <c r="W18" s="19">
        <f t="shared" si="14"/>
        <v>1.8098236117483752</v>
      </c>
      <c r="X18" s="111">
        <v>28800</v>
      </c>
      <c r="Y18" s="111"/>
      <c r="Z18" s="112">
        <f t="shared" si="7"/>
        <v>787.09505988023955</v>
      </c>
      <c r="AA18" s="112">
        <f t="shared" si="15"/>
        <v>381.65000000000003</v>
      </c>
      <c r="AB18" s="112">
        <f t="shared" si="8"/>
        <v>86.625</v>
      </c>
      <c r="AC18" s="112">
        <f t="shared" si="16"/>
        <v>6336.5</v>
      </c>
      <c r="AD18" s="112">
        <f t="shared" si="9"/>
        <v>3816.5</v>
      </c>
      <c r="AE18" s="112">
        <f t="shared" si="17"/>
        <v>5500</v>
      </c>
      <c r="AF18" s="112">
        <f t="shared" si="18"/>
        <v>3400</v>
      </c>
      <c r="AG18" s="113">
        <f t="shared" si="10"/>
        <v>0.25462962962962965</v>
      </c>
      <c r="AH18" s="114">
        <f t="shared" si="11"/>
        <v>0.15740740740740741</v>
      </c>
    </row>
    <row r="19" spans="1:34" ht="21" customHeight="1">
      <c r="A19" s="593">
        <f t="shared" si="12"/>
        <v>9</v>
      </c>
      <c r="B19" s="91" t="s">
        <v>115</v>
      </c>
      <c r="C19" s="587" t="s">
        <v>9</v>
      </c>
      <c r="D19" s="63"/>
      <c r="E19" s="91">
        <v>1</v>
      </c>
      <c r="F19" s="91"/>
      <c r="G19" s="91"/>
      <c r="H19" s="91"/>
      <c r="I19" s="581" t="s">
        <v>25</v>
      </c>
      <c r="J19" s="17">
        <f t="shared" si="0"/>
        <v>36</v>
      </c>
      <c r="K19" s="91" t="s">
        <v>8</v>
      </c>
      <c r="L19" s="143">
        <v>118</v>
      </c>
      <c r="M19" s="91">
        <v>1</v>
      </c>
      <c r="N19" s="19">
        <f t="shared" si="1"/>
        <v>175</v>
      </c>
      <c r="O19" s="102">
        <f t="shared" si="2"/>
        <v>20650</v>
      </c>
      <c r="P19" s="105">
        <f t="shared" si="3"/>
        <v>16.45154184407842</v>
      </c>
      <c r="Q19" s="62">
        <v>10000</v>
      </c>
      <c r="R19" s="104">
        <f t="shared" si="4"/>
        <v>150</v>
      </c>
      <c r="S19" s="62">
        <f t="shared" si="5"/>
        <v>0</v>
      </c>
      <c r="T19" s="62">
        <f t="shared" si="6"/>
        <v>0</v>
      </c>
      <c r="U19" s="62">
        <f t="shared" si="13"/>
        <v>30650</v>
      </c>
      <c r="V19" s="62">
        <v>49500</v>
      </c>
      <c r="W19" s="19">
        <f t="shared" si="14"/>
        <v>1.8367506422717372</v>
      </c>
      <c r="X19" s="111">
        <v>66000</v>
      </c>
      <c r="Y19" s="111"/>
      <c r="Z19" s="112">
        <f t="shared" si="7"/>
        <v>1945.3802395209582</v>
      </c>
      <c r="AA19" s="112">
        <f t="shared" si="15"/>
        <v>763</v>
      </c>
      <c r="AB19" s="112">
        <f t="shared" si="8"/>
        <v>619.5</v>
      </c>
      <c r="AC19" s="112">
        <f t="shared" si="16"/>
        <v>13405</v>
      </c>
      <c r="AD19" s="112">
        <f t="shared" si="9"/>
        <v>7630</v>
      </c>
      <c r="AE19" s="112">
        <f t="shared" si="17"/>
        <v>10900</v>
      </c>
      <c r="AF19" s="112">
        <f t="shared" si="18"/>
        <v>6300</v>
      </c>
      <c r="AG19" s="113">
        <f t="shared" si="10"/>
        <v>0.2202020202020202</v>
      </c>
      <c r="AH19" s="114">
        <f t="shared" si="11"/>
        <v>0.12727272727272726</v>
      </c>
    </row>
    <row r="20" spans="1:34" ht="21" customHeight="1">
      <c r="A20" s="593">
        <f t="shared" si="12"/>
        <v>10</v>
      </c>
      <c r="B20" s="91" t="s">
        <v>115</v>
      </c>
      <c r="C20" s="587" t="s">
        <v>9</v>
      </c>
      <c r="D20" s="63"/>
      <c r="E20" s="91">
        <v>1</v>
      </c>
      <c r="F20" s="91"/>
      <c r="G20" s="91"/>
      <c r="H20" s="91"/>
      <c r="I20" s="581" t="s">
        <v>23</v>
      </c>
      <c r="J20" s="17">
        <f t="shared" si="0"/>
        <v>35</v>
      </c>
      <c r="K20" s="91" t="s">
        <v>8</v>
      </c>
      <c r="L20" s="143">
        <v>139</v>
      </c>
      <c r="M20" s="91">
        <v>1</v>
      </c>
      <c r="N20" s="19">
        <f t="shared" si="1"/>
        <v>175</v>
      </c>
      <c r="O20" s="102">
        <f t="shared" si="2"/>
        <v>24325</v>
      </c>
      <c r="P20" s="105">
        <f t="shared" si="3"/>
        <v>19.379358612939832</v>
      </c>
      <c r="Q20" s="62">
        <v>10000</v>
      </c>
      <c r="R20" s="104">
        <f t="shared" si="4"/>
        <v>150</v>
      </c>
      <c r="S20" s="62">
        <f t="shared" si="5"/>
        <v>0</v>
      </c>
      <c r="T20" s="62">
        <f t="shared" si="6"/>
        <v>0</v>
      </c>
      <c r="U20" s="62">
        <f t="shared" si="13"/>
        <v>34325</v>
      </c>
      <c r="V20" s="62">
        <v>52900</v>
      </c>
      <c r="W20" s="19">
        <f t="shared" si="14"/>
        <v>1.838842344444396</v>
      </c>
      <c r="X20" s="111">
        <v>70540</v>
      </c>
      <c r="Y20" s="111"/>
      <c r="Z20" s="112">
        <f t="shared" si="7"/>
        <v>2185.0254491017963</v>
      </c>
      <c r="AA20" s="112">
        <f t="shared" si="15"/>
        <v>658.31999999999971</v>
      </c>
      <c r="AB20" s="112">
        <f t="shared" si="8"/>
        <v>729.75</v>
      </c>
      <c r="AC20" s="112">
        <f t="shared" si="16"/>
        <v>12756</v>
      </c>
      <c r="AD20" s="112">
        <f t="shared" si="9"/>
        <v>6583.1999999999971</v>
      </c>
      <c r="AE20" s="112">
        <f t="shared" si="17"/>
        <v>9900</v>
      </c>
      <c r="AF20" s="112">
        <f t="shared" si="18"/>
        <v>5200</v>
      </c>
      <c r="AG20" s="113">
        <f t="shared" si="10"/>
        <v>0.18714555765595464</v>
      </c>
      <c r="AH20" s="114">
        <f t="shared" si="11"/>
        <v>9.8298676748582225E-2</v>
      </c>
    </row>
    <row r="21" spans="1:34" ht="21" customHeight="1">
      <c r="A21" s="593">
        <f t="shared" si="12"/>
        <v>11</v>
      </c>
      <c r="B21" s="91" t="s">
        <v>115</v>
      </c>
      <c r="C21" s="587" t="s">
        <v>9</v>
      </c>
      <c r="D21" s="63"/>
      <c r="E21" s="91">
        <v>1</v>
      </c>
      <c r="F21" s="91"/>
      <c r="G21" s="91"/>
      <c r="H21" s="91"/>
      <c r="I21" s="581" t="s">
        <v>21</v>
      </c>
      <c r="J21" s="17">
        <f t="shared" si="0"/>
        <v>23</v>
      </c>
      <c r="K21" s="91" t="s">
        <v>8</v>
      </c>
      <c r="L21" s="143">
        <v>139</v>
      </c>
      <c r="M21" s="91">
        <v>1</v>
      </c>
      <c r="N21" s="19">
        <f t="shared" si="1"/>
        <v>175</v>
      </c>
      <c r="O21" s="102">
        <f t="shared" si="2"/>
        <v>24325</v>
      </c>
      <c r="P21" s="105">
        <f t="shared" si="3"/>
        <v>19.379358612939832</v>
      </c>
      <c r="Q21" s="62">
        <v>10000</v>
      </c>
      <c r="R21" s="104">
        <f t="shared" si="4"/>
        <v>150</v>
      </c>
      <c r="S21" s="62">
        <f t="shared" si="5"/>
        <v>0</v>
      </c>
      <c r="T21" s="62">
        <f t="shared" si="6"/>
        <v>0</v>
      </c>
      <c r="U21" s="62">
        <f t="shared" si="13"/>
        <v>34325</v>
      </c>
      <c r="V21" s="62">
        <v>52900</v>
      </c>
      <c r="W21" s="19">
        <f t="shared" si="14"/>
        <v>1.838842344444396</v>
      </c>
      <c r="X21" s="111">
        <v>70540</v>
      </c>
      <c r="Y21" s="111"/>
      <c r="Z21" s="112">
        <f t="shared" si="7"/>
        <v>2185.0254491017963</v>
      </c>
      <c r="AA21" s="112">
        <f t="shared" si="15"/>
        <v>658.31999999999971</v>
      </c>
      <c r="AB21" s="112">
        <f t="shared" si="8"/>
        <v>729.75</v>
      </c>
      <c r="AC21" s="112">
        <f t="shared" si="16"/>
        <v>12756</v>
      </c>
      <c r="AD21" s="112">
        <f t="shared" si="9"/>
        <v>6583.1999999999971</v>
      </c>
      <c r="AE21" s="112">
        <f t="shared" si="17"/>
        <v>9900</v>
      </c>
      <c r="AF21" s="112">
        <f t="shared" si="18"/>
        <v>5200</v>
      </c>
      <c r="AG21" s="113">
        <f t="shared" si="10"/>
        <v>0.18714555765595464</v>
      </c>
      <c r="AH21" s="114">
        <f t="shared" si="11"/>
        <v>9.8298676748582225E-2</v>
      </c>
    </row>
    <row r="22" spans="1:34" ht="21" customHeight="1">
      <c r="A22" s="593">
        <f t="shared" si="12"/>
        <v>12</v>
      </c>
      <c r="B22" s="91" t="s">
        <v>115</v>
      </c>
      <c r="C22" s="587" t="s">
        <v>9</v>
      </c>
      <c r="D22" s="63"/>
      <c r="E22" s="91">
        <v>1</v>
      </c>
      <c r="F22" s="91"/>
      <c r="G22" s="91"/>
      <c r="H22" s="91"/>
      <c r="I22" s="581" t="s">
        <v>22</v>
      </c>
      <c r="J22" s="17">
        <f t="shared" si="0"/>
        <v>31</v>
      </c>
      <c r="K22" s="91" t="s">
        <v>8</v>
      </c>
      <c r="L22" s="143">
        <v>139</v>
      </c>
      <c r="M22" s="91">
        <v>1</v>
      </c>
      <c r="N22" s="19">
        <f t="shared" si="1"/>
        <v>175</v>
      </c>
      <c r="O22" s="102">
        <f t="shared" si="2"/>
        <v>24325</v>
      </c>
      <c r="P22" s="105">
        <f t="shared" si="3"/>
        <v>19.379358612939832</v>
      </c>
      <c r="Q22" s="62">
        <v>10000</v>
      </c>
      <c r="R22" s="104">
        <f t="shared" si="4"/>
        <v>150</v>
      </c>
      <c r="S22" s="62">
        <f t="shared" si="5"/>
        <v>0</v>
      </c>
      <c r="T22" s="62">
        <f t="shared" si="6"/>
        <v>0</v>
      </c>
      <c r="U22" s="62">
        <f t="shared" si="13"/>
        <v>34325</v>
      </c>
      <c r="V22" s="62">
        <v>52900</v>
      </c>
      <c r="W22" s="19">
        <f t="shared" si="14"/>
        <v>1.838842344444396</v>
      </c>
      <c r="X22" s="111">
        <v>70540</v>
      </c>
      <c r="Y22" s="111"/>
      <c r="Z22" s="112">
        <f t="shared" si="7"/>
        <v>2185.0254491017963</v>
      </c>
      <c r="AA22" s="112">
        <f t="shared" si="15"/>
        <v>658.31999999999971</v>
      </c>
      <c r="AB22" s="112">
        <f t="shared" si="8"/>
        <v>729.75</v>
      </c>
      <c r="AC22" s="112">
        <f t="shared" si="16"/>
        <v>12756</v>
      </c>
      <c r="AD22" s="112">
        <f t="shared" si="9"/>
        <v>6583.1999999999971</v>
      </c>
      <c r="AE22" s="112">
        <f t="shared" si="17"/>
        <v>9900</v>
      </c>
      <c r="AF22" s="112">
        <f t="shared" si="18"/>
        <v>5200</v>
      </c>
      <c r="AG22" s="113">
        <f t="shared" si="10"/>
        <v>0.18714555765595464</v>
      </c>
      <c r="AH22" s="114">
        <f t="shared" si="11"/>
        <v>9.8298676748582225E-2</v>
      </c>
    </row>
    <row r="23" spans="1:34" ht="21" customHeight="1">
      <c r="A23" s="593">
        <f t="shared" si="12"/>
        <v>13</v>
      </c>
      <c r="B23" s="91" t="s">
        <v>115</v>
      </c>
      <c r="C23" s="587" t="s">
        <v>9</v>
      </c>
      <c r="D23" s="63"/>
      <c r="E23" s="91">
        <v>1</v>
      </c>
      <c r="F23" s="91"/>
      <c r="G23" s="91"/>
      <c r="H23" s="91"/>
      <c r="I23" s="581" t="s">
        <v>67</v>
      </c>
      <c r="J23" s="17">
        <f t="shared" si="0"/>
        <v>35</v>
      </c>
      <c r="K23" s="91" t="s">
        <v>8</v>
      </c>
      <c r="L23" s="143">
        <v>109</v>
      </c>
      <c r="M23" s="91">
        <v>1</v>
      </c>
      <c r="N23" s="19">
        <f t="shared" si="1"/>
        <v>175</v>
      </c>
      <c r="O23" s="102">
        <f t="shared" si="2"/>
        <v>19075</v>
      </c>
      <c r="P23" s="105">
        <f t="shared" si="3"/>
        <v>15.196763228852099</v>
      </c>
      <c r="Q23" s="62">
        <v>10000</v>
      </c>
      <c r="R23" s="104">
        <f t="shared" si="4"/>
        <v>150</v>
      </c>
      <c r="S23" s="62">
        <f t="shared" si="5"/>
        <v>0</v>
      </c>
      <c r="T23" s="62">
        <f t="shared" si="6"/>
        <v>0</v>
      </c>
      <c r="U23" s="62">
        <f t="shared" si="13"/>
        <v>29075</v>
      </c>
      <c r="V23" s="62">
        <v>48400</v>
      </c>
      <c r="W23" s="19">
        <f t="shared" si="14"/>
        <v>1.835692329871641</v>
      </c>
      <c r="X23" s="111">
        <v>64540</v>
      </c>
      <c r="Y23" s="111"/>
      <c r="Z23" s="112">
        <f t="shared" si="7"/>
        <v>1842.6751497005987</v>
      </c>
      <c r="AA23" s="112">
        <f t="shared" si="15"/>
        <v>835.31999999999971</v>
      </c>
      <c r="AB23" s="112">
        <f t="shared" si="8"/>
        <v>572.25</v>
      </c>
      <c r="AC23" s="112">
        <f t="shared" si="16"/>
        <v>14001</v>
      </c>
      <c r="AD23" s="112">
        <f t="shared" si="9"/>
        <v>8353.1999999999971</v>
      </c>
      <c r="AE23" s="112">
        <f t="shared" si="17"/>
        <v>11600</v>
      </c>
      <c r="AF23" s="112">
        <f t="shared" si="18"/>
        <v>7000</v>
      </c>
      <c r="AG23" s="113">
        <f t="shared" si="10"/>
        <v>0.23966942148760331</v>
      </c>
      <c r="AH23" s="114">
        <f t="shared" si="11"/>
        <v>0.14462809917355371</v>
      </c>
    </row>
    <row r="24" spans="1:34" ht="21" customHeight="1">
      <c r="A24" s="593">
        <f t="shared" si="12"/>
        <v>14</v>
      </c>
      <c r="B24" s="91" t="s">
        <v>115</v>
      </c>
      <c r="C24" s="587" t="s">
        <v>9</v>
      </c>
      <c r="D24" s="63"/>
      <c r="E24" s="91">
        <v>1</v>
      </c>
      <c r="F24" s="91"/>
      <c r="G24" s="91"/>
      <c r="H24" s="91"/>
      <c r="I24" s="581" t="s">
        <v>68</v>
      </c>
      <c r="J24" s="17">
        <f t="shared" si="0"/>
        <v>35</v>
      </c>
      <c r="K24" s="91" t="s">
        <v>8</v>
      </c>
      <c r="L24" s="143">
        <v>39</v>
      </c>
      <c r="M24" s="91">
        <v>1</v>
      </c>
      <c r="N24" s="19">
        <f t="shared" si="1"/>
        <v>175</v>
      </c>
      <c r="O24" s="102">
        <f t="shared" si="2"/>
        <v>6825</v>
      </c>
      <c r="P24" s="105">
        <f t="shared" si="3"/>
        <v>5.4373739993140537</v>
      </c>
      <c r="Q24" s="62">
        <v>10000</v>
      </c>
      <c r="R24" s="104">
        <f t="shared" si="4"/>
        <v>150</v>
      </c>
      <c r="S24" s="62">
        <f t="shared" si="5"/>
        <v>0</v>
      </c>
      <c r="T24" s="62">
        <f t="shared" si="6"/>
        <v>0</v>
      </c>
      <c r="U24" s="62">
        <f t="shared" si="13"/>
        <v>16825</v>
      </c>
      <c r="V24" s="62">
        <v>30600</v>
      </c>
      <c r="W24" s="19">
        <f t="shared" si="14"/>
        <v>1.8206973868014342</v>
      </c>
      <c r="X24" s="111">
        <v>40800</v>
      </c>
      <c r="Y24" s="111"/>
      <c r="Z24" s="112">
        <f t="shared" si="7"/>
        <v>1043.8577844311378</v>
      </c>
      <c r="AA24" s="112">
        <f t="shared" si="15"/>
        <v>683.90000000000009</v>
      </c>
      <c r="AB24" s="112">
        <f t="shared" si="8"/>
        <v>204.75</v>
      </c>
      <c r="AC24" s="112">
        <f t="shared" si="16"/>
        <v>10409</v>
      </c>
      <c r="AD24" s="112">
        <f t="shared" si="9"/>
        <v>6839</v>
      </c>
      <c r="AE24" s="112">
        <f t="shared" si="17"/>
        <v>9200</v>
      </c>
      <c r="AF24" s="112">
        <f t="shared" si="18"/>
        <v>6000</v>
      </c>
      <c r="AG24" s="113">
        <f t="shared" si="10"/>
        <v>0.30065359477124182</v>
      </c>
      <c r="AH24" s="114">
        <f t="shared" si="11"/>
        <v>0.19607843137254902</v>
      </c>
    </row>
    <row r="25" spans="1:34" ht="21" customHeight="1">
      <c r="A25" s="593">
        <f t="shared" si="12"/>
        <v>15</v>
      </c>
      <c r="B25" s="91" t="s">
        <v>115</v>
      </c>
      <c r="C25" s="587" t="s">
        <v>9</v>
      </c>
      <c r="D25" s="63"/>
      <c r="E25" s="91">
        <v>1</v>
      </c>
      <c r="F25" s="91"/>
      <c r="G25" s="91"/>
      <c r="H25" s="91"/>
      <c r="I25" s="581" t="s">
        <v>72</v>
      </c>
      <c r="J25" s="17">
        <f t="shared" si="0"/>
        <v>28</v>
      </c>
      <c r="K25" s="91" t="s">
        <v>8</v>
      </c>
      <c r="L25" s="143">
        <v>49</v>
      </c>
      <c r="M25" s="91">
        <v>1</v>
      </c>
      <c r="N25" s="19">
        <f t="shared" si="1"/>
        <v>175</v>
      </c>
      <c r="O25" s="102">
        <f t="shared" si="2"/>
        <v>8575</v>
      </c>
      <c r="P25" s="105">
        <f t="shared" si="3"/>
        <v>6.8315724606766315</v>
      </c>
      <c r="Q25" s="62">
        <v>10000</v>
      </c>
      <c r="R25" s="104">
        <f t="shared" si="4"/>
        <v>150</v>
      </c>
      <c r="S25" s="62">
        <f t="shared" si="5"/>
        <v>0</v>
      </c>
      <c r="T25" s="62">
        <f t="shared" si="6"/>
        <v>0</v>
      </c>
      <c r="U25" s="62">
        <f t="shared" si="13"/>
        <v>18575</v>
      </c>
      <c r="V25" s="62">
        <v>35900</v>
      </c>
      <c r="W25" s="19">
        <f t="shared" si="14"/>
        <v>1.8240504186781215</v>
      </c>
      <c r="X25" s="111">
        <v>47870</v>
      </c>
      <c r="Y25" s="111"/>
      <c r="Z25" s="112">
        <f t="shared" si="7"/>
        <v>1157.9745508982037</v>
      </c>
      <c r="AA25" s="112">
        <f t="shared" si="15"/>
        <v>918.70999999999992</v>
      </c>
      <c r="AB25" s="112">
        <f t="shared" si="8"/>
        <v>257.25</v>
      </c>
      <c r="AC25" s="112">
        <f t="shared" si="16"/>
        <v>13376</v>
      </c>
      <c r="AD25" s="112">
        <f t="shared" si="9"/>
        <v>9187.0999999999985</v>
      </c>
      <c r="AE25" s="112">
        <f t="shared" si="17"/>
        <v>12000</v>
      </c>
      <c r="AF25" s="112">
        <f t="shared" si="18"/>
        <v>8100</v>
      </c>
      <c r="AG25" s="113">
        <f t="shared" si="10"/>
        <v>0.33426183844011143</v>
      </c>
      <c r="AH25" s="114">
        <f t="shared" si="11"/>
        <v>0.22562674094707522</v>
      </c>
    </row>
    <row r="26" spans="1:34" ht="21" customHeight="1">
      <c r="A26" s="593">
        <f t="shared" si="12"/>
        <v>16</v>
      </c>
      <c r="B26" s="91" t="s">
        <v>115</v>
      </c>
      <c r="C26" s="587" t="s">
        <v>9</v>
      </c>
      <c r="D26" s="63"/>
      <c r="E26" s="91">
        <v>1</v>
      </c>
      <c r="F26" s="91"/>
      <c r="G26" s="91"/>
      <c r="H26" s="91"/>
      <c r="I26" s="581" t="s">
        <v>69</v>
      </c>
      <c r="J26" s="17">
        <f t="shared" si="0"/>
        <v>24</v>
      </c>
      <c r="K26" s="91" t="s">
        <v>8</v>
      </c>
      <c r="L26" s="143">
        <v>39</v>
      </c>
      <c r="M26" s="91">
        <v>1</v>
      </c>
      <c r="N26" s="19">
        <f t="shared" si="1"/>
        <v>175</v>
      </c>
      <c r="O26" s="102">
        <f t="shared" si="2"/>
        <v>6825</v>
      </c>
      <c r="P26" s="105">
        <f t="shared" si="3"/>
        <v>5.4373739993140537</v>
      </c>
      <c r="Q26" s="62">
        <v>10000</v>
      </c>
      <c r="R26" s="104">
        <f t="shared" si="4"/>
        <v>150</v>
      </c>
      <c r="S26" s="62">
        <f t="shared" si="5"/>
        <v>0</v>
      </c>
      <c r="T26" s="62">
        <f t="shared" si="6"/>
        <v>0</v>
      </c>
      <c r="U26" s="62">
        <f t="shared" si="13"/>
        <v>16825</v>
      </c>
      <c r="V26" s="62">
        <v>29700</v>
      </c>
      <c r="W26" s="19">
        <f t="shared" si="14"/>
        <v>1.8206973868014342</v>
      </c>
      <c r="X26" s="111">
        <v>39600</v>
      </c>
      <c r="Y26" s="111"/>
      <c r="Z26" s="112">
        <f t="shared" si="7"/>
        <v>1043.8577844311378</v>
      </c>
      <c r="AA26" s="112">
        <f t="shared" si="15"/>
        <v>614.30000000000007</v>
      </c>
      <c r="AB26" s="112">
        <f t="shared" si="8"/>
        <v>204.75</v>
      </c>
      <c r="AC26" s="112">
        <f t="shared" si="16"/>
        <v>9608</v>
      </c>
      <c r="AD26" s="112">
        <f t="shared" si="9"/>
        <v>6143</v>
      </c>
      <c r="AE26" s="112">
        <f t="shared" si="17"/>
        <v>8400</v>
      </c>
      <c r="AF26" s="112">
        <f t="shared" si="18"/>
        <v>5400</v>
      </c>
      <c r="AG26" s="113">
        <f t="shared" si="10"/>
        <v>0.28282828282828282</v>
      </c>
      <c r="AH26" s="114">
        <f t="shared" si="11"/>
        <v>0.18181818181818182</v>
      </c>
    </row>
    <row r="27" spans="1:34" ht="21" customHeight="1">
      <c r="A27" s="593">
        <f t="shared" si="12"/>
        <v>17</v>
      </c>
      <c r="B27" s="91" t="s">
        <v>115</v>
      </c>
      <c r="C27" s="587" t="s">
        <v>9</v>
      </c>
      <c r="D27" s="63"/>
      <c r="E27" s="91">
        <v>1</v>
      </c>
      <c r="F27" s="91"/>
      <c r="G27" s="91"/>
      <c r="H27" s="91"/>
      <c r="I27" s="581" t="s">
        <v>73</v>
      </c>
      <c r="J27" s="17">
        <f t="shared" si="0"/>
        <v>28</v>
      </c>
      <c r="K27" s="91" t="s">
        <v>8</v>
      </c>
      <c r="L27" s="143">
        <v>35</v>
      </c>
      <c r="M27" s="91">
        <v>1</v>
      </c>
      <c r="N27" s="19">
        <f t="shared" si="1"/>
        <v>175</v>
      </c>
      <c r="O27" s="102">
        <f t="shared" si="2"/>
        <v>6125</v>
      </c>
      <c r="P27" s="105">
        <f t="shared" si="3"/>
        <v>4.879694614769023</v>
      </c>
      <c r="Q27" s="62">
        <v>10000</v>
      </c>
      <c r="R27" s="104">
        <f t="shared" si="4"/>
        <v>150</v>
      </c>
      <c r="S27" s="62">
        <f t="shared" si="5"/>
        <v>0</v>
      </c>
      <c r="T27" s="62">
        <f t="shared" si="6"/>
        <v>0</v>
      </c>
      <c r="U27" s="62">
        <f t="shared" si="13"/>
        <v>16125</v>
      </c>
      <c r="V27" s="62">
        <v>28500</v>
      </c>
      <c r="W27" s="19">
        <f t="shared" si="14"/>
        <v>1.8191523928886413</v>
      </c>
      <c r="X27" s="111">
        <v>38000</v>
      </c>
      <c r="Y27" s="111"/>
      <c r="Z27" s="112">
        <f t="shared" si="7"/>
        <v>998.21107784431149</v>
      </c>
      <c r="AA27" s="112">
        <f t="shared" si="15"/>
        <v>591.5</v>
      </c>
      <c r="AB27" s="112">
        <f t="shared" si="8"/>
        <v>183.75</v>
      </c>
      <c r="AC27" s="112">
        <f t="shared" si="16"/>
        <v>9240</v>
      </c>
      <c r="AD27" s="112">
        <f t="shared" si="9"/>
        <v>5915</v>
      </c>
      <c r="AE27" s="112">
        <f t="shared" si="17"/>
        <v>8100</v>
      </c>
      <c r="AF27" s="112">
        <f t="shared" si="18"/>
        <v>5200</v>
      </c>
      <c r="AG27" s="113">
        <f t="shared" si="10"/>
        <v>0.28421052631578947</v>
      </c>
      <c r="AH27" s="114">
        <f t="shared" si="11"/>
        <v>0.18245614035087721</v>
      </c>
    </row>
    <row r="28" spans="1:34" ht="21" customHeight="1">
      <c r="A28" s="593">
        <f t="shared" si="12"/>
        <v>18</v>
      </c>
      <c r="B28" s="91" t="s">
        <v>115</v>
      </c>
      <c r="C28" s="587" t="s">
        <v>9</v>
      </c>
      <c r="D28" s="63"/>
      <c r="E28" s="91">
        <v>1</v>
      </c>
      <c r="F28" s="91"/>
      <c r="G28" s="91"/>
      <c r="H28" s="91"/>
      <c r="I28" s="581" t="s">
        <v>70</v>
      </c>
      <c r="J28" s="17">
        <f t="shared" si="0"/>
        <v>44</v>
      </c>
      <c r="K28" s="91" t="s">
        <v>8</v>
      </c>
      <c r="L28" s="143">
        <v>59</v>
      </c>
      <c r="M28" s="91">
        <v>1</v>
      </c>
      <c r="N28" s="19">
        <f t="shared" si="1"/>
        <v>175</v>
      </c>
      <c r="O28" s="102">
        <f t="shared" si="2"/>
        <v>10325</v>
      </c>
      <c r="P28" s="105">
        <f t="shared" si="3"/>
        <v>8.2257709220392101</v>
      </c>
      <c r="Q28" s="62">
        <v>10000</v>
      </c>
      <c r="R28" s="104">
        <f t="shared" si="4"/>
        <v>150</v>
      </c>
      <c r="S28" s="62">
        <f t="shared" si="5"/>
        <v>0</v>
      </c>
      <c r="T28" s="62">
        <f t="shared" si="6"/>
        <v>0</v>
      </c>
      <c r="U28" s="62">
        <f t="shared" si="13"/>
        <v>20325</v>
      </c>
      <c r="V28" s="62">
        <v>39700</v>
      </c>
      <c r="W28" s="19">
        <f t="shared" si="14"/>
        <v>1.8268260526916644</v>
      </c>
      <c r="X28" s="111">
        <v>52940</v>
      </c>
      <c r="Y28" s="111"/>
      <c r="Z28" s="112">
        <f t="shared" si="7"/>
        <v>1272.0913173652693</v>
      </c>
      <c r="AA28" s="112">
        <f t="shared" si="15"/>
        <v>1037.5199999999998</v>
      </c>
      <c r="AB28" s="112">
        <f t="shared" si="8"/>
        <v>309.75</v>
      </c>
      <c r="AC28" s="112">
        <f t="shared" si="16"/>
        <v>15008</v>
      </c>
      <c r="AD28" s="112">
        <f t="shared" si="9"/>
        <v>10375.199999999997</v>
      </c>
      <c r="AE28" s="112">
        <f t="shared" si="17"/>
        <v>13500</v>
      </c>
      <c r="AF28" s="112">
        <f t="shared" si="18"/>
        <v>9100</v>
      </c>
      <c r="AG28" s="113">
        <f t="shared" si="10"/>
        <v>0.34005037783375314</v>
      </c>
      <c r="AH28" s="114">
        <f t="shared" si="11"/>
        <v>0.22921914357682618</v>
      </c>
    </row>
    <row r="29" spans="1:34" ht="21" customHeight="1">
      <c r="A29" s="593">
        <f t="shared" si="12"/>
        <v>19</v>
      </c>
      <c r="B29" s="91" t="s">
        <v>115</v>
      </c>
      <c r="C29" s="587" t="s">
        <v>9</v>
      </c>
      <c r="D29" s="63"/>
      <c r="E29" s="91">
        <v>1</v>
      </c>
      <c r="F29" s="91"/>
      <c r="G29" s="91"/>
      <c r="H29" s="91"/>
      <c r="I29" s="581" t="s">
        <v>74</v>
      </c>
      <c r="J29" s="17">
        <f t="shared" si="0"/>
        <v>44</v>
      </c>
      <c r="K29" s="91" t="s">
        <v>8</v>
      </c>
      <c r="L29" s="143">
        <v>79</v>
      </c>
      <c r="M29" s="91">
        <v>1</v>
      </c>
      <c r="N29" s="19">
        <f t="shared" si="1"/>
        <v>175</v>
      </c>
      <c r="O29" s="102">
        <f t="shared" si="2"/>
        <v>13825</v>
      </c>
      <c r="P29" s="105">
        <f t="shared" si="3"/>
        <v>11.014167844764366</v>
      </c>
      <c r="Q29" s="62">
        <v>10000</v>
      </c>
      <c r="R29" s="104">
        <f t="shared" si="4"/>
        <v>150</v>
      </c>
      <c r="S29" s="62">
        <f t="shared" si="5"/>
        <v>0</v>
      </c>
      <c r="T29" s="62">
        <f t="shared" si="6"/>
        <v>0</v>
      </c>
      <c r="U29" s="62">
        <f t="shared" si="13"/>
        <v>23825</v>
      </c>
      <c r="V29" s="62">
        <v>49700</v>
      </c>
      <c r="W29" s="19">
        <f t="shared" si="14"/>
        <v>1.8311540612374411</v>
      </c>
      <c r="X29" s="111">
        <v>66270</v>
      </c>
      <c r="Y29" s="111"/>
      <c r="Z29" s="112">
        <f t="shared" si="7"/>
        <v>1500.3248502994013</v>
      </c>
      <c r="AA29" s="112">
        <f t="shared" si="15"/>
        <v>1460.9099999999999</v>
      </c>
      <c r="AB29" s="112">
        <f t="shared" si="8"/>
        <v>414.75</v>
      </c>
      <c r="AC29" s="112">
        <f t="shared" si="16"/>
        <v>20408</v>
      </c>
      <c r="AD29" s="112">
        <f t="shared" si="9"/>
        <v>14609.099999999999</v>
      </c>
      <c r="AE29" s="112">
        <f t="shared" si="17"/>
        <v>18500</v>
      </c>
      <c r="AF29" s="112">
        <f t="shared" si="18"/>
        <v>12800</v>
      </c>
      <c r="AG29" s="113">
        <f t="shared" si="10"/>
        <v>0.37223340040241448</v>
      </c>
      <c r="AH29" s="114">
        <f t="shared" si="11"/>
        <v>0.25754527162977869</v>
      </c>
    </row>
    <row r="30" spans="1:34" ht="21" customHeight="1">
      <c r="A30" s="593">
        <f t="shared" si="12"/>
        <v>20</v>
      </c>
      <c r="B30" s="91" t="s">
        <v>115</v>
      </c>
      <c r="C30" s="587" t="s">
        <v>9</v>
      </c>
      <c r="D30" s="63"/>
      <c r="E30" s="91">
        <v>1</v>
      </c>
      <c r="F30" s="91"/>
      <c r="G30" s="91"/>
      <c r="H30" s="91"/>
      <c r="I30" s="581" t="s">
        <v>71</v>
      </c>
      <c r="J30" s="17">
        <f t="shared" si="0"/>
        <v>33</v>
      </c>
      <c r="K30" s="91" t="s">
        <v>8</v>
      </c>
      <c r="L30" s="143">
        <v>65</v>
      </c>
      <c r="M30" s="91">
        <v>1</v>
      </c>
      <c r="N30" s="19">
        <f t="shared" si="1"/>
        <v>175</v>
      </c>
      <c r="O30" s="102">
        <f t="shared" si="2"/>
        <v>11375</v>
      </c>
      <c r="P30" s="105">
        <f t="shared" si="3"/>
        <v>9.0622899988567571</v>
      </c>
      <c r="Q30" s="62">
        <v>10000</v>
      </c>
      <c r="R30" s="104">
        <f t="shared" si="4"/>
        <v>150</v>
      </c>
      <c r="S30" s="62">
        <f t="shared" si="5"/>
        <v>0</v>
      </c>
      <c r="T30" s="62">
        <f t="shared" si="6"/>
        <v>0</v>
      </c>
      <c r="U30" s="62">
        <f t="shared" si="13"/>
        <v>21375</v>
      </c>
      <c r="V30" s="62">
        <v>44400</v>
      </c>
      <c r="W30" s="19">
        <f t="shared" si="14"/>
        <v>1.8282732780053927</v>
      </c>
      <c r="X30" s="111">
        <v>59200</v>
      </c>
      <c r="Y30" s="111"/>
      <c r="Z30" s="112">
        <f t="shared" si="7"/>
        <v>1340.5613772455094</v>
      </c>
      <c r="AA30" s="112">
        <f t="shared" si="15"/>
        <v>1296.1000000000001</v>
      </c>
      <c r="AB30" s="112">
        <f t="shared" si="8"/>
        <v>341.25</v>
      </c>
      <c r="AC30" s="112">
        <f t="shared" si="16"/>
        <v>18141</v>
      </c>
      <c r="AD30" s="112">
        <f t="shared" si="9"/>
        <v>12961</v>
      </c>
      <c r="AE30" s="112">
        <f t="shared" si="17"/>
        <v>16500</v>
      </c>
      <c r="AF30" s="112">
        <f t="shared" si="18"/>
        <v>11400</v>
      </c>
      <c r="AG30" s="113">
        <f t="shared" si="10"/>
        <v>0.3716216216216216</v>
      </c>
      <c r="AH30" s="114">
        <f t="shared" si="11"/>
        <v>0.25675675675675674</v>
      </c>
    </row>
    <row r="31" spans="1:34" ht="21" customHeight="1">
      <c r="A31" s="593">
        <f t="shared" si="12"/>
        <v>21</v>
      </c>
      <c r="B31" s="91" t="s">
        <v>115</v>
      </c>
      <c r="C31" s="587" t="s">
        <v>9</v>
      </c>
      <c r="D31" s="63"/>
      <c r="E31" s="91">
        <v>1</v>
      </c>
      <c r="F31" s="91"/>
      <c r="G31" s="91"/>
      <c r="H31" s="91"/>
      <c r="I31" s="581" t="s">
        <v>75</v>
      </c>
      <c r="J31" s="17">
        <f t="shared" si="0"/>
        <v>35</v>
      </c>
      <c r="K31" s="91" t="s">
        <v>8</v>
      </c>
      <c r="L31" s="143">
        <v>58</v>
      </c>
      <c r="M31" s="91">
        <v>1</v>
      </c>
      <c r="N31" s="19">
        <f t="shared" si="1"/>
        <v>175</v>
      </c>
      <c r="O31" s="102">
        <f t="shared" si="2"/>
        <v>10150</v>
      </c>
      <c r="P31" s="105">
        <f t="shared" si="3"/>
        <v>8.086351075902952</v>
      </c>
      <c r="Q31" s="62">
        <v>10000</v>
      </c>
      <c r="R31" s="104">
        <f t="shared" si="4"/>
        <v>150</v>
      </c>
      <c r="S31" s="62">
        <f t="shared" si="5"/>
        <v>0</v>
      </c>
      <c r="T31" s="62">
        <f t="shared" si="6"/>
        <v>0</v>
      </c>
      <c r="U31" s="62">
        <f t="shared" si="13"/>
        <v>20150</v>
      </c>
      <c r="V31" s="62">
        <v>39700</v>
      </c>
      <c r="W31" s="19">
        <f t="shared" si="14"/>
        <v>1.8265701846926494</v>
      </c>
      <c r="X31" s="111">
        <v>52940</v>
      </c>
      <c r="Y31" s="111"/>
      <c r="Z31" s="112">
        <f t="shared" si="7"/>
        <v>1260.679640718563</v>
      </c>
      <c r="AA31" s="112">
        <f t="shared" si="15"/>
        <v>1055.0199999999998</v>
      </c>
      <c r="AB31" s="112">
        <f t="shared" si="8"/>
        <v>304.5</v>
      </c>
      <c r="AC31" s="112">
        <f t="shared" si="16"/>
        <v>15183</v>
      </c>
      <c r="AD31" s="112">
        <f t="shared" si="9"/>
        <v>10550.199999999997</v>
      </c>
      <c r="AE31" s="112">
        <f t="shared" si="17"/>
        <v>13700</v>
      </c>
      <c r="AF31" s="112">
        <f t="shared" si="18"/>
        <v>9200</v>
      </c>
      <c r="AG31" s="113">
        <f t="shared" si="10"/>
        <v>0.34508816120906799</v>
      </c>
      <c r="AH31" s="114">
        <f t="shared" si="11"/>
        <v>0.23173803526448364</v>
      </c>
    </row>
    <row r="32" spans="1:34" ht="21" customHeight="1">
      <c r="A32" s="593">
        <f t="shared" si="12"/>
        <v>22</v>
      </c>
      <c r="B32" s="91" t="s">
        <v>115</v>
      </c>
      <c r="C32" s="587" t="s">
        <v>9</v>
      </c>
      <c r="D32" s="63"/>
      <c r="E32" s="91">
        <v>1</v>
      </c>
      <c r="F32" s="91"/>
      <c r="G32" s="91"/>
      <c r="H32" s="91"/>
      <c r="I32" s="581" t="s">
        <v>76</v>
      </c>
      <c r="J32" s="17">
        <f t="shared" si="0"/>
        <v>37</v>
      </c>
      <c r="K32" s="91" t="s">
        <v>8</v>
      </c>
      <c r="L32" s="143">
        <v>38</v>
      </c>
      <c r="M32" s="91">
        <v>1</v>
      </c>
      <c r="N32" s="19">
        <f t="shared" si="1"/>
        <v>175</v>
      </c>
      <c r="O32" s="102">
        <f t="shared" si="2"/>
        <v>6650</v>
      </c>
      <c r="P32" s="105">
        <f t="shared" si="3"/>
        <v>5.2979541531777956</v>
      </c>
      <c r="Q32" s="62">
        <v>10000</v>
      </c>
      <c r="R32" s="104">
        <f t="shared" si="4"/>
        <v>150</v>
      </c>
      <c r="S32" s="62">
        <f t="shared" si="5"/>
        <v>0</v>
      </c>
      <c r="T32" s="62">
        <f t="shared" si="6"/>
        <v>0</v>
      </c>
      <c r="U32" s="62">
        <f t="shared" si="13"/>
        <v>16650</v>
      </c>
      <c r="V32" s="62">
        <v>29800</v>
      </c>
      <c r="W32" s="19">
        <f t="shared" si="14"/>
        <v>1.8203233173293054</v>
      </c>
      <c r="X32" s="111">
        <v>39740</v>
      </c>
      <c r="Y32" s="111"/>
      <c r="Z32" s="112">
        <f t="shared" si="7"/>
        <v>1032.4461077844314</v>
      </c>
      <c r="AA32" s="112">
        <f t="shared" si="15"/>
        <v>639.42000000000007</v>
      </c>
      <c r="AB32" s="112">
        <f t="shared" si="8"/>
        <v>199.5</v>
      </c>
      <c r="AC32" s="112">
        <f t="shared" si="16"/>
        <v>9872</v>
      </c>
      <c r="AD32" s="112">
        <f t="shared" si="9"/>
        <v>6394.2000000000007</v>
      </c>
      <c r="AE32" s="112">
        <f t="shared" si="17"/>
        <v>8700</v>
      </c>
      <c r="AF32" s="112">
        <f t="shared" si="18"/>
        <v>5600</v>
      </c>
      <c r="AG32" s="113">
        <f t="shared" si="10"/>
        <v>0.29194630872483224</v>
      </c>
      <c r="AH32" s="114">
        <f t="shared" si="11"/>
        <v>0.18791946308724833</v>
      </c>
    </row>
    <row r="33" spans="1:34" ht="21" customHeight="1">
      <c r="A33" s="593">
        <f t="shared" si="12"/>
        <v>23</v>
      </c>
      <c r="B33" s="91" t="s">
        <v>115</v>
      </c>
      <c r="C33" s="587" t="s">
        <v>9</v>
      </c>
      <c r="D33" s="63"/>
      <c r="E33" s="91">
        <v>1</v>
      </c>
      <c r="F33" s="91"/>
      <c r="G33" s="91"/>
      <c r="H33" s="91"/>
      <c r="I33" s="581" t="s">
        <v>77</v>
      </c>
      <c r="J33" s="17">
        <f t="shared" si="0"/>
        <v>28</v>
      </c>
      <c r="K33" s="91" t="s">
        <v>8</v>
      </c>
      <c r="L33" s="143">
        <v>55</v>
      </c>
      <c r="M33" s="91">
        <v>1</v>
      </c>
      <c r="N33" s="19">
        <f t="shared" si="1"/>
        <v>175</v>
      </c>
      <c r="O33" s="102">
        <f t="shared" si="2"/>
        <v>9625</v>
      </c>
      <c r="P33" s="105">
        <f t="shared" si="3"/>
        <v>7.6680915374941785</v>
      </c>
      <c r="Q33" s="62">
        <v>10000</v>
      </c>
      <c r="R33" s="104">
        <f t="shared" si="4"/>
        <v>150</v>
      </c>
      <c r="S33" s="62">
        <f t="shared" si="5"/>
        <v>0</v>
      </c>
      <c r="T33" s="62">
        <f t="shared" si="6"/>
        <v>0</v>
      </c>
      <c r="U33" s="62">
        <f t="shared" si="13"/>
        <v>19625</v>
      </c>
      <c r="V33" s="62">
        <v>39100</v>
      </c>
      <c r="W33" s="19">
        <f t="shared" si="14"/>
        <v>1.8257752011899768</v>
      </c>
      <c r="X33" s="111">
        <v>52140</v>
      </c>
      <c r="Y33" s="111"/>
      <c r="Z33" s="112">
        <f t="shared" si="7"/>
        <v>1226.4446107784433</v>
      </c>
      <c r="AA33" s="112">
        <f t="shared" si="15"/>
        <v>1061.1199999999997</v>
      </c>
      <c r="AB33" s="112">
        <f t="shared" si="8"/>
        <v>288.75</v>
      </c>
      <c r="AC33" s="112">
        <f t="shared" si="16"/>
        <v>15174</v>
      </c>
      <c r="AD33" s="112">
        <f t="shared" si="9"/>
        <v>10611.199999999997</v>
      </c>
      <c r="AE33" s="112">
        <f t="shared" si="17"/>
        <v>13700</v>
      </c>
      <c r="AF33" s="112">
        <f t="shared" si="18"/>
        <v>9300</v>
      </c>
      <c r="AG33" s="113">
        <f t="shared" si="10"/>
        <v>0.35038363171355497</v>
      </c>
      <c r="AH33" s="114">
        <f t="shared" si="11"/>
        <v>0.23785166240409208</v>
      </c>
    </row>
    <row r="34" spans="1:34" ht="21" customHeight="1">
      <c r="A34" s="593">
        <f t="shared" si="12"/>
        <v>24</v>
      </c>
      <c r="B34" s="91" t="s">
        <v>115</v>
      </c>
      <c r="C34" s="587" t="s">
        <v>9</v>
      </c>
      <c r="D34" s="63"/>
      <c r="E34" s="91">
        <v>1</v>
      </c>
      <c r="F34" s="91"/>
      <c r="G34" s="91"/>
      <c r="H34" s="91"/>
      <c r="I34" s="581" t="s">
        <v>78</v>
      </c>
      <c r="J34" s="17">
        <f t="shared" si="0"/>
        <v>33</v>
      </c>
      <c r="K34" s="91" t="s">
        <v>8</v>
      </c>
      <c r="L34" s="143">
        <v>98</v>
      </c>
      <c r="M34" s="91">
        <v>1</v>
      </c>
      <c r="N34" s="19">
        <f t="shared" si="1"/>
        <v>175</v>
      </c>
      <c r="O34" s="102">
        <f t="shared" si="2"/>
        <v>17150</v>
      </c>
      <c r="P34" s="105">
        <f t="shared" si="3"/>
        <v>13.663144921353263</v>
      </c>
      <c r="Q34" s="62">
        <v>10000</v>
      </c>
      <c r="R34" s="104">
        <f t="shared" si="4"/>
        <v>150</v>
      </c>
      <c r="S34" s="62">
        <f t="shared" si="5"/>
        <v>0</v>
      </c>
      <c r="T34" s="62">
        <f t="shared" si="6"/>
        <v>0</v>
      </c>
      <c r="U34" s="62">
        <f t="shared" si="13"/>
        <v>27150</v>
      </c>
      <c r="V34" s="62">
        <v>49800</v>
      </c>
      <c r="W34" s="19">
        <f t="shared" si="14"/>
        <v>1.8342320883095689</v>
      </c>
      <c r="X34" s="111">
        <v>66400</v>
      </c>
      <c r="Y34" s="111"/>
      <c r="Z34" s="112">
        <f t="shared" si="7"/>
        <v>1717.1467065868267</v>
      </c>
      <c r="AA34" s="112">
        <f t="shared" si="15"/>
        <v>1136.2</v>
      </c>
      <c r="AB34" s="112">
        <f t="shared" si="8"/>
        <v>514.5</v>
      </c>
      <c r="AC34" s="112">
        <f t="shared" si="16"/>
        <v>17172</v>
      </c>
      <c r="AD34" s="112">
        <f t="shared" si="9"/>
        <v>11362</v>
      </c>
      <c r="AE34" s="112">
        <f t="shared" si="17"/>
        <v>15000</v>
      </c>
      <c r="AF34" s="112">
        <f t="shared" si="18"/>
        <v>9800</v>
      </c>
      <c r="AG34" s="113">
        <f t="shared" si="10"/>
        <v>0.30120481927710846</v>
      </c>
      <c r="AH34" s="114">
        <f t="shared" si="11"/>
        <v>0.19678714859437751</v>
      </c>
    </row>
    <row r="35" spans="1:34" ht="21" customHeight="1">
      <c r="A35" s="593">
        <f t="shared" si="12"/>
        <v>25</v>
      </c>
      <c r="B35" s="91" t="s">
        <v>115</v>
      </c>
      <c r="C35" s="587" t="s">
        <v>9</v>
      </c>
      <c r="D35" s="63"/>
      <c r="E35" s="91">
        <v>1</v>
      </c>
      <c r="F35" s="91"/>
      <c r="G35" s="91"/>
      <c r="H35" s="91"/>
      <c r="I35" s="581" t="s">
        <v>81</v>
      </c>
      <c r="J35" s="17">
        <f t="shared" si="0"/>
        <v>25</v>
      </c>
      <c r="K35" s="91" t="s">
        <v>8</v>
      </c>
      <c r="L35" s="143">
        <v>139</v>
      </c>
      <c r="M35" s="91">
        <v>1</v>
      </c>
      <c r="N35" s="19">
        <f t="shared" si="1"/>
        <v>175</v>
      </c>
      <c r="O35" s="102">
        <f t="shared" si="2"/>
        <v>24325</v>
      </c>
      <c r="P35" s="105">
        <f t="shared" si="3"/>
        <v>19.379358612939832</v>
      </c>
      <c r="Q35" s="62">
        <v>10000</v>
      </c>
      <c r="R35" s="104">
        <f t="shared" si="4"/>
        <v>150</v>
      </c>
      <c r="S35" s="62">
        <f t="shared" si="5"/>
        <v>0</v>
      </c>
      <c r="T35" s="62">
        <f t="shared" si="6"/>
        <v>0</v>
      </c>
      <c r="U35" s="62">
        <f t="shared" si="13"/>
        <v>34325</v>
      </c>
      <c r="V35" s="62">
        <v>59700</v>
      </c>
      <c r="W35" s="19">
        <f t="shared" si="14"/>
        <v>1.838842344444396</v>
      </c>
      <c r="X35" s="111">
        <v>79600</v>
      </c>
      <c r="Y35" s="111"/>
      <c r="Z35" s="112">
        <f t="shared" si="7"/>
        <v>2185.0254491017963</v>
      </c>
      <c r="AA35" s="112">
        <f t="shared" si="15"/>
        <v>1184.3</v>
      </c>
      <c r="AB35" s="112">
        <f t="shared" si="8"/>
        <v>729.75</v>
      </c>
      <c r="AC35" s="112">
        <f t="shared" si="16"/>
        <v>18808</v>
      </c>
      <c r="AD35" s="112">
        <f t="shared" si="9"/>
        <v>11843</v>
      </c>
      <c r="AE35" s="112">
        <f t="shared" si="17"/>
        <v>15900</v>
      </c>
      <c r="AF35" s="112">
        <f t="shared" si="18"/>
        <v>10000</v>
      </c>
      <c r="AG35" s="113">
        <f t="shared" si="10"/>
        <v>0.26633165829145727</v>
      </c>
      <c r="AH35" s="114">
        <f t="shared" si="11"/>
        <v>0.16750418760469013</v>
      </c>
    </row>
    <row r="36" spans="1:34" ht="21" customHeight="1">
      <c r="A36" s="593">
        <f t="shared" si="12"/>
        <v>26</v>
      </c>
      <c r="B36" s="91" t="s">
        <v>115</v>
      </c>
      <c r="C36" s="587" t="s">
        <v>9</v>
      </c>
      <c r="D36" s="63"/>
      <c r="E36" s="91">
        <v>1</v>
      </c>
      <c r="F36" s="91"/>
      <c r="G36" s="91"/>
      <c r="H36" s="91"/>
      <c r="I36" s="581" t="s">
        <v>82</v>
      </c>
      <c r="J36" s="17">
        <f t="shared" ref="J36:J61" si="19">LENB(I36)</f>
        <v>33</v>
      </c>
      <c r="K36" s="91" t="s">
        <v>8</v>
      </c>
      <c r="L36" s="143">
        <v>158</v>
      </c>
      <c r="M36" s="91">
        <v>1</v>
      </c>
      <c r="N36" s="19">
        <f t="shared" si="1"/>
        <v>175</v>
      </c>
      <c r="O36" s="102">
        <f t="shared" si="2"/>
        <v>27650</v>
      </c>
      <c r="P36" s="105">
        <f t="shared" si="3"/>
        <v>22.028335689528731</v>
      </c>
      <c r="Q36" s="62">
        <v>10000</v>
      </c>
      <c r="R36" s="104">
        <f t="shared" si="4"/>
        <v>150</v>
      </c>
      <c r="S36" s="62">
        <f t="shared" si="5"/>
        <v>0</v>
      </c>
      <c r="T36" s="62">
        <f t="shared" si="6"/>
        <v>0</v>
      </c>
      <c r="U36" s="62">
        <f t="shared" si="13"/>
        <v>37650</v>
      </c>
      <c r="V36" s="62">
        <v>59800</v>
      </c>
      <c r="W36" s="19">
        <f t="shared" si="14"/>
        <v>1.8403829790617965</v>
      </c>
      <c r="X36" s="111">
        <v>79740</v>
      </c>
      <c r="Y36" s="111"/>
      <c r="Z36" s="112">
        <f t="shared" si="7"/>
        <v>2401.8473053892212</v>
      </c>
      <c r="AA36" s="112">
        <f t="shared" si="15"/>
        <v>859.41999999999973</v>
      </c>
      <c r="AB36" s="112">
        <f t="shared" si="8"/>
        <v>829.5</v>
      </c>
      <c r="AC36" s="112">
        <f t="shared" si="16"/>
        <v>15572</v>
      </c>
      <c r="AD36" s="112">
        <f t="shared" si="9"/>
        <v>8594.1999999999971</v>
      </c>
      <c r="AE36" s="112">
        <f t="shared" si="17"/>
        <v>12400</v>
      </c>
      <c r="AF36" s="112">
        <f t="shared" si="18"/>
        <v>7000</v>
      </c>
      <c r="AG36" s="113">
        <f t="shared" si="10"/>
        <v>0.20735785953177258</v>
      </c>
      <c r="AH36" s="114">
        <f t="shared" si="11"/>
        <v>0.11705685618729098</v>
      </c>
    </row>
    <row r="37" spans="1:34" ht="21" customHeight="1">
      <c r="A37" s="593">
        <f t="shared" si="12"/>
        <v>27</v>
      </c>
      <c r="B37" s="91" t="s">
        <v>115</v>
      </c>
      <c r="C37" s="587" t="s">
        <v>9</v>
      </c>
      <c r="D37" s="63"/>
      <c r="E37" s="91">
        <v>1</v>
      </c>
      <c r="F37" s="91"/>
      <c r="G37" s="91"/>
      <c r="H37" s="91"/>
      <c r="I37" s="581" t="s">
        <v>79</v>
      </c>
      <c r="J37" s="17">
        <f t="shared" si="19"/>
        <v>40</v>
      </c>
      <c r="K37" s="91" t="s">
        <v>8</v>
      </c>
      <c r="L37" s="143">
        <v>32.9</v>
      </c>
      <c r="M37" s="91">
        <v>1</v>
      </c>
      <c r="N37" s="19">
        <f t="shared" si="1"/>
        <v>175</v>
      </c>
      <c r="O37" s="102">
        <f t="shared" si="2"/>
        <v>5757.5</v>
      </c>
      <c r="P37" s="105">
        <f t="shared" si="3"/>
        <v>4.5869129378828815</v>
      </c>
      <c r="Q37" s="62">
        <v>10000</v>
      </c>
      <c r="R37" s="104">
        <f t="shared" si="4"/>
        <v>150</v>
      </c>
      <c r="S37" s="62">
        <f t="shared" si="5"/>
        <v>0</v>
      </c>
      <c r="T37" s="62">
        <f t="shared" si="6"/>
        <v>0</v>
      </c>
      <c r="U37" s="62">
        <f t="shared" si="13"/>
        <v>15757.5</v>
      </c>
      <c r="V37" s="62">
        <v>29700</v>
      </c>
      <c r="W37" s="19">
        <f t="shared" si="14"/>
        <v>1.8182863212176315</v>
      </c>
      <c r="X37" s="111">
        <v>39600</v>
      </c>
      <c r="Y37" s="111"/>
      <c r="Z37" s="112">
        <f t="shared" si="7"/>
        <v>974.24655688622784</v>
      </c>
      <c r="AA37" s="112">
        <f t="shared" si="15"/>
        <v>721.05000000000007</v>
      </c>
      <c r="AB37" s="112">
        <f t="shared" si="8"/>
        <v>172.72499999999999</v>
      </c>
      <c r="AC37" s="112">
        <f t="shared" si="16"/>
        <v>10675.5</v>
      </c>
      <c r="AD37" s="112">
        <f t="shared" si="9"/>
        <v>7210.5</v>
      </c>
      <c r="AE37" s="112">
        <f t="shared" si="17"/>
        <v>9600</v>
      </c>
      <c r="AF37" s="112">
        <f t="shared" si="18"/>
        <v>6400</v>
      </c>
      <c r="AG37" s="113">
        <f t="shared" si="10"/>
        <v>0.32323232323232326</v>
      </c>
      <c r="AH37" s="114">
        <f t="shared" si="11"/>
        <v>0.21548821548821548</v>
      </c>
    </row>
    <row r="38" spans="1:34" ht="21" customHeight="1">
      <c r="A38" s="593">
        <f t="shared" si="12"/>
        <v>28</v>
      </c>
      <c r="B38" s="91" t="s">
        <v>115</v>
      </c>
      <c r="C38" s="587" t="s">
        <v>9</v>
      </c>
      <c r="D38" s="63"/>
      <c r="E38" s="91">
        <v>1</v>
      </c>
      <c r="F38" s="91"/>
      <c r="G38" s="91"/>
      <c r="H38" s="91"/>
      <c r="I38" s="581" t="s">
        <v>83</v>
      </c>
      <c r="J38" s="17">
        <f t="shared" si="19"/>
        <v>38</v>
      </c>
      <c r="K38" s="91" t="s">
        <v>8</v>
      </c>
      <c r="L38" s="143">
        <v>26</v>
      </c>
      <c r="M38" s="91">
        <v>1</v>
      </c>
      <c r="N38" s="19">
        <f t="shared" si="1"/>
        <v>175</v>
      </c>
      <c r="O38" s="102">
        <f t="shared" si="2"/>
        <v>4550</v>
      </c>
      <c r="P38" s="105">
        <f t="shared" si="3"/>
        <v>3.6249159995427025</v>
      </c>
      <c r="Q38" s="62">
        <v>10000</v>
      </c>
      <c r="R38" s="104">
        <f t="shared" si="4"/>
        <v>150</v>
      </c>
      <c r="S38" s="62">
        <f t="shared" si="5"/>
        <v>0</v>
      </c>
      <c r="T38" s="62">
        <f t="shared" si="6"/>
        <v>0</v>
      </c>
      <c r="U38" s="62">
        <f t="shared" si="13"/>
        <v>14550</v>
      </c>
      <c r="V38" s="62">
        <v>29800</v>
      </c>
      <c r="W38" s="19">
        <f t="shared" si="14"/>
        <v>1.8151326213552277</v>
      </c>
      <c r="X38" s="111">
        <v>39740</v>
      </c>
      <c r="Y38" s="111"/>
      <c r="Z38" s="112">
        <f t="shared" si="7"/>
        <v>895.50598802395211</v>
      </c>
      <c r="AA38" s="112">
        <f t="shared" si="15"/>
        <v>849.42000000000007</v>
      </c>
      <c r="AB38" s="112">
        <f t="shared" si="8"/>
        <v>136.5</v>
      </c>
      <c r="AC38" s="112">
        <f t="shared" si="16"/>
        <v>11972</v>
      </c>
      <c r="AD38" s="112">
        <f t="shared" si="9"/>
        <v>8494.2000000000007</v>
      </c>
      <c r="AE38" s="112">
        <f t="shared" si="17"/>
        <v>11000</v>
      </c>
      <c r="AF38" s="112">
        <f t="shared" si="18"/>
        <v>7600</v>
      </c>
      <c r="AG38" s="113">
        <f t="shared" si="10"/>
        <v>0.36912751677852351</v>
      </c>
      <c r="AH38" s="114">
        <f t="shared" si="11"/>
        <v>0.25503355704697989</v>
      </c>
    </row>
    <row r="39" spans="1:34" ht="21" customHeight="1">
      <c r="A39" s="593">
        <f t="shared" si="12"/>
        <v>29</v>
      </c>
      <c r="B39" s="91" t="s">
        <v>115</v>
      </c>
      <c r="C39" s="587" t="s">
        <v>9</v>
      </c>
      <c r="D39" s="63"/>
      <c r="E39" s="91">
        <v>1</v>
      </c>
      <c r="F39" s="91"/>
      <c r="G39" s="91"/>
      <c r="H39" s="91"/>
      <c r="I39" s="581" t="s">
        <v>84</v>
      </c>
      <c r="J39" s="17">
        <f t="shared" si="19"/>
        <v>45</v>
      </c>
      <c r="K39" s="91" t="s">
        <v>8</v>
      </c>
      <c r="L39" s="143">
        <v>24.9</v>
      </c>
      <c r="M39" s="91">
        <v>1</v>
      </c>
      <c r="N39" s="19">
        <f t="shared" si="1"/>
        <v>175</v>
      </c>
      <c r="O39" s="102">
        <f t="shared" si="2"/>
        <v>4357.5</v>
      </c>
      <c r="P39" s="105">
        <f t="shared" si="3"/>
        <v>3.4715541687928191</v>
      </c>
      <c r="Q39" s="62">
        <v>10000</v>
      </c>
      <c r="R39" s="104">
        <f t="shared" si="4"/>
        <v>150</v>
      </c>
      <c r="S39" s="62">
        <f t="shared" si="5"/>
        <v>0</v>
      </c>
      <c r="T39" s="62">
        <f t="shared" si="6"/>
        <v>0</v>
      </c>
      <c r="U39" s="62">
        <f t="shared" si="13"/>
        <v>14357.5</v>
      </c>
      <c r="V39" s="62">
        <v>29800</v>
      </c>
      <c r="W39" s="19">
        <f t="shared" si="14"/>
        <v>1.8145808331100293</v>
      </c>
      <c r="X39" s="111">
        <v>39740</v>
      </c>
      <c r="Y39" s="111"/>
      <c r="Z39" s="112">
        <f t="shared" si="7"/>
        <v>882.95314371257484</v>
      </c>
      <c r="AA39" s="112">
        <f t="shared" si="15"/>
        <v>868.67000000000007</v>
      </c>
      <c r="AB39" s="112">
        <f t="shared" si="8"/>
        <v>130.72499999999999</v>
      </c>
      <c r="AC39" s="112">
        <f t="shared" si="16"/>
        <v>12164.5</v>
      </c>
      <c r="AD39" s="112">
        <f t="shared" si="9"/>
        <v>8686.7000000000007</v>
      </c>
      <c r="AE39" s="112">
        <f t="shared" si="17"/>
        <v>11200</v>
      </c>
      <c r="AF39" s="112">
        <f t="shared" si="18"/>
        <v>7700</v>
      </c>
      <c r="AG39" s="113">
        <f t="shared" si="10"/>
        <v>0.37583892617449666</v>
      </c>
      <c r="AH39" s="114">
        <f t="shared" si="11"/>
        <v>0.25838926174496646</v>
      </c>
    </row>
    <row r="40" spans="1:34" ht="21" customHeight="1">
      <c r="A40" s="593">
        <f t="shared" si="12"/>
        <v>30</v>
      </c>
      <c r="B40" s="91" t="s">
        <v>115</v>
      </c>
      <c r="C40" s="587" t="s">
        <v>9</v>
      </c>
      <c r="D40" s="63"/>
      <c r="E40" s="91">
        <v>1</v>
      </c>
      <c r="F40" s="91"/>
      <c r="G40" s="91"/>
      <c r="H40" s="91"/>
      <c r="I40" s="581" t="s">
        <v>80</v>
      </c>
      <c r="J40" s="17">
        <f t="shared" si="19"/>
        <v>36</v>
      </c>
      <c r="K40" s="91" t="s">
        <v>8</v>
      </c>
      <c r="L40" s="143">
        <v>229</v>
      </c>
      <c r="M40" s="91">
        <v>1</v>
      </c>
      <c r="N40" s="19">
        <f t="shared" si="1"/>
        <v>175</v>
      </c>
      <c r="O40" s="102">
        <f t="shared" si="2"/>
        <v>40075</v>
      </c>
      <c r="P40" s="105">
        <f t="shared" si="3"/>
        <v>31.927144765203035</v>
      </c>
      <c r="Q40" s="62">
        <v>10000</v>
      </c>
      <c r="R40" s="104">
        <f t="shared" si="4"/>
        <v>150</v>
      </c>
      <c r="S40" s="62">
        <f t="shared" si="5"/>
        <v>0</v>
      </c>
      <c r="T40" s="62">
        <f t="shared" si="6"/>
        <v>0</v>
      </c>
      <c r="U40" s="62">
        <f t="shared" si="13"/>
        <v>50075</v>
      </c>
      <c r="V40" s="62">
        <v>79800</v>
      </c>
      <c r="W40" s="19">
        <f t="shared" si="14"/>
        <v>1.844329314411616</v>
      </c>
      <c r="X40" s="111">
        <v>106400</v>
      </c>
      <c r="Y40" s="111"/>
      <c r="Z40" s="112">
        <f t="shared" si="7"/>
        <v>3212.0763473053885</v>
      </c>
      <c r="AA40" s="112">
        <f t="shared" si="15"/>
        <v>1163.7</v>
      </c>
      <c r="AB40" s="112">
        <f t="shared" si="8"/>
        <v>1202.25</v>
      </c>
      <c r="AC40" s="112">
        <f t="shared" si="16"/>
        <v>20947</v>
      </c>
      <c r="AD40" s="112">
        <f t="shared" si="9"/>
        <v>11637</v>
      </c>
      <c r="AE40" s="112">
        <f t="shared" si="17"/>
        <v>16600</v>
      </c>
      <c r="AF40" s="112">
        <f t="shared" si="18"/>
        <v>9300</v>
      </c>
      <c r="AG40" s="113">
        <f t="shared" si="10"/>
        <v>0.20802005012531327</v>
      </c>
      <c r="AH40" s="114">
        <f t="shared" si="11"/>
        <v>0.11654135338345864</v>
      </c>
    </row>
    <row r="41" spans="1:34" ht="21" customHeight="1">
      <c r="A41" s="593">
        <f t="shared" si="12"/>
        <v>31</v>
      </c>
      <c r="B41" s="91" t="s">
        <v>115</v>
      </c>
      <c r="C41" s="587" t="s">
        <v>9</v>
      </c>
      <c r="D41" s="63"/>
      <c r="E41" s="91">
        <v>1</v>
      </c>
      <c r="F41" s="91"/>
      <c r="G41" s="91"/>
      <c r="H41" s="91"/>
      <c r="I41" s="581" t="s">
        <v>85</v>
      </c>
      <c r="J41" s="17">
        <f t="shared" si="19"/>
        <v>38</v>
      </c>
      <c r="K41" s="91" t="s">
        <v>8</v>
      </c>
      <c r="L41" s="143">
        <v>229</v>
      </c>
      <c r="M41" s="91">
        <v>1</v>
      </c>
      <c r="N41" s="19">
        <f t="shared" si="1"/>
        <v>175</v>
      </c>
      <c r="O41" s="102">
        <f t="shared" si="2"/>
        <v>40075</v>
      </c>
      <c r="P41" s="105">
        <f t="shared" si="3"/>
        <v>31.927144765203035</v>
      </c>
      <c r="Q41" s="62">
        <v>10000</v>
      </c>
      <c r="R41" s="104">
        <f t="shared" si="4"/>
        <v>150</v>
      </c>
      <c r="S41" s="62">
        <f t="shared" si="5"/>
        <v>0</v>
      </c>
      <c r="T41" s="62">
        <f t="shared" si="6"/>
        <v>0</v>
      </c>
      <c r="U41" s="62">
        <f t="shared" si="13"/>
        <v>50075</v>
      </c>
      <c r="V41" s="62">
        <v>69800</v>
      </c>
      <c r="W41" s="19">
        <f t="shared" si="14"/>
        <v>1.844329314411616</v>
      </c>
      <c r="X41" s="111">
        <v>93070</v>
      </c>
      <c r="Y41" s="111"/>
      <c r="Z41" s="112">
        <f t="shared" si="7"/>
        <v>3212.0763473053885</v>
      </c>
      <c r="AA41" s="112">
        <f t="shared" si="15"/>
        <v>390.30999999999989</v>
      </c>
      <c r="AB41" s="112">
        <f t="shared" si="8"/>
        <v>1202.25</v>
      </c>
      <c r="AC41" s="112">
        <f t="shared" si="16"/>
        <v>12047</v>
      </c>
      <c r="AD41" s="112">
        <f t="shared" si="9"/>
        <v>3903.0999999999985</v>
      </c>
      <c r="AE41" s="112">
        <f t="shared" si="17"/>
        <v>7700</v>
      </c>
      <c r="AF41" s="112">
        <f t="shared" si="18"/>
        <v>2400</v>
      </c>
      <c r="AG41" s="113">
        <f t="shared" si="10"/>
        <v>0.11031518624641834</v>
      </c>
      <c r="AH41" s="114">
        <f t="shared" si="11"/>
        <v>3.4383954154727794E-2</v>
      </c>
    </row>
    <row r="42" spans="1:34" ht="21" customHeight="1">
      <c r="A42" s="593">
        <f t="shared" si="12"/>
        <v>32</v>
      </c>
      <c r="B42" s="91" t="s">
        <v>115</v>
      </c>
      <c r="C42" s="587" t="s">
        <v>9</v>
      </c>
      <c r="D42" s="63"/>
      <c r="E42" s="91">
        <v>1</v>
      </c>
      <c r="F42" s="91"/>
      <c r="G42" s="91"/>
      <c r="H42" s="91"/>
      <c r="I42" s="581" t="s">
        <v>86</v>
      </c>
      <c r="J42" s="17">
        <f t="shared" si="19"/>
        <v>24</v>
      </c>
      <c r="K42" s="91" t="s">
        <v>8</v>
      </c>
      <c r="L42" s="143">
        <v>109</v>
      </c>
      <c r="M42" s="91">
        <v>1</v>
      </c>
      <c r="N42" s="19">
        <f t="shared" si="1"/>
        <v>175</v>
      </c>
      <c r="O42" s="102">
        <f t="shared" si="2"/>
        <v>19075</v>
      </c>
      <c r="P42" s="105">
        <f t="shared" si="3"/>
        <v>15.196763228852099</v>
      </c>
      <c r="Q42" s="62">
        <v>10000</v>
      </c>
      <c r="R42" s="104">
        <f t="shared" si="4"/>
        <v>150</v>
      </c>
      <c r="S42" s="62">
        <f t="shared" si="5"/>
        <v>0</v>
      </c>
      <c r="T42" s="62">
        <f t="shared" si="6"/>
        <v>0</v>
      </c>
      <c r="U42" s="62">
        <f t="shared" si="13"/>
        <v>29075</v>
      </c>
      <c r="V42" s="62">
        <v>49800</v>
      </c>
      <c r="W42" s="19">
        <f t="shared" si="14"/>
        <v>1.835692329871641</v>
      </c>
      <c r="X42" s="111">
        <v>66400</v>
      </c>
      <c r="Y42" s="111"/>
      <c r="Z42" s="112">
        <f t="shared" si="7"/>
        <v>1842.6751497005987</v>
      </c>
      <c r="AA42" s="112">
        <f t="shared" si="15"/>
        <v>943.7</v>
      </c>
      <c r="AB42" s="112">
        <f t="shared" si="8"/>
        <v>572.25</v>
      </c>
      <c r="AC42" s="112">
        <f t="shared" si="16"/>
        <v>15247</v>
      </c>
      <c r="AD42" s="112">
        <f t="shared" si="9"/>
        <v>9437</v>
      </c>
      <c r="AE42" s="112">
        <f t="shared" si="17"/>
        <v>12900</v>
      </c>
      <c r="AF42" s="112">
        <f t="shared" si="18"/>
        <v>8000</v>
      </c>
      <c r="AG42" s="113">
        <f t="shared" si="10"/>
        <v>0.25903614457831325</v>
      </c>
      <c r="AH42" s="114">
        <f t="shared" si="11"/>
        <v>0.1606425702811245</v>
      </c>
    </row>
    <row r="43" spans="1:34" ht="21" customHeight="1">
      <c r="A43" s="593">
        <f t="shared" si="12"/>
        <v>33</v>
      </c>
      <c r="B43" s="91" t="s">
        <v>115</v>
      </c>
      <c r="C43" s="587" t="s">
        <v>9</v>
      </c>
      <c r="D43" s="63"/>
      <c r="E43" s="91">
        <v>1</v>
      </c>
      <c r="F43" s="91"/>
      <c r="G43" s="91"/>
      <c r="H43" s="91"/>
      <c r="I43" s="581" t="s">
        <v>87</v>
      </c>
      <c r="J43" s="17">
        <f t="shared" si="19"/>
        <v>25</v>
      </c>
      <c r="K43" s="91" t="s">
        <v>8</v>
      </c>
      <c r="L43" s="143">
        <v>108</v>
      </c>
      <c r="M43" s="91">
        <v>1</v>
      </c>
      <c r="N43" s="19">
        <f t="shared" si="1"/>
        <v>175</v>
      </c>
      <c r="O43" s="102">
        <f t="shared" si="2"/>
        <v>18900</v>
      </c>
      <c r="P43" s="105">
        <f t="shared" si="3"/>
        <v>15.057343382715841</v>
      </c>
      <c r="Q43" s="62">
        <v>10000</v>
      </c>
      <c r="R43" s="104">
        <f t="shared" si="4"/>
        <v>150</v>
      </c>
      <c r="S43" s="62">
        <f t="shared" si="5"/>
        <v>0</v>
      </c>
      <c r="T43" s="62">
        <f t="shared" si="6"/>
        <v>0</v>
      </c>
      <c r="U43" s="62">
        <f t="shared" si="13"/>
        <v>28900</v>
      </c>
      <c r="V43" s="62">
        <v>49500</v>
      </c>
      <c r="W43" s="19">
        <f t="shared" si="14"/>
        <v>1.8355676190870853</v>
      </c>
      <c r="X43" s="111">
        <v>66000</v>
      </c>
      <c r="Y43" s="111"/>
      <c r="Z43" s="112">
        <f t="shared" si="7"/>
        <v>1831.2634730538923</v>
      </c>
      <c r="AA43" s="112">
        <f t="shared" si="15"/>
        <v>938</v>
      </c>
      <c r="AB43" s="112">
        <f t="shared" si="8"/>
        <v>567</v>
      </c>
      <c r="AC43" s="112">
        <f t="shared" si="16"/>
        <v>15155</v>
      </c>
      <c r="AD43" s="112">
        <f t="shared" si="9"/>
        <v>9380</v>
      </c>
      <c r="AE43" s="112">
        <f t="shared" si="17"/>
        <v>12800</v>
      </c>
      <c r="AF43" s="112">
        <f t="shared" si="18"/>
        <v>7900</v>
      </c>
      <c r="AG43" s="113">
        <f t="shared" si="10"/>
        <v>0.25858585858585859</v>
      </c>
      <c r="AH43" s="114">
        <f t="shared" si="11"/>
        <v>0.1595959595959596</v>
      </c>
    </row>
    <row r="44" spans="1:34" ht="21" customHeight="1">
      <c r="A44" s="593">
        <f t="shared" si="12"/>
        <v>34</v>
      </c>
      <c r="B44" s="91" t="s">
        <v>115</v>
      </c>
      <c r="C44" s="587" t="s">
        <v>9</v>
      </c>
      <c r="D44" s="63"/>
      <c r="E44" s="91">
        <v>1</v>
      </c>
      <c r="F44" s="91"/>
      <c r="G44" s="91"/>
      <c r="H44" s="91"/>
      <c r="I44" s="581" t="s">
        <v>90</v>
      </c>
      <c r="J44" s="17">
        <f t="shared" si="19"/>
        <v>28</v>
      </c>
      <c r="K44" s="91" t="s">
        <v>8</v>
      </c>
      <c r="L44" s="143">
        <v>69</v>
      </c>
      <c r="M44" s="91">
        <v>1</v>
      </c>
      <c r="N44" s="19">
        <f t="shared" si="1"/>
        <v>175</v>
      </c>
      <c r="O44" s="102">
        <f t="shared" si="2"/>
        <v>12075</v>
      </c>
      <c r="P44" s="105">
        <f t="shared" si="3"/>
        <v>9.6199693834017879</v>
      </c>
      <c r="Q44" s="62">
        <v>10000</v>
      </c>
      <c r="R44" s="104">
        <f t="shared" si="4"/>
        <v>150</v>
      </c>
      <c r="S44" s="62">
        <f t="shared" si="5"/>
        <v>0</v>
      </c>
      <c r="T44" s="62">
        <f t="shared" si="6"/>
        <v>0</v>
      </c>
      <c r="U44" s="62">
        <f t="shared" si="13"/>
        <v>22075</v>
      </c>
      <c r="V44" s="62">
        <v>39800</v>
      </c>
      <c r="W44" s="19">
        <f t="shared" si="14"/>
        <v>1.8291616088321656</v>
      </c>
      <c r="X44" s="111">
        <v>53070</v>
      </c>
      <c r="Y44" s="111"/>
      <c r="Z44" s="112">
        <f t="shared" si="7"/>
        <v>1386.2080838323352</v>
      </c>
      <c r="AA44" s="112">
        <f t="shared" si="15"/>
        <v>870.31</v>
      </c>
      <c r="AB44" s="112">
        <f t="shared" si="8"/>
        <v>362.25</v>
      </c>
      <c r="AC44" s="112">
        <f t="shared" si="16"/>
        <v>13347</v>
      </c>
      <c r="AD44" s="112">
        <f t="shared" si="9"/>
        <v>8703.0999999999985</v>
      </c>
      <c r="AE44" s="112">
        <f t="shared" si="17"/>
        <v>11600</v>
      </c>
      <c r="AF44" s="112">
        <f t="shared" si="18"/>
        <v>7500</v>
      </c>
      <c r="AG44" s="113">
        <f t="shared" si="10"/>
        <v>0.29145728643216079</v>
      </c>
      <c r="AH44" s="114">
        <f t="shared" si="11"/>
        <v>0.18844221105527639</v>
      </c>
    </row>
    <row r="45" spans="1:34" ht="21" customHeight="1">
      <c r="A45" s="593">
        <f t="shared" si="12"/>
        <v>35</v>
      </c>
      <c r="B45" s="91" t="s">
        <v>115</v>
      </c>
      <c r="C45" s="587" t="s">
        <v>9</v>
      </c>
      <c r="D45" s="63"/>
      <c r="E45" s="91">
        <v>1</v>
      </c>
      <c r="F45" s="91"/>
      <c r="G45" s="91"/>
      <c r="H45" s="91"/>
      <c r="I45" s="581" t="s">
        <v>91</v>
      </c>
      <c r="J45" s="17">
        <f t="shared" si="19"/>
        <v>28</v>
      </c>
      <c r="K45" s="91" t="s">
        <v>8</v>
      </c>
      <c r="L45" s="143">
        <v>49</v>
      </c>
      <c r="M45" s="91">
        <v>1</v>
      </c>
      <c r="N45" s="19">
        <f t="shared" si="1"/>
        <v>175</v>
      </c>
      <c r="O45" s="102">
        <f t="shared" si="2"/>
        <v>8575</v>
      </c>
      <c r="P45" s="105">
        <f t="shared" si="3"/>
        <v>6.8315724606766315</v>
      </c>
      <c r="Q45" s="62">
        <v>10000</v>
      </c>
      <c r="R45" s="104">
        <f t="shared" si="4"/>
        <v>150</v>
      </c>
      <c r="S45" s="62">
        <f t="shared" si="5"/>
        <v>0</v>
      </c>
      <c r="T45" s="62">
        <f t="shared" si="6"/>
        <v>0</v>
      </c>
      <c r="U45" s="62">
        <f t="shared" si="13"/>
        <v>18575</v>
      </c>
      <c r="V45" s="62">
        <v>29900</v>
      </c>
      <c r="W45" s="19">
        <f t="shared" si="14"/>
        <v>1.8240504186781215</v>
      </c>
      <c r="X45" s="111">
        <v>39870</v>
      </c>
      <c r="Y45" s="111"/>
      <c r="Z45" s="112">
        <f t="shared" si="7"/>
        <v>1157.9745508982037</v>
      </c>
      <c r="AA45" s="112">
        <f t="shared" si="15"/>
        <v>454.70999999999987</v>
      </c>
      <c r="AB45" s="112">
        <f t="shared" si="8"/>
        <v>257.25</v>
      </c>
      <c r="AC45" s="112">
        <f t="shared" si="16"/>
        <v>8036</v>
      </c>
      <c r="AD45" s="112">
        <f t="shared" si="9"/>
        <v>4547.0999999999985</v>
      </c>
      <c r="AE45" s="112">
        <f t="shared" si="17"/>
        <v>6700</v>
      </c>
      <c r="AF45" s="112">
        <f t="shared" si="18"/>
        <v>3900</v>
      </c>
      <c r="AG45" s="113">
        <f t="shared" si="10"/>
        <v>0.22408026755852842</v>
      </c>
      <c r="AH45" s="114">
        <f t="shared" si="11"/>
        <v>0.13043478260869565</v>
      </c>
    </row>
    <row r="46" spans="1:34" ht="21" customHeight="1">
      <c r="A46" s="593">
        <f t="shared" si="12"/>
        <v>36</v>
      </c>
      <c r="B46" s="91" t="s">
        <v>115</v>
      </c>
      <c r="C46" s="587" t="s">
        <v>9</v>
      </c>
      <c r="D46" s="63"/>
      <c r="E46" s="91">
        <v>1</v>
      </c>
      <c r="F46" s="91"/>
      <c r="G46" s="91"/>
      <c r="H46" s="91"/>
      <c r="I46" s="581" t="s">
        <v>92</v>
      </c>
      <c r="J46" s="17">
        <f t="shared" si="19"/>
        <v>33</v>
      </c>
      <c r="K46" s="91" t="s">
        <v>8</v>
      </c>
      <c r="L46" s="143">
        <v>98</v>
      </c>
      <c r="M46" s="91">
        <v>1</v>
      </c>
      <c r="N46" s="19">
        <f t="shared" si="1"/>
        <v>175</v>
      </c>
      <c r="O46" s="102">
        <f t="shared" si="2"/>
        <v>17150</v>
      </c>
      <c r="P46" s="105">
        <f t="shared" ref="P46:P101" si="20">O46/$G$1</f>
        <v>13.663144921353263</v>
      </c>
      <c r="Q46" s="62">
        <v>10000</v>
      </c>
      <c r="R46" s="104">
        <f t="shared" si="4"/>
        <v>150</v>
      </c>
      <c r="S46" s="62">
        <f t="shared" ref="S46:S101" si="21">IF(P46&lt;R46,0,(O46+Q46)*0.08)</f>
        <v>0</v>
      </c>
      <c r="T46" s="62">
        <f t="shared" ref="T46:T101" si="22">IF(P46&lt;R46,0,(O46+S46)*0.1)</f>
        <v>0</v>
      </c>
      <c r="U46" s="62">
        <f t="shared" si="13"/>
        <v>27150</v>
      </c>
      <c r="V46" s="62">
        <v>49800</v>
      </c>
      <c r="W46" s="19">
        <f t="shared" si="14"/>
        <v>1.8342320883095689</v>
      </c>
      <c r="X46" s="111">
        <v>66400</v>
      </c>
      <c r="Y46" s="111"/>
      <c r="Z46" s="112">
        <f t="shared" si="7"/>
        <v>1717.1467065868267</v>
      </c>
      <c r="AA46" s="112">
        <f t="shared" si="15"/>
        <v>1136.2</v>
      </c>
      <c r="AB46" s="112">
        <f t="shared" si="8"/>
        <v>514.5</v>
      </c>
      <c r="AC46" s="112">
        <f t="shared" si="16"/>
        <v>17172</v>
      </c>
      <c r="AD46" s="112">
        <f t="shared" si="9"/>
        <v>11362</v>
      </c>
      <c r="AE46" s="112">
        <f t="shared" si="17"/>
        <v>15000</v>
      </c>
      <c r="AF46" s="112">
        <f t="shared" si="18"/>
        <v>9800</v>
      </c>
      <c r="AG46" s="113">
        <f t="shared" si="10"/>
        <v>0.30120481927710846</v>
      </c>
      <c r="AH46" s="114">
        <f t="shared" si="11"/>
        <v>0.19678714859437751</v>
      </c>
    </row>
    <row r="47" spans="1:34" ht="21" customHeight="1">
      <c r="A47" s="593">
        <f t="shared" si="12"/>
        <v>37</v>
      </c>
      <c r="B47" s="91" t="s">
        <v>115</v>
      </c>
      <c r="C47" s="587" t="s">
        <v>9</v>
      </c>
      <c r="D47" s="63"/>
      <c r="E47" s="91">
        <v>1</v>
      </c>
      <c r="F47" s="91"/>
      <c r="G47" s="91"/>
      <c r="H47" s="91"/>
      <c r="I47" s="581" t="s">
        <v>93</v>
      </c>
      <c r="J47" s="17">
        <f t="shared" si="19"/>
        <v>34</v>
      </c>
      <c r="K47" s="91" t="s">
        <v>8</v>
      </c>
      <c r="L47" s="143">
        <v>39</v>
      </c>
      <c r="M47" s="91">
        <v>1</v>
      </c>
      <c r="N47" s="19">
        <f t="shared" si="1"/>
        <v>175</v>
      </c>
      <c r="O47" s="102">
        <f t="shared" si="2"/>
        <v>6825</v>
      </c>
      <c r="P47" s="105">
        <f t="shared" si="20"/>
        <v>5.4373739993140537</v>
      </c>
      <c r="Q47" s="62">
        <v>10000</v>
      </c>
      <c r="R47" s="104">
        <f t="shared" si="4"/>
        <v>150</v>
      </c>
      <c r="S47" s="62">
        <f t="shared" si="21"/>
        <v>0</v>
      </c>
      <c r="T47" s="62">
        <f t="shared" si="22"/>
        <v>0</v>
      </c>
      <c r="U47" s="62">
        <f t="shared" si="13"/>
        <v>16825</v>
      </c>
      <c r="V47" s="62">
        <v>29800</v>
      </c>
      <c r="W47" s="19">
        <f t="shared" si="14"/>
        <v>1.8206973868014342</v>
      </c>
      <c r="X47" s="111">
        <v>39740</v>
      </c>
      <c r="Y47" s="111"/>
      <c r="Z47" s="112">
        <f t="shared" si="7"/>
        <v>1043.8577844311378</v>
      </c>
      <c r="AA47" s="112">
        <f t="shared" si="15"/>
        <v>621.92000000000007</v>
      </c>
      <c r="AB47" s="112">
        <f t="shared" si="8"/>
        <v>204.75</v>
      </c>
      <c r="AC47" s="112">
        <f t="shared" si="16"/>
        <v>9697</v>
      </c>
      <c r="AD47" s="112">
        <f t="shared" si="9"/>
        <v>6219.2000000000007</v>
      </c>
      <c r="AE47" s="112">
        <f t="shared" si="17"/>
        <v>8500</v>
      </c>
      <c r="AF47" s="112">
        <f t="shared" si="18"/>
        <v>5400</v>
      </c>
      <c r="AG47" s="113">
        <f t="shared" si="10"/>
        <v>0.28523489932885904</v>
      </c>
      <c r="AH47" s="114">
        <f t="shared" si="11"/>
        <v>0.18120805369127516</v>
      </c>
    </row>
    <row r="48" spans="1:34" ht="21" customHeight="1">
      <c r="A48" s="593">
        <f t="shared" si="12"/>
        <v>38</v>
      </c>
      <c r="B48" s="91" t="s">
        <v>115</v>
      </c>
      <c r="C48" s="587" t="s">
        <v>9</v>
      </c>
      <c r="D48" s="63"/>
      <c r="E48" s="91">
        <v>1</v>
      </c>
      <c r="F48" s="91"/>
      <c r="G48" s="91"/>
      <c r="H48" s="91"/>
      <c r="I48" s="581" t="s">
        <v>88</v>
      </c>
      <c r="J48" s="17">
        <f t="shared" si="19"/>
        <v>37</v>
      </c>
      <c r="K48" s="91" t="s">
        <v>8</v>
      </c>
      <c r="L48" s="143">
        <v>118</v>
      </c>
      <c r="M48" s="91">
        <v>1</v>
      </c>
      <c r="N48" s="19">
        <f t="shared" si="1"/>
        <v>175</v>
      </c>
      <c r="O48" s="102">
        <f t="shared" si="2"/>
        <v>20650</v>
      </c>
      <c r="P48" s="105">
        <f t="shared" si="20"/>
        <v>16.45154184407842</v>
      </c>
      <c r="Q48" s="62">
        <v>10000</v>
      </c>
      <c r="R48" s="104">
        <f t="shared" si="4"/>
        <v>150</v>
      </c>
      <c r="S48" s="62">
        <f t="shared" si="21"/>
        <v>0</v>
      </c>
      <c r="T48" s="62">
        <f t="shared" si="22"/>
        <v>0</v>
      </c>
      <c r="U48" s="62">
        <f t="shared" si="13"/>
        <v>30650</v>
      </c>
      <c r="V48" s="62">
        <v>49800</v>
      </c>
      <c r="W48" s="19">
        <f t="shared" si="14"/>
        <v>1.8367506422717372</v>
      </c>
      <c r="X48" s="111">
        <v>66400</v>
      </c>
      <c r="Y48" s="111"/>
      <c r="Z48" s="112">
        <f t="shared" si="7"/>
        <v>1945.3802395209582</v>
      </c>
      <c r="AA48" s="112">
        <f t="shared" si="15"/>
        <v>786.2</v>
      </c>
      <c r="AB48" s="112">
        <f t="shared" si="8"/>
        <v>619.5</v>
      </c>
      <c r="AC48" s="112">
        <f t="shared" si="16"/>
        <v>13672</v>
      </c>
      <c r="AD48" s="112">
        <f t="shared" si="9"/>
        <v>7862</v>
      </c>
      <c r="AE48" s="112">
        <f t="shared" si="17"/>
        <v>11200</v>
      </c>
      <c r="AF48" s="112">
        <f t="shared" si="18"/>
        <v>6500</v>
      </c>
      <c r="AG48" s="113">
        <f t="shared" si="10"/>
        <v>0.22489959839357429</v>
      </c>
      <c r="AH48" s="114">
        <f t="shared" si="11"/>
        <v>0.13052208835341367</v>
      </c>
    </row>
    <row r="49" spans="1:34" ht="21" customHeight="1">
      <c r="A49" s="593">
        <f t="shared" si="12"/>
        <v>39</v>
      </c>
      <c r="B49" s="91" t="s">
        <v>115</v>
      </c>
      <c r="C49" s="587" t="s">
        <v>9</v>
      </c>
      <c r="D49" s="63"/>
      <c r="E49" s="91">
        <v>1</v>
      </c>
      <c r="F49" s="91"/>
      <c r="G49" s="91"/>
      <c r="H49" s="91"/>
      <c r="I49" s="581" t="s">
        <v>94</v>
      </c>
      <c r="J49" s="17">
        <f t="shared" si="19"/>
        <v>28</v>
      </c>
      <c r="K49" s="91" t="s">
        <v>8</v>
      </c>
      <c r="L49" s="143">
        <v>159</v>
      </c>
      <c r="M49" s="91">
        <v>1</v>
      </c>
      <c r="N49" s="19">
        <f t="shared" si="1"/>
        <v>175</v>
      </c>
      <c r="O49" s="102">
        <f t="shared" si="2"/>
        <v>27825</v>
      </c>
      <c r="P49" s="105">
        <f t="shared" si="20"/>
        <v>22.167755535664988</v>
      </c>
      <c r="Q49" s="62">
        <v>10000</v>
      </c>
      <c r="R49" s="104">
        <f t="shared" si="4"/>
        <v>150</v>
      </c>
      <c r="S49" s="62">
        <f t="shared" si="21"/>
        <v>0</v>
      </c>
      <c r="T49" s="62">
        <f t="shared" si="22"/>
        <v>0</v>
      </c>
      <c r="U49" s="62">
        <f t="shared" si="13"/>
        <v>37825</v>
      </c>
      <c r="V49" s="62">
        <v>59900</v>
      </c>
      <c r="W49" s="19">
        <f t="shared" si="14"/>
        <v>1.8404565620906237</v>
      </c>
      <c r="X49" s="111">
        <v>79870</v>
      </c>
      <c r="Y49" s="111"/>
      <c r="Z49" s="112">
        <f t="shared" si="7"/>
        <v>2413.2589820359276</v>
      </c>
      <c r="AA49" s="112">
        <f t="shared" si="15"/>
        <v>849.70999999999992</v>
      </c>
      <c r="AB49" s="112">
        <f t="shared" si="8"/>
        <v>834.75</v>
      </c>
      <c r="AC49" s="112">
        <f t="shared" si="16"/>
        <v>15486</v>
      </c>
      <c r="AD49" s="112">
        <f t="shared" si="9"/>
        <v>8497.0999999999985</v>
      </c>
      <c r="AE49" s="112">
        <f t="shared" si="17"/>
        <v>12300</v>
      </c>
      <c r="AF49" s="112">
        <f t="shared" si="18"/>
        <v>6900</v>
      </c>
      <c r="AG49" s="113">
        <f t="shared" si="10"/>
        <v>0.20534223706176963</v>
      </c>
      <c r="AH49" s="114">
        <f t="shared" si="11"/>
        <v>0.11519198664440734</v>
      </c>
    </row>
    <row r="50" spans="1:34" ht="21" customHeight="1">
      <c r="A50" s="593">
        <f t="shared" si="12"/>
        <v>40</v>
      </c>
      <c r="B50" s="91" t="s">
        <v>115</v>
      </c>
      <c r="C50" s="587" t="s">
        <v>9</v>
      </c>
      <c r="D50" s="63"/>
      <c r="E50" s="91">
        <v>1</v>
      </c>
      <c r="F50" s="91"/>
      <c r="G50" s="91"/>
      <c r="H50" s="91"/>
      <c r="I50" s="581" t="s">
        <v>95</v>
      </c>
      <c r="J50" s="17">
        <f t="shared" si="19"/>
        <v>29</v>
      </c>
      <c r="K50" s="91" t="s">
        <v>8</v>
      </c>
      <c r="L50" s="143">
        <v>105</v>
      </c>
      <c r="M50" s="91">
        <v>1</v>
      </c>
      <c r="N50" s="19">
        <f t="shared" si="1"/>
        <v>175</v>
      </c>
      <c r="O50" s="102">
        <f t="shared" si="2"/>
        <v>18375</v>
      </c>
      <c r="P50" s="105">
        <f t="shared" si="20"/>
        <v>14.639083844307068</v>
      </c>
      <c r="Q50" s="62">
        <v>10000</v>
      </c>
      <c r="R50" s="104">
        <f t="shared" si="4"/>
        <v>150</v>
      </c>
      <c r="S50" s="62">
        <f t="shared" si="21"/>
        <v>0</v>
      </c>
      <c r="T50" s="62">
        <f t="shared" si="22"/>
        <v>0</v>
      </c>
      <c r="U50" s="62">
        <f t="shared" si="13"/>
        <v>28375</v>
      </c>
      <c r="V50" s="62">
        <v>49900</v>
      </c>
      <c r="W50" s="19">
        <f t="shared" si="14"/>
        <v>1.8351842570365877</v>
      </c>
      <c r="X50" s="111">
        <v>66540</v>
      </c>
      <c r="Y50" s="111"/>
      <c r="Z50" s="112">
        <f t="shared" si="7"/>
        <v>1797.0284431137729</v>
      </c>
      <c r="AA50" s="112">
        <f t="shared" si="15"/>
        <v>1021.3199999999997</v>
      </c>
      <c r="AB50" s="112">
        <f t="shared" si="8"/>
        <v>551.25</v>
      </c>
      <c r="AC50" s="112">
        <f t="shared" si="16"/>
        <v>16036</v>
      </c>
      <c r="AD50" s="112">
        <f t="shared" si="9"/>
        <v>10213.199999999997</v>
      </c>
      <c r="AE50" s="112">
        <f t="shared" si="17"/>
        <v>13700</v>
      </c>
      <c r="AF50" s="112">
        <f t="shared" si="18"/>
        <v>8700</v>
      </c>
      <c r="AG50" s="113">
        <f t="shared" si="10"/>
        <v>0.27454909819639278</v>
      </c>
      <c r="AH50" s="114">
        <f t="shared" si="11"/>
        <v>0.17434869739478959</v>
      </c>
    </row>
    <row r="51" spans="1:34" ht="21" customHeight="1">
      <c r="A51" s="593">
        <f t="shared" si="12"/>
        <v>41</v>
      </c>
      <c r="B51" s="91" t="s">
        <v>115</v>
      </c>
      <c r="C51" s="587" t="s">
        <v>9</v>
      </c>
      <c r="D51" s="63"/>
      <c r="E51" s="91">
        <v>1</v>
      </c>
      <c r="F51" s="91"/>
      <c r="G51" s="91"/>
      <c r="H51" s="91"/>
      <c r="I51" s="581" t="s">
        <v>96</v>
      </c>
      <c r="J51" s="17">
        <f t="shared" si="19"/>
        <v>39</v>
      </c>
      <c r="K51" s="91" t="s">
        <v>8</v>
      </c>
      <c r="L51" s="143">
        <v>236</v>
      </c>
      <c r="M51" s="91">
        <v>1</v>
      </c>
      <c r="N51" s="19">
        <f t="shared" si="1"/>
        <v>175</v>
      </c>
      <c r="O51" s="102">
        <f t="shared" si="2"/>
        <v>41300</v>
      </c>
      <c r="P51" s="105">
        <f t="shared" si="20"/>
        <v>32.90308368815684</v>
      </c>
      <c r="Q51" s="62">
        <v>10000</v>
      </c>
      <c r="R51" s="104">
        <f t="shared" si="4"/>
        <v>150</v>
      </c>
      <c r="S51" s="62">
        <f t="shared" si="21"/>
        <v>0</v>
      </c>
      <c r="T51" s="62">
        <f t="shared" si="22"/>
        <v>0</v>
      </c>
      <c r="U51" s="62">
        <f t="shared" si="13"/>
        <v>51300</v>
      </c>
      <c r="V51" s="62">
        <v>69900</v>
      </c>
      <c r="W51" s="19">
        <f t="shared" si="14"/>
        <v>1.8446148638395723</v>
      </c>
      <c r="X51" s="111">
        <v>93200</v>
      </c>
      <c r="Y51" s="111"/>
      <c r="Z51" s="112">
        <f t="shared" si="7"/>
        <v>3291.9580838323359</v>
      </c>
      <c r="AA51" s="112">
        <f t="shared" si="15"/>
        <v>275.60000000000002</v>
      </c>
      <c r="AB51" s="112">
        <f t="shared" si="8"/>
        <v>1239</v>
      </c>
      <c r="AC51" s="112">
        <f t="shared" si="16"/>
        <v>10911</v>
      </c>
      <c r="AD51" s="112">
        <f t="shared" si="9"/>
        <v>2756</v>
      </c>
      <c r="AE51" s="112">
        <f t="shared" si="17"/>
        <v>6400</v>
      </c>
      <c r="AF51" s="112">
        <f t="shared" si="18"/>
        <v>1300</v>
      </c>
      <c r="AG51" s="113">
        <f t="shared" si="10"/>
        <v>9.1559370529327611E-2</v>
      </c>
      <c r="AH51" s="114">
        <f t="shared" si="11"/>
        <v>1.8597997138769671E-2</v>
      </c>
    </row>
    <row r="52" spans="1:34" ht="21" customHeight="1">
      <c r="A52" s="593">
        <f t="shared" si="12"/>
        <v>42</v>
      </c>
      <c r="B52" s="91" t="s">
        <v>115</v>
      </c>
      <c r="C52" s="587" t="s">
        <v>9</v>
      </c>
      <c r="D52" s="63"/>
      <c r="E52" s="91">
        <v>1</v>
      </c>
      <c r="F52" s="91"/>
      <c r="G52" s="91"/>
      <c r="H52" s="91"/>
      <c r="I52" s="581" t="s">
        <v>89</v>
      </c>
      <c r="J52" s="17">
        <f t="shared" si="19"/>
        <v>39</v>
      </c>
      <c r="K52" s="91" t="s">
        <v>8</v>
      </c>
      <c r="L52" s="143">
        <v>128</v>
      </c>
      <c r="M52" s="91">
        <v>1</v>
      </c>
      <c r="N52" s="19">
        <f t="shared" si="1"/>
        <v>175</v>
      </c>
      <c r="O52" s="102">
        <f t="shared" si="2"/>
        <v>22400</v>
      </c>
      <c r="P52" s="105">
        <f t="shared" si="20"/>
        <v>17.845740305440998</v>
      </c>
      <c r="Q52" s="62">
        <v>10000</v>
      </c>
      <c r="R52" s="104">
        <f t="shared" si="4"/>
        <v>150</v>
      </c>
      <c r="S52" s="62">
        <f t="shared" si="21"/>
        <v>0</v>
      </c>
      <c r="T52" s="62">
        <f t="shared" si="22"/>
        <v>0</v>
      </c>
      <c r="U52" s="62">
        <f t="shared" si="13"/>
        <v>32400</v>
      </c>
      <c r="V52" s="62">
        <v>49800</v>
      </c>
      <c r="W52" s="19">
        <f t="shared" si="14"/>
        <v>1.8378058697419974</v>
      </c>
      <c r="X52" s="111">
        <v>66400</v>
      </c>
      <c r="Y52" s="111"/>
      <c r="Z52" s="112">
        <f t="shared" si="7"/>
        <v>2059.4970059880238</v>
      </c>
      <c r="AA52" s="112">
        <f t="shared" si="15"/>
        <v>611.20000000000005</v>
      </c>
      <c r="AB52" s="112">
        <f t="shared" si="8"/>
        <v>672</v>
      </c>
      <c r="AC52" s="112">
        <f t="shared" si="16"/>
        <v>11922</v>
      </c>
      <c r="AD52" s="112">
        <f t="shared" si="9"/>
        <v>6112</v>
      </c>
      <c r="AE52" s="112">
        <f t="shared" si="17"/>
        <v>9200</v>
      </c>
      <c r="AF52" s="112">
        <f t="shared" si="18"/>
        <v>4900</v>
      </c>
      <c r="AG52" s="113">
        <f t="shared" si="10"/>
        <v>0.18473895582329317</v>
      </c>
      <c r="AH52" s="114">
        <f t="shared" si="11"/>
        <v>9.8393574297188757E-2</v>
      </c>
    </row>
    <row r="53" spans="1:34" ht="21" customHeight="1">
      <c r="A53" s="593">
        <f t="shared" si="12"/>
        <v>43</v>
      </c>
      <c r="B53" s="91" t="s">
        <v>115</v>
      </c>
      <c r="C53" s="587" t="s">
        <v>9</v>
      </c>
      <c r="D53" s="63"/>
      <c r="E53" s="91">
        <v>1</v>
      </c>
      <c r="F53" s="91"/>
      <c r="G53" s="91"/>
      <c r="H53" s="91"/>
      <c r="I53" s="581" t="s">
        <v>97</v>
      </c>
      <c r="J53" s="17">
        <f t="shared" si="19"/>
        <v>25</v>
      </c>
      <c r="K53" s="91" t="s">
        <v>8</v>
      </c>
      <c r="L53" s="143">
        <v>49</v>
      </c>
      <c r="M53" s="91">
        <v>1</v>
      </c>
      <c r="N53" s="19">
        <f t="shared" si="1"/>
        <v>175</v>
      </c>
      <c r="O53" s="102">
        <f t="shared" si="2"/>
        <v>8575</v>
      </c>
      <c r="P53" s="105">
        <f t="shared" si="20"/>
        <v>6.8315724606766315</v>
      </c>
      <c r="Q53" s="62">
        <v>10000</v>
      </c>
      <c r="R53" s="104">
        <f t="shared" si="4"/>
        <v>150</v>
      </c>
      <c r="S53" s="62">
        <f t="shared" si="21"/>
        <v>0</v>
      </c>
      <c r="T53" s="62">
        <f t="shared" si="22"/>
        <v>0</v>
      </c>
      <c r="U53" s="62">
        <f t="shared" si="13"/>
        <v>18575</v>
      </c>
      <c r="V53" s="62">
        <v>29900</v>
      </c>
      <c r="W53" s="19">
        <f t="shared" si="14"/>
        <v>1.8240504186781215</v>
      </c>
      <c r="X53" s="111">
        <v>39870</v>
      </c>
      <c r="Y53" s="111"/>
      <c r="Z53" s="112">
        <f t="shared" si="7"/>
        <v>1157.9745508982037</v>
      </c>
      <c r="AA53" s="112">
        <f t="shared" si="15"/>
        <v>454.70999999999987</v>
      </c>
      <c r="AB53" s="112">
        <f t="shared" si="8"/>
        <v>257.25</v>
      </c>
      <c r="AC53" s="112">
        <f t="shared" si="16"/>
        <v>8036</v>
      </c>
      <c r="AD53" s="112">
        <f t="shared" si="9"/>
        <v>4547.0999999999985</v>
      </c>
      <c r="AE53" s="112">
        <f t="shared" si="17"/>
        <v>6700</v>
      </c>
      <c r="AF53" s="112">
        <f t="shared" si="18"/>
        <v>3900</v>
      </c>
      <c r="AG53" s="113">
        <f t="shared" si="10"/>
        <v>0.22408026755852842</v>
      </c>
      <c r="AH53" s="114">
        <f t="shared" si="11"/>
        <v>0.13043478260869565</v>
      </c>
    </row>
    <row r="54" spans="1:34" ht="21" customHeight="1">
      <c r="A54" s="593">
        <f t="shared" si="12"/>
        <v>44</v>
      </c>
      <c r="B54" s="91" t="s">
        <v>115</v>
      </c>
      <c r="C54" s="587" t="s">
        <v>9</v>
      </c>
      <c r="D54" s="63"/>
      <c r="E54" s="91">
        <v>1</v>
      </c>
      <c r="F54" s="91"/>
      <c r="G54" s="91"/>
      <c r="H54" s="91"/>
      <c r="I54" s="581" t="s">
        <v>27</v>
      </c>
      <c r="J54" s="17">
        <f t="shared" si="19"/>
        <v>35</v>
      </c>
      <c r="K54" s="91" t="s">
        <v>8</v>
      </c>
      <c r="L54" s="143">
        <v>89</v>
      </c>
      <c r="M54" s="91">
        <v>1</v>
      </c>
      <c r="N54" s="19">
        <f t="shared" si="1"/>
        <v>175</v>
      </c>
      <c r="O54" s="102">
        <f t="shared" si="2"/>
        <v>15575</v>
      </c>
      <c r="P54" s="105">
        <f t="shared" si="20"/>
        <v>12.408366306126943</v>
      </c>
      <c r="Q54" s="62">
        <v>10000</v>
      </c>
      <c r="R54" s="104">
        <f t="shared" si="4"/>
        <v>150</v>
      </c>
      <c r="S54" s="62">
        <f t="shared" si="21"/>
        <v>0</v>
      </c>
      <c r="T54" s="62">
        <f t="shared" si="22"/>
        <v>0</v>
      </c>
      <c r="U54" s="62">
        <f t="shared" si="13"/>
        <v>25575</v>
      </c>
      <c r="V54" s="62">
        <v>39800</v>
      </c>
      <c r="W54" s="19">
        <f t="shared" si="14"/>
        <v>1.8328738417592965</v>
      </c>
      <c r="X54" s="111">
        <v>53070</v>
      </c>
      <c r="Y54" s="111"/>
      <c r="Z54" s="112">
        <f t="shared" si="7"/>
        <v>1614.4416167664665</v>
      </c>
      <c r="AA54" s="112">
        <f t="shared" si="15"/>
        <v>520.30999999999983</v>
      </c>
      <c r="AB54" s="112">
        <f t="shared" si="8"/>
        <v>467.25</v>
      </c>
      <c r="AC54" s="112">
        <f t="shared" si="16"/>
        <v>9847</v>
      </c>
      <c r="AD54" s="112">
        <f t="shared" si="9"/>
        <v>5203.0999999999985</v>
      </c>
      <c r="AE54" s="112">
        <f t="shared" si="17"/>
        <v>7800</v>
      </c>
      <c r="AF54" s="112">
        <f t="shared" si="18"/>
        <v>4300</v>
      </c>
      <c r="AG54" s="113">
        <f t="shared" si="10"/>
        <v>0.19597989949748743</v>
      </c>
      <c r="AH54" s="114">
        <f t="shared" si="11"/>
        <v>0.10804020100502512</v>
      </c>
    </row>
    <row r="55" spans="1:34" ht="21" customHeight="1">
      <c r="A55" s="593">
        <f t="shared" si="12"/>
        <v>45</v>
      </c>
      <c r="B55" s="91" t="s">
        <v>115</v>
      </c>
      <c r="C55" s="587" t="s">
        <v>9</v>
      </c>
      <c r="D55" s="63"/>
      <c r="E55" s="91">
        <v>1</v>
      </c>
      <c r="F55" s="91"/>
      <c r="G55" s="91"/>
      <c r="H55" s="91"/>
      <c r="I55" s="581" t="s">
        <v>212</v>
      </c>
      <c r="J55" s="17">
        <f t="shared" si="19"/>
        <v>41</v>
      </c>
      <c r="K55" s="91" t="s">
        <v>8</v>
      </c>
      <c r="L55" s="143">
        <v>39</v>
      </c>
      <c r="M55" s="91">
        <v>1</v>
      </c>
      <c r="N55" s="19">
        <f t="shared" si="1"/>
        <v>175</v>
      </c>
      <c r="O55" s="102">
        <f t="shared" si="2"/>
        <v>6825</v>
      </c>
      <c r="P55" s="105">
        <f t="shared" si="20"/>
        <v>5.4373739993140537</v>
      </c>
      <c r="Q55" s="62">
        <v>10000</v>
      </c>
      <c r="R55" s="104">
        <f t="shared" si="4"/>
        <v>150</v>
      </c>
      <c r="S55" s="62">
        <f t="shared" si="21"/>
        <v>0</v>
      </c>
      <c r="T55" s="62">
        <f t="shared" si="22"/>
        <v>0</v>
      </c>
      <c r="U55" s="62">
        <f t="shared" si="13"/>
        <v>16825</v>
      </c>
      <c r="V55" s="62">
        <v>29800</v>
      </c>
      <c r="W55" s="19">
        <f t="shared" si="14"/>
        <v>1.8206973868014342</v>
      </c>
      <c r="X55" s="111">
        <v>39740</v>
      </c>
      <c r="Y55" s="111"/>
      <c r="Z55" s="112">
        <f t="shared" si="7"/>
        <v>1043.8577844311378</v>
      </c>
      <c r="AA55" s="112">
        <f t="shared" si="15"/>
        <v>621.92000000000007</v>
      </c>
      <c r="AB55" s="112">
        <f t="shared" si="8"/>
        <v>204.75</v>
      </c>
      <c r="AC55" s="112">
        <f t="shared" si="16"/>
        <v>9697</v>
      </c>
      <c r="AD55" s="112">
        <f t="shared" si="9"/>
        <v>6219.2000000000007</v>
      </c>
      <c r="AE55" s="112">
        <f t="shared" si="17"/>
        <v>8500</v>
      </c>
      <c r="AF55" s="112">
        <f t="shared" si="18"/>
        <v>5400</v>
      </c>
      <c r="AG55" s="113">
        <f t="shared" si="10"/>
        <v>0.28523489932885904</v>
      </c>
      <c r="AH55" s="114">
        <f t="shared" si="11"/>
        <v>0.18120805369127516</v>
      </c>
    </row>
    <row r="56" spans="1:34" ht="21" customHeight="1">
      <c r="A56" s="593">
        <f t="shared" si="12"/>
        <v>46</v>
      </c>
      <c r="B56" s="91" t="s">
        <v>115</v>
      </c>
      <c r="C56" s="587" t="s">
        <v>9</v>
      </c>
      <c r="D56" s="63"/>
      <c r="E56" s="91">
        <v>1</v>
      </c>
      <c r="F56" s="91"/>
      <c r="G56" s="91"/>
      <c r="H56" s="91"/>
      <c r="I56" s="581" t="s">
        <v>98</v>
      </c>
      <c r="J56" s="17">
        <f t="shared" si="19"/>
        <v>26</v>
      </c>
      <c r="K56" s="91" t="s">
        <v>8</v>
      </c>
      <c r="L56" s="143">
        <v>298</v>
      </c>
      <c r="M56" s="91">
        <v>1</v>
      </c>
      <c r="N56" s="19">
        <f t="shared" si="1"/>
        <v>175</v>
      </c>
      <c r="O56" s="102">
        <f t="shared" si="2"/>
        <v>52150</v>
      </c>
      <c r="P56" s="105">
        <f t="shared" si="20"/>
        <v>41.54711414860482</v>
      </c>
      <c r="Q56" s="62">
        <v>10000</v>
      </c>
      <c r="R56" s="104">
        <f t="shared" si="4"/>
        <v>150</v>
      </c>
      <c r="S56" s="62">
        <f t="shared" si="21"/>
        <v>0</v>
      </c>
      <c r="T56" s="62">
        <f t="shared" si="22"/>
        <v>0</v>
      </c>
      <c r="U56" s="62">
        <f t="shared" si="13"/>
        <v>62150</v>
      </c>
      <c r="V56" s="62">
        <v>99900</v>
      </c>
      <c r="W56" s="19">
        <f t="shared" si="14"/>
        <v>1.8466526319846228</v>
      </c>
      <c r="X56" s="111">
        <v>133200</v>
      </c>
      <c r="Y56" s="111"/>
      <c r="Z56" s="112">
        <f t="shared" si="7"/>
        <v>3999.4820359281439</v>
      </c>
      <c r="AA56" s="112">
        <f t="shared" si="15"/>
        <v>1510.6000000000001</v>
      </c>
      <c r="AB56" s="112">
        <f t="shared" si="8"/>
        <v>1564.5</v>
      </c>
      <c r="AC56" s="112">
        <f t="shared" si="16"/>
        <v>26761</v>
      </c>
      <c r="AD56" s="112">
        <f t="shared" si="9"/>
        <v>15106</v>
      </c>
      <c r="AE56" s="112">
        <f t="shared" si="17"/>
        <v>21200</v>
      </c>
      <c r="AF56" s="112">
        <f t="shared" si="18"/>
        <v>12100</v>
      </c>
      <c r="AG56" s="113">
        <f t="shared" si="10"/>
        <v>0.2122122122122122</v>
      </c>
      <c r="AH56" s="114">
        <f t="shared" si="11"/>
        <v>0.12112112112112113</v>
      </c>
    </row>
    <row r="57" spans="1:34" ht="21" customHeight="1">
      <c r="A57" s="593">
        <f t="shared" si="12"/>
        <v>47</v>
      </c>
      <c r="B57" s="91" t="s">
        <v>115</v>
      </c>
      <c r="C57" s="587" t="s">
        <v>9</v>
      </c>
      <c r="D57" s="63"/>
      <c r="E57" s="91">
        <v>1</v>
      </c>
      <c r="F57" s="91"/>
      <c r="G57" s="91"/>
      <c r="H57" s="91"/>
      <c r="I57" s="581" t="s">
        <v>99</v>
      </c>
      <c r="J57" s="17">
        <f t="shared" si="19"/>
        <v>33</v>
      </c>
      <c r="K57" s="91" t="s">
        <v>8</v>
      </c>
      <c r="L57" s="143">
        <v>59</v>
      </c>
      <c r="M57" s="91">
        <v>1</v>
      </c>
      <c r="N57" s="19">
        <f t="shared" si="1"/>
        <v>175</v>
      </c>
      <c r="O57" s="102">
        <f t="shared" si="2"/>
        <v>10325</v>
      </c>
      <c r="P57" s="105">
        <f t="shared" si="20"/>
        <v>8.2257709220392101</v>
      </c>
      <c r="Q57" s="62">
        <v>10000</v>
      </c>
      <c r="R57" s="104">
        <f t="shared" si="4"/>
        <v>150</v>
      </c>
      <c r="S57" s="62">
        <f t="shared" si="21"/>
        <v>0</v>
      </c>
      <c r="T57" s="62">
        <f t="shared" si="22"/>
        <v>0</v>
      </c>
      <c r="U57" s="62">
        <f t="shared" si="13"/>
        <v>20325</v>
      </c>
      <c r="V57" s="62">
        <v>29900</v>
      </c>
      <c r="W57" s="19">
        <f t="shared" si="14"/>
        <v>1.8268260526916644</v>
      </c>
      <c r="X57" s="111">
        <v>39870</v>
      </c>
      <c r="Y57" s="111"/>
      <c r="Z57" s="112">
        <f t="shared" si="7"/>
        <v>1272.0913173652693</v>
      </c>
      <c r="AA57" s="112">
        <f t="shared" si="15"/>
        <v>279.70999999999987</v>
      </c>
      <c r="AB57" s="112">
        <f t="shared" si="8"/>
        <v>309.75</v>
      </c>
      <c r="AC57" s="112">
        <f t="shared" si="16"/>
        <v>6286</v>
      </c>
      <c r="AD57" s="112">
        <f t="shared" si="9"/>
        <v>2797.0999999999985</v>
      </c>
      <c r="AE57" s="112">
        <f t="shared" si="17"/>
        <v>4800</v>
      </c>
      <c r="AF57" s="112">
        <f t="shared" si="18"/>
        <v>2300</v>
      </c>
      <c r="AG57" s="113">
        <f t="shared" si="10"/>
        <v>0.16053511705685619</v>
      </c>
      <c r="AH57" s="114">
        <f t="shared" si="11"/>
        <v>7.6923076923076927E-2</v>
      </c>
    </row>
    <row r="58" spans="1:34" ht="21" customHeight="1">
      <c r="A58" s="593">
        <f t="shared" si="12"/>
        <v>48</v>
      </c>
      <c r="B58" s="91" t="s">
        <v>115</v>
      </c>
      <c r="C58" s="587" t="s">
        <v>9</v>
      </c>
      <c r="D58" s="63"/>
      <c r="E58" s="91">
        <v>1</v>
      </c>
      <c r="F58" s="91"/>
      <c r="G58" s="91"/>
      <c r="H58" s="91"/>
      <c r="I58" s="581" t="s">
        <v>100</v>
      </c>
      <c r="J58" s="17">
        <f t="shared" si="19"/>
        <v>32</v>
      </c>
      <c r="K58" s="91" t="s">
        <v>8</v>
      </c>
      <c r="L58" s="143">
        <v>72</v>
      </c>
      <c r="M58" s="91">
        <v>1</v>
      </c>
      <c r="N58" s="19">
        <f t="shared" si="1"/>
        <v>175</v>
      </c>
      <c r="O58" s="102">
        <f t="shared" si="2"/>
        <v>12600</v>
      </c>
      <c r="P58" s="105">
        <f t="shared" si="20"/>
        <v>10.03822892181056</v>
      </c>
      <c r="Q58" s="62">
        <v>10000</v>
      </c>
      <c r="R58" s="104">
        <f t="shared" si="4"/>
        <v>150</v>
      </c>
      <c r="S58" s="62">
        <f t="shared" si="21"/>
        <v>0</v>
      </c>
      <c r="T58" s="62">
        <f t="shared" si="22"/>
        <v>0</v>
      </c>
      <c r="U58" s="62">
        <f t="shared" si="13"/>
        <v>22600</v>
      </c>
      <c r="V58" s="62">
        <v>35400</v>
      </c>
      <c r="W58" s="19">
        <f t="shared" si="14"/>
        <v>1.8297917439457367</v>
      </c>
      <c r="X58" s="111">
        <v>47200</v>
      </c>
      <c r="Y58" s="111"/>
      <c r="Z58" s="112">
        <f t="shared" si="7"/>
        <v>1420.443113772455</v>
      </c>
      <c r="AA58" s="112">
        <f t="shared" si="15"/>
        <v>477.6</v>
      </c>
      <c r="AB58" s="112">
        <f t="shared" si="8"/>
        <v>378</v>
      </c>
      <c r="AC58" s="112">
        <f t="shared" si="16"/>
        <v>8906</v>
      </c>
      <c r="AD58" s="112">
        <f t="shared" si="9"/>
        <v>4776</v>
      </c>
      <c r="AE58" s="112">
        <f t="shared" si="17"/>
        <v>7200</v>
      </c>
      <c r="AF58" s="112">
        <f t="shared" si="18"/>
        <v>4000</v>
      </c>
      <c r="AG58" s="113">
        <f t="shared" si="10"/>
        <v>0.20338983050847459</v>
      </c>
      <c r="AH58" s="114">
        <f t="shared" si="11"/>
        <v>0.11299435028248588</v>
      </c>
    </row>
    <row r="59" spans="1:34" ht="21" customHeight="1">
      <c r="A59" s="593">
        <f t="shared" si="12"/>
        <v>49</v>
      </c>
      <c r="B59" s="91" t="s">
        <v>115</v>
      </c>
      <c r="C59" s="587" t="s">
        <v>9</v>
      </c>
      <c r="D59" s="117" t="s">
        <v>28</v>
      </c>
      <c r="E59" s="91">
        <v>1</v>
      </c>
      <c r="F59" s="91"/>
      <c r="G59" s="91"/>
      <c r="H59" s="91"/>
      <c r="I59" s="581" t="s">
        <v>102</v>
      </c>
      <c r="J59" s="17">
        <f t="shared" si="19"/>
        <v>27</v>
      </c>
      <c r="K59" s="91" t="s">
        <v>8</v>
      </c>
      <c r="L59" s="143">
        <v>198</v>
      </c>
      <c r="M59" s="91">
        <v>1</v>
      </c>
      <c r="N59" s="19">
        <f t="shared" si="1"/>
        <v>175</v>
      </c>
      <c r="O59" s="102">
        <f t="shared" si="2"/>
        <v>34650</v>
      </c>
      <c r="P59" s="105">
        <f t="shared" si="20"/>
        <v>27.605129534979042</v>
      </c>
      <c r="Q59" s="62">
        <v>20000</v>
      </c>
      <c r="R59" s="104">
        <f t="shared" si="4"/>
        <v>150</v>
      </c>
      <c r="S59" s="62">
        <f t="shared" si="21"/>
        <v>0</v>
      </c>
      <c r="T59" s="62">
        <f t="shared" si="22"/>
        <v>0</v>
      </c>
      <c r="U59" s="62">
        <f t="shared" si="13"/>
        <v>54650</v>
      </c>
      <c r="V59" s="62">
        <v>79800</v>
      </c>
      <c r="W59" s="19">
        <f t="shared" si="14"/>
        <v>1.8343733393231834</v>
      </c>
      <c r="X59" s="111">
        <v>106400</v>
      </c>
      <c r="Y59" s="111"/>
      <c r="Z59" s="112">
        <f t="shared" si="7"/>
        <v>3457.1167664670652</v>
      </c>
      <c r="AA59" s="112">
        <f t="shared" si="15"/>
        <v>706.2</v>
      </c>
      <c r="AB59" s="112">
        <f t="shared" si="8"/>
        <v>1039.5</v>
      </c>
      <c r="AC59" s="112">
        <f t="shared" si="16"/>
        <v>16372</v>
      </c>
      <c r="AD59" s="112">
        <f t="shared" si="9"/>
        <v>7062</v>
      </c>
      <c r="AE59" s="112">
        <f t="shared" si="17"/>
        <v>11900</v>
      </c>
      <c r="AF59" s="112">
        <f t="shared" si="18"/>
        <v>5400</v>
      </c>
      <c r="AG59" s="113">
        <f t="shared" si="10"/>
        <v>0.14912280701754385</v>
      </c>
      <c r="AH59" s="114">
        <f t="shared" si="11"/>
        <v>6.7669172932330823E-2</v>
      </c>
    </row>
    <row r="60" spans="1:34" ht="21" customHeight="1">
      <c r="A60" s="593">
        <f t="shared" si="12"/>
        <v>50</v>
      </c>
      <c r="B60" s="91" t="s">
        <v>115</v>
      </c>
      <c r="C60" s="587" t="s">
        <v>9</v>
      </c>
      <c r="D60" s="63"/>
      <c r="E60" s="91">
        <v>1</v>
      </c>
      <c r="F60" s="91"/>
      <c r="G60" s="91"/>
      <c r="H60" s="91"/>
      <c r="I60" s="581" t="s">
        <v>101</v>
      </c>
      <c r="J60" s="17">
        <f t="shared" si="19"/>
        <v>30</v>
      </c>
      <c r="K60" s="91" t="s">
        <v>8</v>
      </c>
      <c r="L60" s="143">
        <v>350</v>
      </c>
      <c r="M60" s="91">
        <v>1</v>
      </c>
      <c r="N60" s="19">
        <f t="shared" si="1"/>
        <v>175</v>
      </c>
      <c r="O60" s="102">
        <f t="shared" si="2"/>
        <v>61250</v>
      </c>
      <c r="P60" s="105">
        <f t="shared" si="20"/>
        <v>48.796946147690228</v>
      </c>
      <c r="Q60" s="62">
        <v>10000</v>
      </c>
      <c r="R60" s="104">
        <f t="shared" si="4"/>
        <v>150</v>
      </c>
      <c r="S60" s="62">
        <f t="shared" si="21"/>
        <v>0</v>
      </c>
      <c r="T60" s="62">
        <f t="shared" si="22"/>
        <v>0</v>
      </c>
      <c r="U60" s="62">
        <f t="shared" si="13"/>
        <v>71250</v>
      </c>
      <c r="V60" s="62">
        <v>99900</v>
      </c>
      <c r="W60" s="19">
        <f t="shared" si="14"/>
        <v>1.8478831810064082</v>
      </c>
      <c r="X60" s="111">
        <v>133200</v>
      </c>
      <c r="Y60" s="111"/>
      <c r="Z60" s="112">
        <f t="shared" si="7"/>
        <v>4592.8892215568867</v>
      </c>
      <c r="AA60" s="112">
        <f t="shared" si="15"/>
        <v>600.6</v>
      </c>
      <c r="AB60" s="112">
        <f t="shared" si="8"/>
        <v>1837.5</v>
      </c>
      <c r="AC60" s="112">
        <f t="shared" si="16"/>
        <v>17661</v>
      </c>
      <c r="AD60" s="112">
        <f t="shared" si="9"/>
        <v>6006</v>
      </c>
      <c r="AE60" s="112">
        <f t="shared" si="17"/>
        <v>11300</v>
      </c>
      <c r="AF60" s="112">
        <f t="shared" si="18"/>
        <v>3600</v>
      </c>
      <c r="AG60" s="113">
        <f t="shared" si="10"/>
        <v>0.11311311311311312</v>
      </c>
      <c r="AH60" s="114">
        <f t="shared" si="11"/>
        <v>3.6036036036036036E-2</v>
      </c>
    </row>
    <row r="61" spans="1:34" ht="21" customHeight="1">
      <c r="A61" s="593">
        <f t="shared" si="12"/>
        <v>51</v>
      </c>
      <c r="B61" s="91" t="s">
        <v>115</v>
      </c>
      <c r="C61" s="587" t="s">
        <v>9</v>
      </c>
      <c r="D61" s="63"/>
      <c r="E61" s="91">
        <v>1</v>
      </c>
      <c r="F61" s="91"/>
      <c r="G61" s="91"/>
      <c r="H61" s="91"/>
      <c r="I61" s="581" t="s">
        <v>103</v>
      </c>
      <c r="J61" s="17">
        <f t="shared" si="19"/>
        <v>30</v>
      </c>
      <c r="K61" s="91" t="s">
        <v>8</v>
      </c>
      <c r="L61" s="143">
        <v>79</v>
      </c>
      <c r="M61" s="91">
        <v>1</v>
      </c>
      <c r="N61" s="19">
        <f t="shared" si="1"/>
        <v>175</v>
      </c>
      <c r="O61" s="102">
        <f t="shared" si="2"/>
        <v>13825</v>
      </c>
      <c r="P61" s="105">
        <f t="shared" si="20"/>
        <v>11.014167844764366</v>
      </c>
      <c r="Q61" s="62">
        <v>10000</v>
      </c>
      <c r="R61" s="104">
        <f t="shared" si="4"/>
        <v>150</v>
      </c>
      <c r="S61" s="62">
        <f t="shared" si="21"/>
        <v>0</v>
      </c>
      <c r="T61" s="62">
        <f t="shared" si="22"/>
        <v>0</v>
      </c>
      <c r="U61" s="62">
        <f t="shared" si="13"/>
        <v>23825</v>
      </c>
      <c r="V61" s="62">
        <v>37800</v>
      </c>
      <c r="W61" s="19">
        <f t="shared" si="14"/>
        <v>1.8311540612374411</v>
      </c>
      <c r="X61" s="111">
        <v>50400</v>
      </c>
      <c r="Y61" s="111"/>
      <c r="Z61" s="112">
        <f t="shared" si="7"/>
        <v>1500.3248502994013</v>
      </c>
      <c r="AA61" s="112">
        <f t="shared" si="15"/>
        <v>540.70000000000005</v>
      </c>
      <c r="AB61" s="112">
        <f t="shared" si="8"/>
        <v>414.75</v>
      </c>
      <c r="AC61" s="112">
        <f t="shared" si="16"/>
        <v>9817</v>
      </c>
      <c r="AD61" s="112">
        <f t="shared" si="9"/>
        <v>5407</v>
      </c>
      <c r="AE61" s="112">
        <f t="shared" si="17"/>
        <v>8000</v>
      </c>
      <c r="AF61" s="112">
        <f t="shared" si="18"/>
        <v>4500</v>
      </c>
      <c r="AG61" s="113">
        <f t="shared" si="10"/>
        <v>0.21164021164021163</v>
      </c>
      <c r="AH61" s="114">
        <f t="shared" si="11"/>
        <v>0.11904761904761904</v>
      </c>
    </row>
    <row r="62" spans="1:34" ht="21" customHeight="1">
      <c r="A62" s="593">
        <f t="shared" si="12"/>
        <v>52</v>
      </c>
      <c r="B62" s="91" t="s">
        <v>115</v>
      </c>
      <c r="C62" s="587" t="s">
        <v>9</v>
      </c>
      <c r="D62" s="63"/>
      <c r="E62" s="91">
        <v>1</v>
      </c>
      <c r="F62" s="91"/>
      <c r="G62" s="91"/>
      <c r="H62" s="91"/>
      <c r="I62" s="581" t="s">
        <v>104</v>
      </c>
      <c r="J62" s="17">
        <f t="shared" ref="J62:J74" si="23">LENB(I62)</f>
        <v>28</v>
      </c>
      <c r="K62" s="91" t="s">
        <v>8</v>
      </c>
      <c r="L62" s="143">
        <v>39</v>
      </c>
      <c r="M62" s="91">
        <v>1</v>
      </c>
      <c r="N62" s="19">
        <f t="shared" ref="N62:N107" si="24">IF(K62="USD",$G$1,IF(K62="CNY",$G$2,IF(K62="JPY",$G$4,IF(K62="EUR",$G$3,"확인요망"))))</f>
        <v>175</v>
      </c>
      <c r="O62" s="102">
        <f t="shared" ref="O62:O107" si="25">L62*N62</f>
        <v>6825</v>
      </c>
      <c r="P62" s="105">
        <f t="shared" si="20"/>
        <v>5.4373739993140537</v>
      </c>
      <c r="Q62" s="62">
        <v>10000</v>
      </c>
      <c r="R62" s="104">
        <f t="shared" ref="R62:R107" si="26">IF(G62="USD",200,150)</f>
        <v>150</v>
      </c>
      <c r="S62" s="62">
        <f t="shared" si="21"/>
        <v>0</v>
      </c>
      <c r="T62" s="62">
        <f t="shared" si="22"/>
        <v>0</v>
      </c>
      <c r="U62" s="62">
        <f t="shared" si="13"/>
        <v>16825</v>
      </c>
      <c r="V62" s="62">
        <v>29900</v>
      </c>
      <c r="W62" s="19">
        <f t="shared" si="14"/>
        <v>1.8206973868014342</v>
      </c>
      <c r="X62" s="111">
        <v>39870</v>
      </c>
      <c r="Y62" s="111"/>
      <c r="Z62" s="112">
        <f t="shared" si="7"/>
        <v>1043.8577844311378</v>
      </c>
      <c r="AA62" s="112">
        <f t="shared" si="15"/>
        <v>629.70999999999992</v>
      </c>
      <c r="AB62" s="112">
        <f t="shared" si="8"/>
        <v>204.75</v>
      </c>
      <c r="AC62" s="112">
        <f t="shared" si="16"/>
        <v>9786</v>
      </c>
      <c r="AD62" s="112">
        <f t="shared" si="9"/>
        <v>6297.0999999999985</v>
      </c>
      <c r="AE62" s="112">
        <f t="shared" si="17"/>
        <v>8600</v>
      </c>
      <c r="AF62" s="112">
        <f t="shared" si="18"/>
        <v>5500</v>
      </c>
      <c r="AG62" s="113">
        <f t="shared" si="10"/>
        <v>0.28762541806020064</v>
      </c>
      <c r="AH62" s="114">
        <f t="shared" si="11"/>
        <v>0.18394648829431437</v>
      </c>
    </row>
    <row r="63" spans="1:34" ht="21" customHeight="1">
      <c r="A63" s="593">
        <f t="shared" si="12"/>
        <v>53</v>
      </c>
      <c r="B63" s="91" t="s">
        <v>115</v>
      </c>
      <c r="C63" s="587" t="s">
        <v>9</v>
      </c>
      <c r="D63" s="63"/>
      <c r="E63" s="91">
        <v>1</v>
      </c>
      <c r="F63" s="91"/>
      <c r="G63" s="91"/>
      <c r="H63" s="91"/>
      <c r="I63" s="580" t="s">
        <v>105</v>
      </c>
      <c r="J63" s="17">
        <f t="shared" si="23"/>
        <v>28</v>
      </c>
      <c r="K63" s="91" t="s">
        <v>8</v>
      </c>
      <c r="L63" s="143">
        <v>79</v>
      </c>
      <c r="M63" s="91">
        <v>1</v>
      </c>
      <c r="N63" s="19">
        <f t="shared" si="24"/>
        <v>175</v>
      </c>
      <c r="O63" s="102">
        <f t="shared" si="25"/>
        <v>13825</v>
      </c>
      <c r="P63" s="105">
        <f t="shared" si="20"/>
        <v>11.014167844764366</v>
      </c>
      <c r="Q63" s="62">
        <v>10000</v>
      </c>
      <c r="R63" s="104">
        <f t="shared" si="26"/>
        <v>150</v>
      </c>
      <c r="S63" s="62">
        <f t="shared" si="21"/>
        <v>0</v>
      </c>
      <c r="T63" s="62">
        <f t="shared" si="22"/>
        <v>0</v>
      </c>
      <c r="U63" s="62">
        <f t="shared" si="13"/>
        <v>23825</v>
      </c>
      <c r="V63" s="62">
        <v>34800</v>
      </c>
      <c r="W63" s="19">
        <f t="shared" si="14"/>
        <v>1.8311540612374411</v>
      </c>
      <c r="X63" s="111">
        <v>46400</v>
      </c>
      <c r="Y63" s="111"/>
      <c r="Z63" s="112">
        <f t="shared" si="7"/>
        <v>1500.3248502994013</v>
      </c>
      <c r="AA63" s="112">
        <f t="shared" si="15"/>
        <v>308.70000000000005</v>
      </c>
      <c r="AB63" s="112">
        <f t="shared" si="8"/>
        <v>414.75</v>
      </c>
      <c r="AC63" s="112">
        <f t="shared" si="16"/>
        <v>7147</v>
      </c>
      <c r="AD63" s="112">
        <f t="shared" si="9"/>
        <v>3087</v>
      </c>
      <c r="AE63" s="112">
        <f t="shared" ref="AE63:AE107" si="27">ROUNDUP(AC63-(Z63+AB63),-2)</f>
        <v>5300</v>
      </c>
      <c r="AF63" s="112">
        <f t="shared" ref="AF63:AF107" si="28">ROUNDUP(AD63-(AB63+AA63),-2)</f>
        <v>2400</v>
      </c>
      <c r="AG63" s="113">
        <f t="shared" si="10"/>
        <v>0.15229885057471265</v>
      </c>
      <c r="AH63" s="114">
        <f t="shared" si="11"/>
        <v>6.8965517241379309E-2</v>
      </c>
    </row>
    <row r="64" spans="1:34" ht="21" customHeight="1">
      <c r="A64" s="593">
        <f t="shared" si="12"/>
        <v>54</v>
      </c>
      <c r="B64" s="91" t="s">
        <v>115</v>
      </c>
      <c r="C64" s="587" t="s">
        <v>9</v>
      </c>
      <c r="D64" s="63"/>
      <c r="E64" s="91">
        <v>1</v>
      </c>
      <c r="F64" s="91"/>
      <c r="G64" s="91" t="s">
        <v>172</v>
      </c>
      <c r="H64" s="91" t="s">
        <v>180</v>
      </c>
      <c r="I64" s="581" t="s">
        <v>177</v>
      </c>
      <c r="J64" s="17">
        <f t="shared" si="23"/>
        <v>30</v>
      </c>
      <c r="K64" s="91" t="s">
        <v>8</v>
      </c>
      <c r="L64" s="143">
        <v>168</v>
      </c>
      <c r="M64" s="91">
        <v>1</v>
      </c>
      <c r="N64" s="19">
        <f t="shared" si="24"/>
        <v>175</v>
      </c>
      <c r="O64" s="102">
        <f t="shared" si="25"/>
        <v>29400</v>
      </c>
      <c r="P64" s="105">
        <f t="shared" si="20"/>
        <v>23.422534150891309</v>
      </c>
      <c r="Q64" s="62">
        <v>10000</v>
      </c>
      <c r="R64" s="104">
        <f t="shared" si="26"/>
        <v>150</v>
      </c>
      <c r="S64" s="62">
        <f t="shared" si="21"/>
        <v>0</v>
      </c>
      <c r="T64" s="62">
        <f t="shared" si="22"/>
        <v>0</v>
      </c>
      <c r="U64" s="62">
        <f t="shared" ref="U64:U107" si="29">SUM(O64+Q64)</f>
        <v>39400</v>
      </c>
      <c r="V64" s="62">
        <v>69900</v>
      </c>
      <c r="W64" s="19">
        <f t="shared" ref="W64:W107" si="30">((0.03*O64)+(0.9*U64))/(0.501*U64)</f>
        <v>1.841089394814432</v>
      </c>
      <c r="X64" s="111">
        <v>93200</v>
      </c>
      <c r="Y64" s="111"/>
      <c r="Z64" s="112">
        <f t="shared" si="7"/>
        <v>2515.9640718562873</v>
      </c>
      <c r="AA64" s="112">
        <f t="shared" ref="AA64:AA107" si="31">AD64*0.1</f>
        <v>1465.6000000000001</v>
      </c>
      <c r="AB64" s="112">
        <f t="shared" si="8"/>
        <v>882</v>
      </c>
      <c r="AC64" s="112">
        <f t="shared" si="16"/>
        <v>22811</v>
      </c>
      <c r="AD64" s="112">
        <f t="shared" si="9"/>
        <v>14656</v>
      </c>
      <c r="AE64" s="112">
        <f t="shared" si="27"/>
        <v>19500</v>
      </c>
      <c r="AF64" s="112">
        <f t="shared" si="28"/>
        <v>12400</v>
      </c>
      <c r="AG64" s="113">
        <f t="shared" si="10"/>
        <v>0.27896995708154504</v>
      </c>
      <c r="AH64" s="114">
        <f t="shared" si="11"/>
        <v>0.17739628040057226</v>
      </c>
    </row>
    <row r="65" spans="1:34" ht="21" customHeight="1">
      <c r="A65" s="593">
        <f t="shared" si="12"/>
        <v>55</v>
      </c>
      <c r="B65" s="91" t="s">
        <v>115</v>
      </c>
      <c r="C65" s="587" t="s">
        <v>9</v>
      </c>
      <c r="D65" s="63"/>
      <c r="E65" s="91">
        <v>1</v>
      </c>
      <c r="F65" s="91"/>
      <c r="G65" s="91" t="s">
        <v>174</v>
      </c>
      <c r="H65" s="91" t="s">
        <v>184</v>
      </c>
      <c r="I65" s="581" t="s">
        <v>29</v>
      </c>
      <c r="J65" s="17">
        <f t="shared" si="23"/>
        <v>28</v>
      </c>
      <c r="K65" s="91" t="s">
        <v>8</v>
      </c>
      <c r="L65" s="143">
        <v>186</v>
      </c>
      <c r="M65" s="91">
        <v>1</v>
      </c>
      <c r="N65" s="19">
        <f t="shared" si="24"/>
        <v>175</v>
      </c>
      <c r="O65" s="102">
        <f t="shared" si="25"/>
        <v>32550</v>
      </c>
      <c r="P65" s="105">
        <f t="shared" si="20"/>
        <v>25.932091381343948</v>
      </c>
      <c r="Q65" s="62">
        <v>10000</v>
      </c>
      <c r="R65" s="104">
        <f t="shared" si="26"/>
        <v>150</v>
      </c>
      <c r="S65" s="62">
        <f t="shared" si="21"/>
        <v>0</v>
      </c>
      <c r="T65" s="62">
        <f t="shared" si="22"/>
        <v>0</v>
      </c>
      <c r="U65" s="62">
        <f t="shared" si="29"/>
        <v>42550</v>
      </c>
      <c r="V65" s="62">
        <v>69800</v>
      </c>
      <c r="W65" s="19">
        <f t="shared" si="30"/>
        <v>1.8422145133938939</v>
      </c>
      <c r="X65" s="111">
        <v>93070</v>
      </c>
      <c r="Y65" s="111"/>
      <c r="Z65" s="112">
        <f t="shared" si="7"/>
        <v>2721.3742514970072</v>
      </c>
      <c r="AA65" s="112">
        <f t="shared" si="31"/>
        <v>1142.81</v>
      </c>
      <c r="AB65" s="112">
        <f t="shared" si="8"/>
        <v>976.5</v>
      </c>
      <c r="AC65" s="112">
        <f t="shared" si="16"/>
        <v>19572</v>
      </c>
      <c r="AD65" s="112">
        <f t="shared" si="9"/>
        <v>11428.099999999999</v>
      </c>
      <c r="AE65" s="112">
        <f t="shared" si="27"/>
        <v>15900</v>
      </c>
      <c r="AF65" s="112">
        <f t="shared" si="28"/>
        <v>9400</v>
      </c>
      <c r="AG65" s="113">
        <f t="shared" si="10"/>
        <v>0.22779369627507162</v>
      </c>
      <c r="AH65" s="114">
        <f t="shared" si="11"/>
        <v>0.1346704871060172</v>
      </c>
    </row>
    <row r="66" spans="1:34" ht="21" customHeight="1">
      <c r="A66" s="593">
        <f t="shared" si="12"/>
        <v>56</v>
      </c>
      <c r="B66" s="91" t="s">
        <v>115</v>
      </c>
      <c r="C66" s="587" t="s">
        <v>9</v>
      </c>
      <c r="D66" s="63"/>
      <c r="E66" s="91">
        <v>1</v>
      </c>
      <c r="F66" s="91"/>
      <c r="G66" s="91" t="s">
        <v>172</v>
      </c>
      <c r="H66" s="91" t="s">
        <v>184</v>
      </c>
      <c r="I66" s="581" t="s">
        <v>178</v>
      </c>
      <c r="J66" s="17">
        <f t="shared" si="23"/>
        <v>21</v>
      </c>
      <c r="K66" s="91" t="s">
        <v>8</v>
      </c>
      <c r="L66" s="143">
        <v>108</v>
      </c>
      <c r="M66" s="91">
        <v>1</v>
      </c>
      <c r="N66" s="19">
        <f t="shared" si="24"/>
        <v>175</v>
      </c>
      <c r="O66" s="102">
        <f t="shared" si="25"/>
        <v>18900</v>
      </c>
      <c r="P66" s="105">
        <f t="shared" si="20"/>
        <v>15.057343382715841</v>
      </c>
      <c r="Q66" s="62">
        <v>10000</v>
      </c>
      <c r="R66" s="104">
        <f t="shared" si="26"/>
        <v>150</v>
      </c>
      <c r="S66" s="62">
        <f t="shared" si="21"/>
        <v>0</v>
      </c>
      <c r="T66" s="62">
        <f t="shared" si="22"/>
        <v>0</v>
      </c>
      <c r="U66" s="62">
        <f t="shared" si="29"/>
        <v>28900</v>
      </c>
      <c r="V66" s="62">
        <v>49900</v>
      </c>
      <c r="W66" s="19">
        <f t="shared" si="30"/>
        <v>1.8355676190870853</v>
      </c>
      <c r="X66" s="111">
        <v>66540</v>
      </c>
      <c r="Y66" s="111"/>
      <c r="Z66" s="112">
        <f t="shared" si="7"/>
        <v>1831.2634730538923</v>
      </c>
      <c r="AA66" s="112">
        <f t="shared" si="31"/>
        <v>968.81999999999971</v>
      </c>
      <c r="AB66" s="112">
        <f t="shared" si="8"/>
        <v>567</v>
      </c>
      <c r="AC66" s="112">
        <f t="shared" si="16"/>
        <v>15511</v>
      </c>
      <c r="AD66" s="112">
        <f t="shared" si="9"/>
        <v>9688.1999999999971</v>
      </c>
      <c r="AE66" s="112">
        <f t="shared" si="27"/>
        <v>13200</v>
      </c>
      <c r="AF66" s="112">
        <f t="shared" si="28"/>
        <v>8200</v>
      </c>
      <c r="AG66" s="113">
        <f t="shared" si="10"/>
        <v>0.26452905811623245</v>
      </c>
      <c r="AH66" s="114">
        <f t="shared" si="11"/>
        <v>0.16432865731462926</v>
      </c>
    </row>
    <row r="67" spans="1:34" ht="21" customHeight="1">
      <c r="A67" s="593">
        <f t="shared" si="12"/>
        <v>57</v>
      </c>
      <c r="B67" s="91" t="s">
        <v>115</v>
      </c>
      <c r="C67" s="587" t="s">
        <v>9</v>
      </c>
      <c r="D67" s="63"/>
      <c r="E67" s="91">
        <v>1</v>
      </c>
      <c r="F67" s="91"/>
      <c r="G67" s="91" t="s">
        <v>172</v>
      </c>
      <c r="H67" s="91" t="s">
        <v>180</v>
      </c>
      <c r="I67" s="581" t="s">
        <v>1759</v>
      </c>
      <c r="J67" s="17">
        <f t="shared" si="23"/>
        <v>31</v>
      </c>
      <c r="K67" s="91" t="s">
        <v>8</v>
      </c>
      <c r="L67" s="143">
        <v>300</v>
      </c>
      <c r="M67" s="91">
        <v>1</v>
      </c>
      <c r="N67" s="19">
        <f t="shared" si="24"/>
        <v>175</v>
      </c>
      <c r="O67" s="102">
        <f t="shared" si="25"/>
        <v>52500</v>
      </c>
      <c r="P67" s="105">
        <f t="shared" si="20"/>
        <v>41.825953840877339</v>
      </c>
      <c r="Q67" s="62">
        <v>10000</v>
      </c>
      <c r="R67" s="104">
        <f t="shared" si="26"/>
        <v>150</v>
      </c>
      <c r="S67" s="62">
        <f t="shared" si="21"/>
        <v>0</v>
      </c>
      <c r="T67" s="62">
        <f t="shared" si="22"/>
        <v>0</v>
      </c>
      <c r="U67" s="62">
        <f t="shared" si="29"/>
        <v>62500</v>
      </c>
      <c r="V67" s="62">
        <v>119900</v>
      </c>
      <c r="W67" s="19">
        <f t="shared" si="30"/>
        <v>1.8467065868263473</v>
      </c>
      <c r="X67" s="111">
        <v>159870</v>
      </c>
      <c r="Y67" s="111"/>
      <c r="Z67" s="112">
        <f t="shared" si="7"/>
        <v>4022.3053892215571</v>
      </c>
      <c r="AA67" s="112">
        <f t="shared" si="31"/>
        <v>3022.2100000000009</v>
      </c>
      <c r="AB67" s="112">
        <f t="shared" si="8"/>
        <v>1575</v>
      </c>
      <c r="AC67" s="112">
        <f t="shared" si="16"/>
        <v>44211</v>
      </c>
      <c r="AD67" s="112">
        <f t="shared" si="9"/>
        <v>30222.100000000006</v>
      </c>
      <c r="AE67" s="112">
        <f t="shared" si="27"/>
        <v>38700</v>
      </c>
      <c r="AF67" s="112">
        <f t="shared" si="28"/>
        <v>25700</v>
      </c>
      <c r="AG67" s="113">
        <f t="shared" si="10"/>
        <v>0.32276897414512096</v>
      </c>
      <c r="AH67" s="114">
        <f t="shared" si="11"/>
        <v>0.21434528773978315</v>
      </c>
    </row>
    <row r="68" spans="1:34" ht="21" customHeight="1">
      <c r="A68" s="593">
        <f t="shared" si="12"/>
        <v>58</v>
      </c>
      <c r="B68" s="91" t="s">
        <v>115</v>
      </c>
      <c r="C68" s="587" t="s">
        <v>9</v>
      </c>
      <c r="D68" s="63"/>
      <c r="E68" s="91">
        <v>1</v>
      </c>
      <c r="F68" s="91"/>
      <c r="G68" s="91" t="s">
        <v>172</v>
      </c>
      <c r="H68" s="91" t="s">
        <v>182</v>
      </c>
      <c r="I68" s="581" t="s">
        <v>179</v>
      </c>
      <c r="J68" s="17">
        <f t="shared" si="23"/>
        <v>28</v>
      </c>
      <c r="K68" s="91" t="s">
        <v>8</v>
      </c>
      <c r="L68" s="143">
        <v>98</v>
      </c>
      <c r="M68" s="91">
        <v>1</v>
      </c>
      <c r="N68" s="19">
        <f t="shared" si="24"/>
        <v>175</v>
      </c>
      <c r="O68" s="102">
        <f t="shared" si="25"/>
        <v>17150</v>
      </c>
      <c r="P68" s="105">
        <f t="shared" si="20"/>
        <v>13.663144921353263</v>
      </c>
      <c r="Q68" s="62">
        <v>10000</v>
      </c>
      <c r="R68" s="104">
        <f t="shared" si="26"/>
        <v>150</v>
      </c>
      <c r="S68" s="62">
        <f t="shared" si="21"/>
        <v>0</v>
      </c>
      <c r="T68" s="62">
        <f t="shared" si="22"/>
        <v>0</v>
      </c>
      <c r="U68" s="62">
        <f t="shared" si="29"/>
        <v>27150</v>
      </c>
      <c r="V68" s="62">
        <v>44500</v>
      </c>
      <c r="W68" s="19">
        <f t="shared" si="30"/>
        <v>1.8342320883095689</v>
      </c>
      <c r="X68" s="111">
        <v>59340</v>
      </c>
      <c r="Y68" s="111"/>
      <c r="Z68" s="112">
        <f t="shared" si="7"/>
        <v>1717.1467065868267</v>
      </c>
      <c r="AA68" s="112">
        <f t="shared" si="31"/>
        <v>726.2199999999998</v>
      </c>
      <c r="AB68" s="112">
        <f t="shared" si="8"/>
        <v>514.5</v>
      </c>
      <c r="AC68" s="112">
        <f t="shared" si="16"/>
        <v>12455</v>
      </c>
      <c r="AD68" s="112">
        <f t="shared" si="9"/>
        <v>7262.1999999999971</v>
      </c>
      <c r="AE68" s="112">
        <f t="shared" si="27"/>
        <v>10300</v>
      </c>
      <c r="AF68" s="112">
        <f t="shared" si="28"/>
        <v>6100</v>
      </c>
      <c r="AG68" s="113">
        <f t="shared" si="10"/>
        <v>0.23146067415730337</v>
      </c>
      <c r="AH68" s="114">
        <f t="shared" si="11"/>
        <v>0.13707865168539327</v>
      </c>
    </row>
    <row r="69" spans="1:34" ht="21" customHeight="1">
      <c r="A69" s="593">
        <f t="shared" si="12"/>
        <v>59</v>
      </c>
      <c r="B69" s="91" t="s">
        <v>115</v>
      </c>
      <c r="C69" s="587" t="s">
        <v>9</v>
      </c>
      <c r="D69" s="63"/>
      <c r="E69" s="91">
        <v>1</v>
      </c>
      <c r="F69" s="91"/>
      <c r="G69" s="91" t="s">
        <v>171</v>
      </c>
      <c r="H69" s="91" t="s">
        <v>182</v>
      </c>
      <c r="I69" s="581" t="s">
        <v>170</v>
      </c>
      <c r="J69" s="17">
        <f t="shared" si="23"/>
        <v>21</v>
      </c>
      <c r="K69" s="91" t="s">
        <v>8</v>
      </c>
      <c r="L69" s="143">
        <v>239</v>
      </c>
      <c r="M69" s="91">
        <v>1</v>
      </c>
      <c r="N69" s="19">
        <f t="shared" si="24"/>
        <v>175</v>
      </c>
      <c r="O69" s="102">
        <f t="shared" si="25"/>
        <v>41825</v>
      </c>
      <c r="P69" s="105">
        <f t="shared" si="20"/>
        <v>33.32134322656561</v>
      </c>
      <c r="Q69" s="62">
        <v>20000</v>
      </c>
      <c r="R69" s="104">
        <f t="shared" si="26"/>
        <v>150</v>
      </c>
      <c r="S69" s="62">
        <f t="shared" si="21"/>
        <v>0</v>
      </c>
      <c r="T69" s="62">
        <f t="shared" si="22"/>
        <v>0</v>
      </c>
      <c r="U69" s="62">
        <f t="shared" si="29"/>
        <v>61825</v>
      </c>
      <c r="V69" s="62">
        <v>99900</v>
      </c>
      <c r="W69" s="19">
        <f t="shared" si="30"/>
        <v>1.8369165429755128</v>
      </c>
      <c r="X69" s="111">
        <v>133200</v>
      </c>
      <c r="Y69" s="111"/>
      <c r="Z69" s="112">
        <f t="shared" si="7"/>
        <v>3924.9955089820364</v>
      </c>
      <c r="AA69" s="112">
        <f t="shared" si="31"/>
        <v>1543.1000000000001</v>
      </c>
      <c r="AB69" s="112">
        <f t="shared" si="8"/>
        <v>1254.75</v>
      </c>
      <c r="AC69" s="112">
        <f t="shared" si="16"/>
        <v>27086</v>
      </c>
      <c r="AD69" s="112">
        <f t="shared" si="9"/>
        <v>15431</v>
      </c>
      <c r="AE69" s="112">
        <f t="shared" si="27"/>
        <v>22000</v>
      </c>
      <c r="AF69" s="112">
        <f t="shared" si="28"/>
        <v>12700</v>
      </c>
      <c r="AG69" s="113">
        <f t="shared" si="10"/>
        <v>0.22022022022022023</v>
      </c>
      <c r="AH69" s="114">
        <f t="shared" si="11"/>
        <v>0.12712712712712712</v>
      </c>
    </row>
    <row r="70" spans="1:34" ht="21" customHeight="1">
      <c r="A70" s="593">
        <f t="shared" si="12"/>
        <v>60</v>
      </c>
      <c r="B70" s="91" t="s">
        <v>115</v>
      </c>
      <c r="C70" s="587" t="s">
        <v>9</v>
      </c>
      <c r="D70" s="63"/>
      <c r="E70" s="91">
        <v>1</v>
      </c>
      <c r="F70" s="91"/>
      <c r="G70" s="91" t="s">
        <v>172</v>
      </c>
      <c r="H70" s="91" t="s">
        <v>182</v>
      </c>
      <c r="I70" s="581" t="s">
        <v>30</v>
      </c>
      <c r="J70" s="17">
        <f t="shared" si="23"/>
        <v>37</v>
      </c>
      <c r="K70" s="91" t="s">
        <v>8</v>
      </c>
      <c r="L70" s="143">
        <v>298</v>
      </c>
      <c r="M70" s="91">
        <v>1</v>
      </c>
      <c r="N70" s="19">
        <f t="shared" si="24"/>
        <v>175</v>
      </c>
      <c r="O70" s="102">
        <f t="shared" si="25"/>
        <v>52150</v>
      </c>
      <c r="P70" s="105">
        <f t="shared" si="20"/>
        <v>41.54711414860482</v>
      </c>
      <c r="Q70" s="62">
        <v>10000</v>
      </c>
      <c r="R70" s="104">
        <f t="shared" si="26"/>
        <v>150</v>
      </c>
      <c r="S70" s="62">
        <f t="shared" si="21"/>
        <v>0</v>
      </c>
      <c r="T70" s="62">
        <f t="shared" si="22"/>
        <v>0</v>
      </c>
      <c r="U70" s="62">
        <f t="shared" si="29"/>
        <v>62150</v>
      </c>
      <c r="V70" s="62">
        <v>109900</v>
      </c>
      <c r="W70" s="19">
        <f t="shared" si="30"/>
        <v>1.8466526319846228</v>
      </c>
      <c r="X70" s="111">
        <v>146540</v>
      </c>
      <c r="Y70" s="111"/>
      <c r="Z70" s="112">
        <f t="shared" si="7"/>
        <v>3999.4820359281439</v>
      </c>
      <c r="AA70" s="112">
        <f t="shared" si="31"/>
        <v>2283.8199999999997</v>
      </c>
      <c r="AB70" s="112">
        <f t="shared" si="8"/>
        <v>1564.5</v>
      </c>
      <c r="AC70" s="112">
        <f t="shared" si="16"/>
        <v>35661</v>
      </c>
      <c r="AD70" s="112">
        <f t="shared" si="9"/>
        <v>22838.199999999997</v>
      </c>
      <c r="AE70" s="112">
        <f t="shared" si="27"/>
        <v>30100</v>
      </c>
      <c r="AF70" s="112">
        <f t="shared" si="28"/>
        <v>19000</v>
      </c>
      <c r="AG70" s="113">
        <f t="shared" si="10"/>
        <v>0.27388535031847133</v>
      </c>
      <c r="AH70" s="114">
        <f t="shared" si="11"/>
        <v>0.17288444040036396</v>
      </c>
    </row>
    <row r="71" spans="1:34" ht="21" customHeight="1">
      <c r="A71" s="593">
        <f t="shared" si="12"/>
        <v>61</v>
      </c>
      <c r="B71" s="91" t="s">
        <v>115</v>
      </c>
      <c r="C71" s="587" t="s">
        <v>9</v>
      </c>
      <c r="D71" s="63"/>
      <c r="E71" s="91">
        <v>1</v>
      </c>
      <c r="F71" s="91"/>
      <c r="G71" s="91" t="s">
        <v>173</v>
      </c>
      <c r="H71" s="91" t="s">
        <v>182</v>
      </c>
      <c r="I71" s="581" t="s">
        <v>31</v>
      </c>
      <c r="J71" s="17">
        <f t="shared" si="23"/>
        <v>21</v>
      </c>
      <c r="K71" s="91" t="s">
        <v>8</v>
      </c>
      <c r="L71" s="143">
        <v>128</v>
      </c>
      <c r="M71" s="91">
        <v>1</v>
      </c>
      <c r="N71" s="19">
        <f t="shared" si="24"/>
        <v>175</v>
      </c>
      <c r="O71" s="102">
        <f t="shared" si="25"/>
        <v>22400</v>
      </c>
      <c r="P71" s="105">
        <f t="shared" si="20"/>
        <v>17.845740305440998</v>
      </c>
      <c r="Q71" s="62">
        <v>10000</v>
      </c>
      <c r="R71" s="104">
        <f t="shared" si="26"/>
        <v>150</v>
      </c>
      <c r="S71" s="62">
        <f t="shared" si="21"/>
        <v>0</v>
      </c>
      <c r="T71" s="62">
        <f t="shared" si="22"/>
        <v>0</v>
      </c>
      <c r="U71" s="62">
        <f t="shared" si="29"/>
        <v>32400</v>
      </c>
      <c r="V71" s="62">
        <v>55100</v>
      </c>
      <c r="W71" s="19">
        <f t="shared" si="30"/>
        <v>1.8378058697419974</v>
      </c>
      <c r="X71" s="111">
        <v>73470</v>
      </c>
      <c r="Y71" s="111"/>
      <c r="Z71" s="112">
        <f t="shared" si="7"/>
        <v>2059.4970059880238</v>
      </c>
      <c r="AA71" s="112">
        <f t="shared" si="31"/>
        <v>1021.0099999999999</v>
      </c>
      <c r="AB71" s="112">
        <f t="shared" si="8"/>
        <v>672</v>
      </c>
      <c r="AC71" s="112">
        <f t="shared" si="16"/>
        <v>16639</v>
      </c>
      <c r="AD71" s="112">
        <f t="shared" si="9"/>
        <v>10210.099999999999</v>
      </c>
      <c r="AE71" s="112">
        <f t="shared" si="27"/>
        <v>14000</v>
      </c>
      <c r="AF71" s="112">
        <f t="shared" si="28"/>
        <v>8600</v>
      </c>
      <c r="AG71" s="113">
        <f t="shared" si="10"/>
        <v>0.25408348457350272</v>
      </c>
      <c r="AH71" s="114">
        <f t="shared" si="11"/>
        <v>0.1560798548094374</v>
      </c>
    </row>
    <row r="72" spans="1:34" ht="21" customHeight="1">
      <c r="A72" s="593">
        <f t="shared" si="12"/>
        <v>62</v>
      </c>
      <c r="B72" s="91" t="s">
        <v>115</v>
      </c>
      <c r="C72" s="587" t="s">
        <v>9</v>
      </c>
      <c r="D72" s="63"/>
      <c r="E72" s="91">
        <v>1</v>
      </c>
      <c r="F72" s="91"/>
      <c r="G72" s="91" t="s">
        <v>172</v>
      </c>
      <c r="H72" s="91" t="s">
        <v>183</v>
      </c>
      <c r="I72" s="581" t="s">
        <v>32</v>
      </c>
      <c r="J72" s="17">
        <f t="shared" si="23"/>
        <v>21</v>
      </c>
      <c r="K72" s="91" t="s">
        <v>8</v>
      </c>
      <c r="L72" s="143">
        <v>38</v>
      </c>
      <c r="M72" s="91">
        <v>1</v>
      </c>
      <c r="N72" s="19">
        <f t="shared" si="24"/>
        <v>175</v>
      </c>
      <c r="O72" s="102">
        <f t="shared" si="25"/>
        <v>6650</v>
      </c>
      <c r="P72" s="105">
        <f t="shared" si="20"/>
        <v>5.2979541531777956</v>
      </c>
      <c r="Q72" s="62">
        <v>10000</v>
      </c>
      <c r="R72" s="104">
        <f t="shared" si="26"/>
        <v>150</v>
      </c>
      <c r="S72" s="62">
        <f t="shared" si="21"/>
        <v>0</v>
      </c>
      <c r="T72" s="62">
        <f t="shared" si="22"/>
        <v>0</v>
      </c>
      <c r="U72" s="62">
        <f t="shared" si="29"/>
        <v>16650</v>
      </c>
      <c r="V72" s="62">
        <v>29800</v>
      </c>
      <c r="W72" s="19">
        <f t="shared" si="30"/>
        <v>1.8203233173293054</v>
      </c>
      <c r="X72" s="111">
        <v>39740</v>
      </c>
      <c r="Y72" s="111"/>
      <c r="Z72" s="112">
        <f t="shared" si="7"/>
        <v>1032.4461077844314</v>
      </c>
      <c r="AA72" s="112">
        <f t="shared" si="31"/>
        <v>639.42000000000007</v>
      </c>
      <c r="AB72" s="112">
        <f t="shared" si="8"/>
        <v>199.5</v>
      </c>
      <c r="AC72" s="112">
        <f t="shared" si="16"/>
        <v>9872</v>
      </c>
      <c r="AD72" s="112">
        <f t="shared" si="9"/>
        <v>6394.2000000000007</v>
      </c>
      <c r="AE72" s="112">
        <f t="shared" si="27"/>
        <v>8700</v>
      </c>
      <c r="AF72" s="112">
        <f t="shared" si="28"/>
        <v>5600</v>
      </c>
      <c r="AG72" s="113">
        <f t="shared" si="10"/>
        <v>0.29194630872483224</v>
      </c>
      <c r="AH72" s="114">
        <f t="shared" si="11"/>
        <v>0.18791946308724833</v>
      </c>
    </row>
    <row r="73" spans="1:34" ht="21" customHeight="1">
      <c r="A73" s="593">
        <f t="shared" si="12"/>
        <v>63</v>
      </c>
      <c r="B73" s="91" t="s">
        <v>115</v>
      </c>
      <c r="C73" s="587" t="s">
        <v>9</v>
      </c>
      <c r="D73" s="63"/>
      <c r="E73" s="91">
        <v>1</v>
      </c>
      <c r="F73" s="91"/>
      <c r="G73" s="91" t="s">
        <v>175</v>
      </c>
      <c r="H73" s="91" t="s">
        <v>181</v>
      </c>
      <c r="I73" s="581" t="s">
        <v>176</v>
      </c>
      <c r="J73" s="17">
        <f t="shared" si="23"/>
        <v>26</v>
      </c>
      <c r="K73" s="91" t="s">
        <v>8</v>
      </c>
      <c r="L73" s="143">
        <f>28*3</f>
        <v>84</v>
      </c>
      <c r="M73" s="91">
        <v>1</v>
      </c>
      <c r="N73" s="19">
        <f t="shared" si="24"/>
        <v>175</v>
      </c>
      <c r="O73" s="102">
        <f t="shared" si="25"/>
        <v>14700</v>
      </c>
      <c r="P73" s="105">
        <f t="shared" si="20"/>
        <v>11.711267075445654</v>
      </c>
      <c r="Q73" s="62">
        <v>10000</v>
      </c>
      <c r="R73" s="104">
        <f t="shared" si="26"/>
        <v>150</v>
      </c>
      <c r="S73" s="62">
        <f t="shared" si="21"/>
        <v>0</v>
      </c>
      <c r="T73" s="62">
        <f t="shared" si="22"/>
        <v>0</v>
      </c>
      <c r="U73" s="62">
        <f t="shared" si="29"/>
        <v>24700</v>
      </c>
      <c r="V73" s="62">
        <v>39900</v>
      </c>
      <c r="W73" s="19">
        <f t="shared" si="30"/>
        <v>1.8320444131978957</v>
      </c>
      <c r="X73" s="111">
        <v>53200</v>
      </c>
      <c r="Y73" s="111"/>
      <c r="Z73" s="112">
        <f t="shared" si="7"/>
        <v>1557.3832335329341</v>
      </c>
      <c r="AA73" s="112">
        <f t="shared" si="31"/>
        <v>615.6</v>
      </c>
      <c r="AB73" s="112">
        <f t="shared" si="8"/>
        <v>441</v>
      </c>
      <c r="AC73" s="112">
        <f t="shared" si="16"/>
        <v>10811</v>
      </c>
      <c r="AD73" s="112">
        <f t="shared" si="9"/>
        <v>6156</v>
      </c>
      <c r="AE73" s="112">
        <f t="shared" si="27"/>
        <v>8900</v>
      </c>
      <c r="AF73" s="112">
        <f t="shared" si="28"/>
        <v>5100</v>
      </c>
      <c r="AG73" s="113">
        <f t="shared" si="10"/>
        <v>0.22305764411027568</v>
      </c>
      <c r="AH73" s="114">
        <f t="shared" si="11"/>
        <v>0.12781954887218044</v>
      </c>
    </row>
    <row r="74" spans="1:34" s="36" customFormat="1" ht="21" customHeight="1">
      <c r="A74" s="593">
        <f t="shared" si="12"/>
        <v>64</v>
      </c>
      <c r="B74" s="617" t="s">
        <v>115</v>
      </c>
      <c r="C74" s="616" t="s">
        <v>2371</v>
      </c>
      <c r="D74" s="115"/>
      <c r="E74" s="17">
        <v>1</v>
      </c>
      <c r="F74" s="17" t="s">
        <v>195</v>
      </c>
      <c r="G74" s="17" t="s">
        <v>187</v>
      </c>
      <c r="H74" s="617" t="s">
        <v>207</v>
      </c>
      <c r="I74" s="617" t="s">
        <v>209</v>
      </c>
      <c r="J74" s="617">
        <f t="shared" si="23"/>
        <v>40</v>
      </c>
      <c r="K74" s="17" t="s">
        <v>8</v>
      </c>
      <c r="L74" s="143">
        <v>138</v>
      </c>
      <c r="M74" s="17">
        <v>2</v>
      </c>
      <c r="N74" s="19">
        <f t="shared" si="24"/>
        <v>175</v>
      </c>
      <c r="O74" s="102">
        <f t="shared" si="25"/>
        <v>24150</v>
      </c>
      <c r="P74" s="103">
        <f t="shared" si="20"/>
        <v>19.239938766803576</v>
      </c>
      <c r="Q74" s="116">
        <v>20000</v>
      </c>
      <c r="R74" s="118">
        <f t="shared" si="26"/>
        <v>150</v>
      </c>
      <c r="S74" s="116">
        <f t="shared" si="21"/>
        <v>0</v>
      </c>
      <c r="T74" s="116">
        <f t="shared" si="22"/>
        <v>0</v>
      </c>
      <c r="U74" s="62">
        <f t="shared" si="29"/>
        <v>44150</v>
      </c>
      <c r="V74" s="62">
        <v>68600</v>
      </c>
      <c r="W74" s="19">
        <f t="shared" si="30"/>
        <v>1.8291616088321656</v>
      </c>
      <c r="X74" s="111">
        <v>91470</v>
      </c>
      <c r="Y74" s="111"/>
      <c r="Z74" s="112">
        <f t="shared" si="7"/>
        <v>2772.4161676646704</v>
      </c>
      <c r="AA74" s="112">
        <f t="shared" si="31"/>
        <v>890.00999999999988</v>
      </c>
      <c r="AB74" s="112">
        <f t="shared" si="8"/>
        <v>724.5</v>
      </c>
      <c r="AC74" s="112">
        <f t="shared" si="16"/>
        <v>16904</v>
      </c>
      <c r="AD74" s="112">
        <f t="shared" si="9"/>
        <v>8900.0999999999985</v>
      </c>
      <c r="AE74" s="112">
        <f t="shared" si="27"/>
        <v>13500</v>
      </c>
      <c r="AF74" s="112">
        <f t="shared" si="28"/>
        <v>7300</v>
      </c>
      <c r="AG74" s="113">
        <f t="shared" si="10"/>
        <v>0.1967930029154519</v>
      </c>
      <c r="AH74" s="114">
        <f t="shared" si="11"/>
        <v>0.10641399416909621</v>
      </c>
    </row>
    <row r="75" spans="1:34" s="36" customFormat="1" ht="21" customHeight="1">
      <c r="A75" s="593">
        <f t="shared" si="12"/>
        <v>65</v>
      </c>
      <c r="B75" s="617"/>
      <c r="C75" s="616"/>
      <c r="D75" s="115"/>
      <c r="E75" s="17">
        <v>1</v>
      </c>
      <c r="F75" s="17" t="s">
        <v>196</v>
      </c>
      <c r="G75" s="17" t="s">
        <v>188</v>
      </c>
      <c r="H75" s="617"/>
      <c r="I75" s="617"/>
      <c r="J75" s="617"/>
      <c r="K75" s="17" t="s">
        <v>186</v>
      </c>
      <c r="L75" s="143">
        <v>208</v>
      </c>
      <c r="M75" s="17">
        <v>2</v>
      </c>
      <c r="N75" s="19">
        <f t="shared" si="24"/>
        <v>175</v>
      </c>
      <c r="O75" s="102">
        <f t="shared" si="25"/>
        <v>36400</v>
      </c>
      <c r="P75" s="103">
        <f t="shared" si="20"/>
        <v>28.99932799634162</v>
      </c>
      <c r="Q75" s="116">
        <v>20000</v>
      </c>
      <c r="R75" s="118">
        <f t="shared" si="26"/>
        <v>150</v>
      </c>
      <c r="S75" s="116">
        <f t="shared" si="21"/>
        <v>0</v>
      </c>
      <c r="T75" s="116">
        <f t="shared" si="22"/>
        <v>0</v>
      </c>
      <c r="U75" s="62">
        <f t="shared" si="29"/>
        <v>56400</v>
      </c>
      <c r="V75" s="62">
        <v>89600</v>
      </c>
      <c r="W75" s="19">
        <f t="shared" si="30"/>
        <v>1.8350532976599991</v>
      </c>
      <c r="X75" s="111">
        <v>119470</v>
      </c>
      <c r="Y75" s="111"/>
      <c r="Z75" s="112">
        <f t="shared" ref="Z75:Z138" si="32">0.1*(0.89*W75-1)*U75</f>
        <v>3571.2335329341317</v>
      </c>
      <c r="AA75" s="112">
        <f t="shared" si="31"/>
        <v>1289.0100000000007</v>
      </c>
      <c r="AB75" s="112">
        <f t="shared" ref="AB75:AB138" si="33">O75*0.03</f>
        <v>1092</v>
      </c>
      <c r="AC75" s="112">
        <f t="shared" si="16"/>
        <v>23344</v>
      </c>
      <c r="AD75" s="112">
        <f t="shared" ref="AD75:AD138" si="34">V75-(X75*0.17)-U75</f>
        <v>12890.100000000006</v>
      </c>
      <c r="AE75" s="112">
        <f t="shared" si="27"/>
        <v>18700</v>
      </c>
      <c r="AF75" s="112">
        <f t="shared" si="28"/>
        <v>10600</v>
      </c>
      <c r="AG75" s="113">
        <f t="shared" ref="AG75:AG138" si="35">AE75/V75</f>
        <v>0.20870535714285715</v>
      </c>
      <c r="AH75" s="114">
        <f t="shared" ref="AH75:AH138" si="36">AF75/V75</f>
        <v>0.11830357142857142</v>
      </c>
    </row>
    <row r="76" spans="1:34" s="36" customFormat="1" ht="21" customHeight="1">
      <c r="A76" s="593">
        <f t="shared" ref="A76:A139" si="37">ROW()-10</f>
        <v>66</v>
      </c>
      <c r="B76" s="617"/>
      <c r="C76" s="616"/>
      <c r="D76" s="115"/>
      <c r="E76" s="17">
        <v>1</v>
      </c>
      <c r="F76" s="17" t="s">
        <v>196</v>
      </c>
      <c r="G76" s="17" t="s">
        <v>189</v>
      </c>
      <c r="H76" s="617"/>
      <c r="I76" s="617"/>
      <c r="J76" s="617"/>
      <c r="K76" s="17" t="s">
        <v>186</v>
      </c>
      <c r="L76" s="143">
        <v>308</v>
      </c>
      <c r="M76" s="17">
        <v>2</v>
      </c>
      <c r="N76" s="19">
        <f t="shared" si="24"/>
        <v>175</v>
      </c>
      <c r="O76" s="102">
        <f t="shared" si="25"/>
        <v>53900</v>
      </c>
      <c r="P76" s="103">
        <f t="shared" si="20"/>
        <v>42.941312609967397</v>
      </c>
      <c r="Q76" s="116">
        <v>20000</v>
      </c>
      <c r="R76" s="118">
        <f t="shared" si="26"/>
        <v>150</v>
      </c>
      <c r="S76" s="116">
        <f t="shared" si="21"/>
        <v>0</v>
      </c>
      <c r="T76" s="116">
        <f t="shared" si="22"/>
        <v>0</v>
      </c>
      <c r="U76" s="62">
        <f t="shared" si="29"/>
        <v>73900</v>
      </c>
      <c r="V76" s="62">
        <v>119900</v>
      </c>
      <c r="W76" s="19">
        <f t="shared" si="30"/>
        <v>1.8400816769708215</v>
      </c>
      <c r="X76" s="111">
        <v>159870</v>
      </c>
      <c r="Y76" s="111"/>
      <c r="Z76" s="112">
        <f t="shared" si="32"/>
        <v>4712.4011976047914</v>
      </c>
      <c r="AA76" s="112">
        <f t="shared" si="31"/>
        <v>1882.2100000000007</v>
      </c>
      <c r="AB76" s="112">
        <f t="shared" si="33"/>
        <v>1617</v>
      </c>
      <c r="AC76" s="112">
        <f t="shared" ref="AC76:AC139" si="38">0.89*V76-U76</f>
        <v>32811</v>
      </c>
      <c r="AD76" s="112">
        <f t="shared" si="34"/>
        <v>18822.100000000006</v>
      </c>
      <c r="AE76" s="112">
        <f t="shared" si="27"/>
        <v>26500</v>
      </c>
      <c r="AF76" s="112">
        <f t="shared" si="28"/>
        <v>15400</v>
      </c>
      <c r="AG76" s="113">
        <f t="shared" si="35"/>
        <v>0.22101751459549623</v>
      </c>
      <c r="AH76" s="114">
        <f t="shared" si="36"/>
        <v>0.12844036697247707</v>
      </c>
    </row>
    <row r="77" spans="1:34" s="36" customFormat="1" ht="21" customHeight="1">
      <c r="A77" s="593">
        <f t="shared" si="37"/>
        <v>67</v>
      </c>
      <c r="B77" s="617" t="s">
        <v>115</v>
      </c>
      <c r="C77" s="616" t="s">
        <v>2371</v>
      </c>
      <c r="D77" s="115"/>
      <c r="E77" s="17">
        <v>1</v>
      </c>
      <c r="F77" s="17" t="s">
        <v>193</v>
      </c>
      <c r="G77" s="17" t="s">
        <v>190</v>
      </c>
      <c r="H77" s="617" t="s">
        <v>208</v>
      </c>
      <c r="I77" s="617" t="s">
        <v>760</v>
      </c>
      <c r="J77" s="617">
        <f>LENB(I77)</f>
        <v>48</v>
      </c>
      <c r="K77" s="17" t="s">
        <v>8</v>
      </c>
      <c r="L77" s="143">
        <v>158</v>
      </c>
      <c r="M77" s="17">
        <v>2</v>
      </c>
      <c r="N77" s="19">
        <f t="shared" si="24"/>
        <v>175</v>
      </c>
      <c r="O77" s="102">
        <f t="shared" si="25"/>
        <v>27650</v>
      </c>
      <c r="P77" s="103">
        <f t="shared" si="20"/>
        <v>22.028335689528731</v>
      </c>
      <c r="Q77" s="116">
        <v>20000</v>
      </c>
      <c r="R77" s="118">
        <f t="shared" si="26"/>
        <v>150</v>
      </c>
      <c r="S77" s="116">
        <f t="shared" si="21"/>
        <v>0</v>
      </c>
      <c r="T77" s="116">
        <f t="shared" si="22"/>
        <v>0</v>
      </c>
      <c r="U77" s="62">
        <f t="shared" si="29"/>
        <v>47650</v>
      </c>
      <c r="V77" s="62">
        <v>68900</v>
      </c>
      <c r="W77" s="19">
        <f t="shared" si="30"/>
        <v>1.8311540612374411</v>
      </c>
      <c r="X77" s="111">
        <v>91870</v>
      </c>
      <c r="Y77" s="111"/>
      <c r="Z77" s="112">
        <f t="shared" si="32"/>
        <v>3000.6497005988026</v>
      </c>
      <c r="AA77" s="112">
        <f t="shared" si="31"/>
        <v>563.20999999999992</v>
      </c>
      <c r="AB77" s="112">
        <f t="shared" si="33"/>
        <v>829.5</v>
      </c>
      <c r="AC77" s="112">
        <f t="shared" si="38"/>
        <v>13671</v>
      </c>
      <c r="AD77" s="112">
        <f t="shared" si="34"/>
        <v>5632.0999999999985</v>
      </c>
      <c r="AE77" s="112">
        <f t="shared" si="27"/>
        <v>9900</v>
      </c>
      <c r="AF77" s="112">
        <f t="shared" si="28"/>
        <v>4300</v>
      </c>
      <c r="AG77" s="113">
        <f t="shared" si="35"/>
        <v>0.14368650217706821</v>
      </c>
      <c r="AH77" s="114">
        <f t="shared" si="36"/>
        <v>6.2409288824383166E-2</v>
      </c>
    </row>
    <row r="78" spans="1:34" s="36" customFormat="1" ht="21" customHeight="1">
      <c r="A78" s="593">
        <f t="shared" si="37"/>
        <v>68</v>
      </c>
      <c r="B78" s="617"/>
      <c r="C78" s="616"/>
      <c r="D78" s="115"/>
      <c r="E78" s="17">
        <v>1</v>
      </c>
      <c r="F78" s="17" t="s">
        <v>194</v>
      </c>
      <c r="G78" s="17" t="s">
        <v>190</v>
      </c>
      <c r="H78" s="617"/>
      <c r="I78" s="617"/>
      <c r="J78" s="617"/>
      <c r="K78" s="17" t="s">
        <v>186</v>
      </c>
      <c r="L78" s="143">
        <v>178</v>
      </c>
      <c r="M78" s="17">
        <v>2</v>
      </c>
      <c r="N78" s="19">
        <f t="shared" si="24"/>
        <v>175</v>
      </c>
      <c r="O78" s="102">
        <f t="shared" si="25"/>
        <v>31150</v>
      </c>
      <c r="P78" s="103">
        <f t="shared" si="20"/>
        <v>24.816732612253887</v>
      </c>
      <c r="Q78" s="116">
        <v>20000</v>
      </c>
      <c r="R78" s="118">
        <f t="shared" si="26"/>
        <v>150</v>
      </c>
      <c r="S78" s="116">
        <f t="shared" si="21"/>
        <v>0</v>
      </c>
      <c r="T78" s="116">
        <f t="shared" si="22"/>
        <v>0</v>
      </c>
      <c r="U78" s="62">
        <f t="shared" si="29"/>
        <v>51150</v>
      </c>
      <c r="V78" s="62">
        <v>79700</v>
      </c>
      <c r="W78" s="19">
        <f t="shared" si="30"/>
        <v>1.8328738417592965</v>
      </c>
      <c r="X78" s="111">
        <v>106270</v>
      </c>
      <c r="Y78" s="111"/>
      <c r="Z78" s="112">
        <f t="shared" si="32"/>
        <v>3228.883233532933</v>
      </c>
      <c r="AA78" s="112">
        <f t="shared" si="31"/>
        <v>1048.4099999999999</v>
      </c>
      <c r="AB78" s="112">
        <f t="shared" si="33"/>
        <v>934.5</v>
      </c>
      <c r="AC78" s="112">
        <f t="shared" si="38"/>
        <v>19783</v>
      </c>
      <c r="AD78" s="112">
        <f t="shared" si="34"/>
        <v>10484.099999999999</v>
      </c>
      <c r="AE78" s="112">
        <f t="shared" si="27"/>
        <v>15700</v>
      </c>
      <c r="AF78" s="112">
        <f t="shared" si="28"/>
        <v>8600</v>
      </c>
      <c r="AG78" s="113">
        <f t="shared" si="35"/>
        <v>0.19698870765370138</v>
      </c>
      <c r="AH78" s="114">
        <f t="shared" si="36"/>
        <v>0.10790464240903387</v>
      </c>
    </row>
    <row r="79" spans="1:34" s="36" customFormat="1" ht="21" customHeight="1">
      <c r="A79" s="593">
        <f t="shared" si="37"/>
        <v>69</v>
      </c>
      <c r="B79" s="617"/>
      <c r="C79" s="616"/>
      <c r="D79" s="115"/>
      <c r="E79" s="17">
        <v>1</v>
      </c>
      <c r="F79" s="17" t="s">
        <v>193</v>
      </c>
      <c r="G79" s="17" t="s">
        <v>191</v>
      </c>
      <c r="H79" s="617"/>
      <c r="I79" s="617"/>
      <c r="J79" s="617"/>
      <c r="K79" s="17" t="s">
        <v>186</v>
      </c>
      <c r="L79" s="143">
        <v>168</v>
      </c>
      <c r="M79" s="17">
        <v>2</v>
      </c>
      <c r="N79" s="19">
        <f t="shared" si="24"/>
        <v>175</v>
      </c>
      <c r="O79" s="102">
        <f t="shared" si="25"/>
        <v>29400</v>
      </c>
      <c r="P79" s="103">
        <f t="shared" si="20"/>
        <v>23.422534150891309</v>
      </c>
      <c r="Q79" s="116">
        <v>20000</v>
      </c>
      <c r="R79" s="118">
        <f t="shared" si="26"/>
        <v>150</v>
      </c>
      <c r="S79" s="116">
        <f t="shared" si="21"/>
        <v>0</v>
      </c>
      <c r="T79" s="116">
        <f t="shared" si="22"/>
        <v>0</v>
      </c>
      <c r="U79" s="62">
        <f t="shared" si="29"/>
        <v>49400</v>
      </c>
      <c r="V79" s="62">
        <v>79800</v>
      </c>
      <c r="W79" s="19">
        <f t="shared" si="30"/>
        <v>1.8320444131978957</v>
      </c>
      <c r="X79" s="111">
        <v>106400</v>
      </c>
      <c r="Y79" s="111"/>
      <c r="Z79" s="112">
        <f t="shared" si="32"/>
        <v>3114.7664670658683</v>
      </c>
      <c r="AA79" s="112">
        <f t="shared" si="31"/>
        <v>1231.2</v>
      </c>
      <c r="AB79" s="112">
        <f t="shared" si="33"/>
        <v>882</v>
      </c>
      <c r="AC79" s="112">
        <f t="shared" si="38"/>
        <v>21622</v>
      </c>
      <c r="AD79" s="112">
        <f t="shared" si="34"/>
        <v>12312</v>
      </c>
      <c r="AE79" s="112">
        <f t="shared" si="27"/>
        <v>17700</v>
      </c>
      <c r="AF79" s="112">
        <f t="shared" si="28"/>
        <v>10200</v>
      </c>
      <c r="AG79" s="113">
        <f t="shared" si="35"/>
        <v>0.22180451127819548</v>
      </c>
      <c r="AH79" s="114">
        <f t="shared" si="36"/>
        <v>0.12781954887218044</v>
      </c>
    </row>
    <row r="80" spans="1:34" s="36" customFormat="1" ht="21" customHeight="1">
      <c r="A80" s="593">
        <f t="shared" si="37"/>
        <v>70</v>
      </c>
      <c r="B80" s="617"/>
      <c r="C80" s="616"/>
      <c r="D80" s="115"/>
      <c r="E80" s="17">
        <v>1</v>
      </c>
      <c r="F80" s="17" t="s">
        <v>194</v>
      </c>
      <c r="G80" s="17" t="s">
        <v>192</v>
      </c>
      <c r="H80" s="617"/>
      <c r="I80" s="617"/>
      <c r="J80" s="617"/>
      <c r="K80" s="17" t="s">
        <v>8</v>
      </c>
      <c r="L80" s="143">
        <v>188</v>
      </c>
      <c r="M80" s="17">
        <v>2</v>
      </c>
      <c r="N80" s="19">
        <f t="shared" si="24"/>
        <v>175</v>
      </c>
      <c r="O80" s="102">
        <f t="shared" si="25"/>
        <v>32900</v>
      </c>
      <c r="P80" s="103">
        <f t="shared" si="20"/>
        <v>26.210931073616464</v>
      </c>
      <c r="Q80" s="116">
        <v>20000</v>
      </c>
      <c r="R80" s="118">
        <f t="shared" si="26"/>
        <v>150</v>
      </c>
      <c r="S80" s="116">
        <f t="shared" si="21"/>
        <v>0</v>
      </c>
      <c r="T80" s="116">
        <f t="shared" si="22"/>
        <v>0</v>
      </c>
      <c r="U80" s="62">
        <f t="shared" si="29"/>
        <v>52900</v>
      </c>
      <c r="V80" s="62">
        <v>89900</v>
      </c>
      <c r="W80" s="19">
        <f t="shared" si="30"/>
        <v>1.833648393194707</v>
      </c>
      <c r="X80" s="111">
        <v>119870</v>
      </c>
      <c r="Y80" s="111"/>
      <c r="Z80" s="112">
        <f t="shared" si="32"/>
        <v>3343.0000000000005</v>
      </c>
      <c r="AA80" s="112">
        <f t="shared" si="31"/>
        <v>1662.2100000000007</v>
      </c>
      <c r="AB80" s="112">
        <f t="shared" si="33"/>
        <v>987</v>
      </c>
      <c r="AC80" s="112">
        <f t="shared" si="38"/>
        <v>27111</v>
      </c>
      <c r="AD80" s="112">
        <f t="shared" si="34"/>
        <v>16622.100000000006</v>
      </c>
      <c r="AE80" s="112">
        <f t="shared" si="27"/>
        <v>22800</v>
      </c>
      <c r="AF80" s="112">
        <f t="shared" si="28"/>
        <v>14000</v>
      </c>
      <c r="AG80" s="113">
        <f t="shared" si="35"/>
        <v>0.25361512791991103</v>
      </c>
      <c r="AH80" s="114">
        <f t="shared" si="36"/>
        <v>0.15572858731924361</v>
      </c>
    </row>
    <row r="81" spans="1:34" s="36" customFormat="1" ht="21" customHeight="1">
      <c r="A81" s="593">
        <f t="shared" si="37"/>
        <v>71</v>
      </c>
      <c r="B81" s="617" t="s">
        <v>115</v>
      </c>
      <c r="C81" s="616" t="s">
        <v>9</v>
      </c>
      <c r="D81" s="115"/>
      <c r="E81" s="17">
        <v>1</v>
      </c>
      <c r="F81" s="17"/>
      <c r="G81" s="17" t="s">
        <v>197</v>
      </c>
      <c r="H81" s="617" t="s">
        <v>206</v>
      </c>
      <c r="I81" s="617" t="s">
        <v>210</v>
      </c>
      <c r="J81" s="617">
        <f>LENB(I81)</f>
        <v>48</v>
      </c>
      <c r="K81" s="17" t="s">
        <v>8</v>
      </c>
      <c r="L81" s="143">
        <v>104</v>
      </c>
      <c r="M81" s="17">
        <v>2</v>
      </c>
      <c r="N81" s="19">
        <f t="shared" si="24"/>
        <v>175</v>
      </c>
      <c r="O81" s="102">
        <f t="shared" si="25"/>
        <v>18200</v>
      </c>
      <c r="P81" s="103">
        <f t="shared" si="20"/>
        <v>14.49966399817081</v>
      </c>
      <c r="Q81" s="116">
        <v>20000</v>
      </c>
      <c r="R81" s="118">
        <f t="shared" si="26"/>
        <v>150</v>
      </c>
      <c r="S81" s="116">
        <f t="shared" si="21"/>
        <v>0</v>
      </c>
      <c r="T81" s="116">
        <f t="shared" si="22"/>
        <v>0</v>
      </c>
      <c r="U81" s="62">
        <f t="shared" si="29"/>
        <v>38200</v>
      </c>
      <c r="V81" s="62">
        <v>54900</v>
      </c>
      <c r="W81" s="19">
        <f t="shared" si="30"/>
        <v>1.8249365144057434</v>
      </c>
      <c r="X81" s="111">
        <v>73200</v>
      </c>
      <c r="Y81" s="111"/>
      <c r="Z81" s="112">
        <f t="shared" si="32"/>
        <v>2384.4191616766466</v>
      </c>
      <c r="AA81" s="112">
        <f t="shared" si="31"/>
        <v>425.6</v>
      </c>
      <c r="AB81" s="112">
        <f t="shared" si="33"/>
        <v>546</v>
      </c>
      <c r="AC81" s="112">
        <f t="shared" si="38"/>
        <v>10661</v>
      </c>
      <c r="AD81" s="112">
        <f t="shared" si="34"/>
        <v>4256</v>
      </c>
      <c r="AE81" s="112">
        <f t="shared" si="27"/>
        <v>7800</v>
      </c>
      <c r="AF81" s="112">
        <f t="shared" si="28"/>
        <v>3300</v>
      </c>
      <c r="AG81" s="113">
        <f t="shared" si="35"/>
        <v>0.14207650273224043</v>
      </c>
      <c r="AH81" s="114">
        <f t="shared" si="36"/>
        <v>6.0109289617486336E-2</v>
      </c>
    </row>
    <row r="82" spans="1:34" s="36" customFormat="1" ht="21" customHeight="1">
      <c r="A82" s="593">
        <f t="shared" si="37"/>
        <v>72</v>
      </c>
      <c r="B82" s="617"/>
      <c r="C82" s="616"/>
      <c r="D82" s="115"/>
      <c r="E82" s="17">
        <v>1</v>
      </c>
      <c r="F82" s="17"/>
      <c r="G82" s="17" t="s">
        <v>198</v>
      </c>
      <c r="H82" s="617"/>
      <c r="I82" s="617"/>
      <c r="J82" s="617"/>
      <c r="K82" s="17" t="s">
        <v>186</v>
      </c>
      <c r="L82" s="143">
        <v>88</v>
      </c>
      <c r="M82" s="17">
        <v>2</v>
      </c>
      <c r="N82" s="19">
        <f t="shared" si="24"/>
        <v>175</v>
      </c>
      <c r="O82" s="102">
        <f t="shared" si="25"/>
        <v>15400</v>
      </c>
      <c r="P82" s="103">
        <f t="shared" si="20"/>
        <v>12.268946459990685</v>
      </c>
      <c r="Q82" s="116">
        <v>20000</v>
      </c>
      <c r="R82" s="118">
        <f t="shared" si="26"/>
        <v>150</v>
      </c>
      <c r="S82" s="116">
        <f t="shared" si="21"/>
        <v>0</v>
      </c>
      <c r="T82" s="116">
        <f t="shared" si="22"/>
        <v>0</v>
      </c>
      <c r="U82" s="62">
        <f t="shared" si="29"/>
        <v>35400</v>
      </c>
      <c r="V82" s="62">
        <v>49900</v>
      </c>
      <c r="W82" s="19">
        <f t="shared" si="30"/>
        <v>1.822456781352549</v>
      </c>
      <c r="X82" s="111">
        <v>66540</v>
      </c>
      <c r="Y82" s="111"/>
      <c r="Z82" s="112">
        <f t="shared" si="32"/>
        <v>2201.8323353293408</v>
      </c>
      <c r="AA82" s="112">
        <f t="shared" si="31"/>
        <v>318.81999999999971</v>
      </c>
      <c r="AB82" s="112">
        <f t="shared" si="33"/>
        <v>462</v>
      </c>
      <c r="AC82" s="112">
        <f t="shared" si="38"/>
        <v>9011</v>
      </c>
      <c r="AD82" s="112">
        <f t="shared" si="34"/>
        <v>3188.1999999999971</v>
      </c>
      <c r="AE82" s="112">
        <f t="shared" si="27"/>
        <v>6400</v>
      </c>
      <c r="AF82" s="112">
        <f t="shared" si="28"/>
        <v>2500</v>
      </c>
      <c r="AG82" s="113">
        <f t="shared" si="35"/>
        <v>0.12825651302605209</v>
      </c>
      <c r="AH82" s="114">
        <f t="shared" si="36"/>
        <v>5.0100200400801605E-2</v>
      </c>
    </row>
    <row r="83" spans="1:34" s="36" customFormat="1" ht="21" customHeight="1">
      <c r="A83" s="593">
        <f t="shared" si="37"/>
        <v>73</v>
      </c>
      <c r="B83" s="617"/>
      <c r="C83" s="616"/>
      <c r="D83" s="115"/>
      <c r="E83" s="17">
        <v>1</v>
      </c>
      <c r="F83" s="17"/>
      <c r="G83" s="17" t="s">
        <v>199</v>
      </c>
      <c r="H83" s="617"/>
      <c r="I83" s="617"/>
      <c r="J83" s="617"/>
      <c r="K83" s="17" t="s">
        <v>186</v>
      </c>
      <c r="L83" s="143">
        <v>78</v>
      </c>
      <c r="M83" s="17">
        <v>2</v>
      </c>
      <c r="N83" s="19">
        <f t="shared" si="24"/>
        <v>175</v>
      </c>
      <c r="O83" s="102">
        <f t="shared" si="25"/>
        <v>13650</v>
      </c>
      <c r="P83" s="103">
        <f t="shared" si="20"/>
        <v>10.874747998628107</v>
      </c>
      <c r="Q83" s="116">
        <v>8100</v>
      </c>
      <c r="R83" s="118">
        <f t="shared" si="26"/>
        <v>150</v>
      </c>
      <c r="S83" s="116">
        <f t="shared" si="21"/>
        <v>0</v>
      </c>
      <c r="T83" s="116">
        <f t="shared" si="22"/>
        <v>0</v>
      </c>
      <c r="U83" s="62">
        <f t="shared" si="29"/>
        <v>21750</v>
      </c>
      <c r="V83" s="62">
        <v>34900</v>
      </c>
      <c r="W83" s="19">
        <f t="shared" si="30"/>
        <v>1.8339871980177576</v>
      </c>
      <c r="X83" s="111">
        <v>59870</v>
      </c>
      <c r="Y83" s="111"/>
      <c r="Z83" s="112">
        <f t="shared" si="32"/>
        <v>1375.1407185628741</v>
      </c>
      <c r="AA83" s="112">
        <f t="shared" si="31"/>
        <v>297.20999999999987</v>
      </c>
      <c r="AB83" s="112">
        <f t="shared" si="33"/>
        <v>409.5</v>
      </c>
      <c r="AC83" s="112">
        <f t="shared" si="38"/>
        <v>9311</v>
      </c>
      <c r="AD83" s="112">
        <f t="shared" si="34"/>
        <v>2972.0999999999985</v>
      </c>
      <c r="AE83" s="112">
        <f t="shared" si="27"/>
        <v>7600</v>
      </c>
      <c r="AF83" s="112">
        <f t="shared" si="28"/>
        <v>2300</v>
      </c>
      <c r="AG83" s="113">
        <f t="shared" si="35"/>
        <v>0.2177650429799427</v>
      </c>
      <c r="AH83" s="114">
        <f t="shared" si="36"/>
        <v>6.5902578796561598E-2</v>
      </c>
    </row>
    <row r="84" spans="1:34" s="36" customFormat="1" ht="21" customHeight="1">
      <c r="A84" s="593">
        <f t="shared" si="37"/>
        <v>74</v>
      </c>
      <c r="B84" s="617" t="s">
        <v>115</v>
      </c>
      <c r="C84" s="616" t="s">
        <v>9</v>
      </c>
      <c r="D84" s="115"/>
      <c r="E84" s="17">
        <v>1</v>
      </c>
      <c r="F84" s="17" t="s">
        <v>200</v>
      </c>
      <c r="G84" s="17"/>
      <c r="H84" s="617" t="s">
        <v>208</v>
      </c>
      <c r="I84" s="617" t="s">
        <v>211</v>
      </c>
      <c r="J84" s="617">
        <f>LENB(I84)</f>
        <v>43</v>
      </c>
      <c r="K84" s="17" t="s">
        <v>8</v>
      </c>
      <c r="L84" s="143">
        <v>80</v>
      </c>
      <c r="M84" s="17">
        <v>2</v>
      </c>
      <c r="N84" s="19">
        <f t="shared" si="24"/>
        <v>175</v>
      </c>
      <c r="O84" s="102">
        <f t="shared" si="25"/>
        <v>14000</v>
      </c>
      <c r="P84" s="103">
        <f t="shared" si="20"/>
        <v>11.153587690900624</v>
      </c>
      <c r="Q84" s="116">
        <v>20000</v>
      </c>
      <c r="R84" s="118">
        <f t="shared" si="26"/>
        <v>150</v>
      </c>
      <c r="S84" s="116">
        <f t="shared" si="21"/>
        <v>0</v>
      </c>
      <c r="T84" s="116">
        <f t="shared" si="22"/>
        <v>0</v>
      </c>
      <c r="U84" s="62">
        <f t="shared" si="29"/>
        <v>34000</v>
      </c>
      <c r="V84" s="62">
        <v>49800</v>
      </c>
      <c r="W84" s="19">
        <f t="shared" si="30"/>
        <v>1.8210637548432547</v>
      </c>
      <c r="X84" s="111">
        <v>66400</v>
      </c>
      <c r="Y84" s="111"/>
      <c r="Z84" s="112">
        <f t="shared" si="32"/>
        <v>2110.5389221556884</v>
      </c>
      <c r="AA84" s="112">
        <f t="shared" si="31"/>
        <v>451.20000000000005</v>
      </c>
      <c r="AB84" s="112">
        <f t="shared" si="33"/>
        <v>420</v>
      </c>
      <c r="AC84" s="112">
        <f t="shared" si="38"/>
        <v>10322</v>
      </c>
      <c r="AD84" s="112">
        <f t="shared" si="34"/>
        <v>4512</v>
      </c>
      <c r="AE84" s="112">
        <f t="shared" si="27"/>
        <v>7800</v>
      </c>
      <c r="AF84" s="112">
        <f t="shared" si="28"/>
        <v>3700</v>
      </c>
      <c r="AG84" s="113">
        <f t="shared" si="35"/>
        <v>0.15662650602409639</v>
      </c>
      <c r="AH84" s="114">
        <f t="shared" si="36"/>
        <v>7.4297188755020074E-2</v>
      </c>
    </row>
    <row r="85" spans="1:34" s="36" customFormat="1" ht="21" customHeight="1">
      <c r="A85" s="593">
        <f t="shared" si="37"/>
        <v>75</v>
      </c>
      <c r="B85" s="617"/>
      <c r="C85" s="616"/>
      <c r="D85" s="115"/>
      <c r="E85" s="17">
        <v>1</v>
      </c>
      <c r="F85" s="17" t="s">
        <v>201</v>
      </c>
      <c r="G85" s="17"/>
      <c r="H85" s="617"/>
      <c r="I85" s="617"/>
      <c r="J85" s="617"/>
      <c r="K85" s="17" t="s">
        <v>186</v>
      </c>
      <c r="L85" s="143">
        <v>91</v>
      </c>
      <c r="M85" s="17">
        <v>2</v>
      </c>
      <c r="N85" s="19">
        <f t="shared" si="24"/>
        <v>175</v>
      </c>
      <c r="O85" s="102">
        <f t="shared" si="25"/>
        <v>15925</v>
      </c>
      <c r="P85" s="103">
        <f t="shared" si="20"/>
        <v>12.68720599839946</v>
      </c>
      <c r="Q85" s="116">
        <v>20000</v>
      </c>
      <c r="R85" s="118">
        <f t="shared" si="26"/>
        <v>150</v>
      </c>
      <c r="S85" s="116">
        <f t="shared" si="21"/>
        <v>0</v>
      </c>
      <c r="T85" s="116">
        <f t="shared" si="22"/>
        <v>0</v>
      </c>
      <c r="U85" s="62">
        <f t="shared" si="29"/>
        <v>35925</v>
      </c>
      <c r="V85" s="62">
        <v>54800</v>
      </c>
      <c r="W85" s="19">
        <f t="shared" si="30"/>
        <v>1.82295117489447</v>
      </c>
      <c r="X85" s="111">
        <v>73070</v>
      </c>
      <c r="Y85" s="111"/>
      <c r="Z85" s="112">
        <f t="shared" si="32"/>
        <v>2236.0673652694613</v>
      </c>
      <c r="AA85" s="112">
        <f t="shared" si="31"/>
        <v>645.30999999999995</v>
      </c>
      <c r="AB85" s="112">
        <f t="shared" si="33"/>
        <v>477.75</v>
      </c>
      <c r="AC85" s="112">
        <f t="shared" si="38"/>
        <v>12847</v>
      </c>
      <c r="AD85" s="112">
        <f t="shared" si="34"/>
        <v>6453.0999999999985</v>
      </c>
      <c r="AE85" s="112">
        <f t="shared" si="27"/>
        <v>10200</v>
      </c>
      <c r="AF85" s="112">
        <f t="shared" si="28"/>
        <v>5400</v>
      </c>
      <c r="AG85" s="113">
        <f t="shared" si="35"/>
        <v>0.18613138686131386</v>
      </c>
      <c r="AH85" s="114">
        <f t="shared" si="36"/>
        <v>9.8540145985401464E-2</v>
      </c>
    </row>
    <row r="86" spans="1:34" s="36" customFormat="1" ht="21" customHeight="1">
      <c r="A86" s="593">
        <f t="shared" si="37"/>
        <v>76</v>
      </c>
      <c r="B86" s="617" t="s">
        <v>115</v>
      </c>
      <c r="C86" s="616" t="s">
        <v>9</v>
      </c>
      <c r="D86" s="115"/>
      <c r="E86" s="17">
        <v>1</v>
      </c>
      <c r="F86" s="17" t="s">
        <v>205</v>
      </c>
      <c r="G86" s="17" t="s">
        <v>202</v>
      </c>
      <c r="H86" s="617" t="s">
        <v>206</v>
      </c>
      <c r="I86" s="617" t="s">
        <v>761</v>
      </c>
      <c r="J86" s="617">
        <f>LENB(I86)</f>
        <v>39</v>
      </c>
      <c r="K86" s="17" t="s">
        <v>8</v>
      </c>
      <c r="L86" s="143">
        <v>239</v>
      </c>
      <c r="M86" s="17">
        <v>2</v>
      </c>
      <c r="N86" s="19">
        <f t="shared" si="24"/>
        <v>175</v>
      </c>
      <c r="O86" s="102">
        <f>L86*N86</f>
        <v>41825</v>
      </c>
      <c r="P86" s="103">
        <f>O86/$G$1</f>
        <v>33.32134322656561</v>
      </c>
      <c r="Q86" s="116">
        <v>20000</v>
      </c>
      <c r="R86" s="118">
        <f t="shared" si="26"/>
        <v>150</v>
      </c>
      <c r="S86" s="116">
        <f t="shared" si="21"/>
        <v>0</v>
      </c>
      <c r="T86" s="116">
        <f t="shared" si="22"/>
        <v>0</v>
      </c>
      <c r="U86" s="62">
        <f t="shared" si="29"/>
        <v>61825</v>
      </c>
      <c r="V86" s="62">
        <v>99800</v>
      </c>
      <c r="W86" s="19">
        <f t="shared" si="30"/>
        <v>1.8369165429755128</v>
      </c>
      <c r="X86" s="111">
        <v>133070</v>
      </c>
      <c r="Y86" s="111"/>
      <c r="Z86" s="112">
        <f t="shared" si="32"/>
        <v>3924.9955089820364</v>
      </c>
      <c r="AA86" s="112">
        <f t="shared" si="31"/>
        <v>1535.3100000000006</v>
      </c>
      <c r="AB86" s="112">
        <f t="shared" si="33"/>
        <v>1254.75</v>
      </c>
      <c r="AC86" s="112">
        <f t="shared" si="38"/>
        <v>26997</v>
      </c>
      <c r="AD86" s="112">
        <f t="shared" si="34"/>
        <v>15353.100000000006</v>
      </c>
      <c r="AE86" s="112">
        <f t="shared" si="27"/>
        <v>21900</v>
      </c>
      <c r="AF86" s="112">
        <f t="shared" si="28"/>
        <v>12600</v>
      </c>
      <c r="AG86" s="113">
        <f t="shared" si="35"/>
        <v>0.21943887775551102</v>
      </c>
      <c r="AH86" s="114">
        <f t="shared" si="36"/>
        <v>0.12625250501002003</v>
      </c>
    </row>
    <row r="87" spans="1:34" s="36" customFormat="1" ht="21" customHeight="1">
      <c r="A87" s="593">
        <f t="shared" si="37"/>
        <v>77</v>
      </c>
      <c r="B87" s="617"/>
      <c r="C87" s="616"/>
      <c r="D87" s="115"/>
      <c r="E87" s="17">
        <v>1</v>
      </c>
      <c r="F87" s="17" t="s">
        <v>205</v>
      </c>
      <c r="G87" s="17" t="s">
        <v>204</v>
      </c>
      <c r="H87" s="617"/>
      <c r="I87" s="617"/>
      <c r="J87" s="617"/>
      <c r="K87" s="17" t="s">
        <v>186</v>
      </c>
      <c r="L87" s="143">
        <v>289.5</v>
      </c>
      <c r="M87" s="17">
        <v>2</v>
      </c>
      <c r="N87" s="19">
        <f t="shared" si="24"/>
        <v>175</v>
      </c>
      <c r="O87" s="102">
        <f t="shared" si="25"/>
        <v>50662.5</v>
      </c>
      <c r="P87" s="103">
        <f t="shared" si="20"/>
        <v>40.36204545644663</v>
      </c>
      <c r="Q87" s="116">
        <v>20000</v>
      </c>
      <c r="R87" s="118">
        <f t="shared" si="26"/>
        <v>150</v>
      </c>
      <c r="S87" s="116">
        <f t="shared" si="21"/>
        <v>0</v>
      </c>
      <c r="T87" s="116">
        <f t="shared" si="22"/>
        <v>0</v>
      </c>
      <c r="U87" s="62">
        <f t="shared" si="29"/>
        <v>70662.5</v>
      </c>
      <c r="V87" s="62">
        <v>109900</v>
      </c>
      <c r="W87" s="19">
        <f t="shared" si="30"/>
        <v>1.8393391882430081</v>
      </c>
      <c r="X87" s="111">
        <v>146540</v>
      </c>
      <c r="Y87" s="111"/>
      <c r="Z87" s="112">
        <f t="shared" si="32"/>
        <v>4501.2851796407185</v>
      </c>
      <c r="AA87" s="112">
        <f t="shared" si="31"/>
        <v>1432.5699999999997</v>
      </c>
      <c r="AB87" s="112">
        <f t="shared" si="33"/>
        <v>1519.875</v>
      </c>
      <c r="AC87" s="112">
        <f t="shared" si="38"/>
        <v>27148.5</v>
      </c>
      <c r="AD87" s="112">
        <f t="shared" si="34"/>
        <v>14325.699999999997</v>
      </c>
      <c r="AE87" s="112">
        <f t="shared" si="27"/>
        <v>21200</v>
      </c>
      <c r="AF87" s="112">
        <f t="shared" si="28"/>
        <v>11400</v>
      </c>
      <c r="AG87" s="113">
        <f t="shared" si="35"/>
        <v>0.19290263876251137</v>
      </c>
      <c r="AH87" s="114">
        <f t="shared" si="36"/>
        <v>0.10373066424021839</v>
      </c>
    </row>
    <row r="88" spans="1:34" s="36" customFormat="1" ht="21" customHeight="1">
      <c r="A88" s="593">
        <f t="shared" si="37"/>
        <v>78</v>
      </c>
      <c r="B88" s="617"/>
      <c r="C88" s="616"/>
      <c r="D88" s="115"/>
      <c r="E88" s="17">
        <v>1</v>
      </c>
      <c r="F88" s="17" t="s">
        <v>205</v>
      </c>
      <c r="G88" s="17" t="s">
        <v>203</v>
      </c>
      <c r="H88" s="617"/>
      <c r="I88" s="617"/>
      <c r="J88" s="617"/>
      <c r="K88" s="17" t="s">
        <v>186</v>
      </c>
      <c r="L88" s="143">
        <v>368</v>
      </c>
      <c r="M88" s="17">
        <v>2</v>
      </c>
      <c r="N88" s="19">
        <f t="shared" si="24"/>
        <v>175</v>
      </c>
      <c r="O88" s="102">
        <f t="shared" si="25"/>
        <v>64400</v>
      </c>
      <c r="P88" s="103">
        <f t="shared" si="20"/>
        <v>51.306503378142864</v>
      </c>
      <c r="Q88" s="116">
        <v>20000</v>
      </c>
      <c r="R88" s="118">
        <f t="shared" si="26"/>
        <v>150</v>
      </c>
      <c r="S88" s="116">
        <f t="shared" si="21"/>
        <v>0</v>
      </c>
      <c r="T88" s="116">
        <f t="shared" si="22"/>
        <v>0</v>
      </c>
      <c r="U88" s="62">
        <f t="shared" si="29"/>
        <v>84400</v>
      </c>
      <c r="V88" s="62">
        <v>119900</v>
      </c>
      <c r="W88" s="19">
        <f t="shared" si="30"/>
        <v>1.8420977949314641</v>
      </c>
      <c r="X88" s="111">
        <v>159870</v>
      </c>
      <c r="Y88" s="111"/>
      <c r="Z88" s="112">
        <f t="shared" si="32"/>
        <v>5397.1017964071862</v>
      </c>
      <c r="AA88" s="112">
        <f t="shared" si="31"/>
        <v>832.2100000000006</v>
      </c>
      <c r="AB88" s="112">
        <f t="shared" si="33"/>
        <v>1932</v>
      </c>
      <c r="AC88" s="112">
        <f t="shared" si="38"/>
        <v>22311</v>
      </c>
      <c r="AD88" s="112">
        <f t="shared" si="34"/>
        <v>8322.1000000000058</v>
      </c>
      <c r="AE88" s="112">
        <f t="shared" si="27"/>
        <v>15000</v>
      </c>
      <c r="AF88" s="112">
        <f t="shared" si="28"/>
        <v>5600</v>
      </c>
      <c r="AG88" s="113">
        <f t="shared" si="35"/>
        <v>0.12510425354462051</v>
      </c>
      <c r="AH88" s="114">
        <f t="shared" si="36"/>
        <v>4.6705587989991658E-2</v>
      </c>
    </row>
    <row r="89" spans="1:34" s="36" customFormat="1" ht="21" customHeight="1">
      <c r="A89" s="593">
        <f t="shared" si="37"/>
        <v>79</v>
      </c>
      <c r="B89" s="17" t="s">
        <v>115</v>
      </c>
      <c r="C89" s="587" t="s">
        <v>9</v>
      </c>
      <c r="D89" s="115"/>
      <c r="E89" s="17">
        <v>1</v>
      </c>
      <c r="F89" s="17"/>
      <c r="G89" s="17"/>
      <c r="H89" s="17"/>
      <c r="I89" s="580" t="s">
        <v>897</v>
      </c>
      <c r="J89" s="17">
        <f t="shared" ref="J89:J106" si="39">LENB(I89)</f>
        <v>44</v>
      </c>
      <c r="K89" s="17" t="s">
        <v>8</v>
      </c>
      <c r="L89" s="143">
        <v>228</v>
      </c>
      <c r="M89" s="17">
        <v>2</v>
      </c>
      <c r="N89" s="19">
        <f t="shared" si="24"/>
        <v>175</v>
      </c>
      <c r="O89" s="102">
        <f t="shared" si="25"/>
        <v>39900</v>
      </c>
      <c r="P89" s="103">
        <f t="shared" si="20"/>
        <v>31.787724919066775</v>
      </c>
      <c r="Q89" s="116">
        <v>20000</v>
      </c>
      <c r="R89" s="118">
        <f t="shared" si="26"/>
        <v>150</v>
      </c>
      <c r="S89" s="116">
        <f t="shared" si="21"/>
        <v>0</v>
      </c>
      <c r="T89" s="116">
        <f t="shared" si="22"/>
        <v>0</v>
      </c>
      <c r="U89" s="62">
        <f t="shared" si="29"/>
        <v>59900</v>
      </c>
      <c r="V89" s="62">
        <v>79800</v>
      </c>
      <c r="W89" s="19">
        <f t="shared" si="30"/>
        <v>1.8362940229724189</v>
      </c>
      <c r="X89" s="111">
        <v>106400</v>
      </c>
      <c r="Y89" s="111"/>
      <c r="Z89" s="112">
        <f t="shared" si="32"/>
        <v>3799.467065868263</v>
      </c>
      <c r="AA89" s="112">
        <f t="shared" si="31"/>
        <v>181.20000000000002</v>
      </c>
      <c r="AB89" s="112">
        <f t="shared" si="33"/>
        <v>1197</v>
      </c>
      <c r="AC89" s="112">
        <f t="shared" si="38"/>
        <v>11122</v>
      </c>
      <c r="AD89" s="112">
        <f t="shared" si="34"/>
        <v>1812</v>
      </c>
      <c r="AE89" s="112">
        <f t="shared" si="27"/>
        <v>6200</v>
      </c>
      <c r="AF89" s="112">
        <f t="shared" si="28"/>
        <v>500</v>
      </c>
      <c r="AG89" s="113">
        <f t="shared" si="35"/>
        <v>7.7694235588972427E-2</v>
      </c>
      <c r="AH89" s="114">
        <f t="shared" si="36"/>
        <v>6.2656641604010022E-3</v>
      </c>
    </row>
    <row r="90" spans="1:34" s="36" customFormat="1" ht="21" customHeight="1">
      <c r="A90" s="593">
        <f t="shared" si="37"/>
        <v>80</v>
      </c>
      <c r="B90" s="17" t="s">
        <v>115</v>
      </c>
      <c r="C90" s="587" t="s">
        <v>9</v>
      </c>
      <c r="D90" s="115"/>
      <c r="E90" s="17">
        <v>1</v>
      </c>
      <c r="F90" s="17"/>
      <c r="G90" s="17"/>
      <c r="H90" s="17"/>
      <c r="I90" s="580" t="s">
        <v>898</v>
      </c>
      <c r="J90" s="17">
        <f t="shared" si="39"/>
        <v>41</v>
      </c>
      <c r="K90" s="17" t="s">
        <v>8</v>
      </c>
      <c r="L90" s="143">
        <v>145</v>
      </c>
      <c r="M90" s="17">
        <v>2</v>
      </c>
      <c r="N90" s="19">
        <f t="shared" si="24"/>
        <v>175</v>
      </c>
      <c r="O90" s="102">
        <f t="shared" si="25"/>
        <v>25375</v>
      </c>
      <c r="P90" s="103">
        <f t="shared" si="20"/>
        <v>20.215877689757381</v>
      </c>
      <c r="Q90" s="116">
        <v>20000</v>
      </c>
      <c r="R90" s="118">
        <f t="shared" si="26"/>
        <v>150</v>
      </c>
      <c r="S90" s="116">
        <f t="shared" si="21"/>
        <v>0</v>
      </c>
      <c r="T90" s="116">
        <f t="shared" si="22"/>
        <v>0</v>
      </c>
      <c r="U90" s="62">
        <f t="shared" si="29"/>
        <v>45375</v>
      </c>
      <c r="V90" s="62">
        <v>69800</v>
      </c>
      <c r="W90" s="19">
        <f t="shared" si="30"/>
        <v>1.8298939311459725</v>
      </c>
      <c r="X90" s="111">
        <v>93070</v>
      </c>
      <c r="Y90" s="111"/>
      <c r="Z90" s="112">
        <f t="shared" si="32"/>
        <v>2852.2979041916169</v>
      </c>
      <c r="AA90" s="112">
        <f t="shared" si="31"/>
        <v>860.31</v>
      </c>
      <c r="AB90" s="112">
        <f t="shared" si="33"/>
        <v>761.25</v>
      </c>
      <c r="AC90" s="112">
        <f t="shared" si="38"/>
        <v>16747</v>
      </c>
      <c r="AD90" s="112">
        <f t="shared" si="34"/>
        <v>8603.0999999999985</v>
      </c>
      <c r="AE90" s="112">
        <f t="shared" si="27"/>
        <v>13200</v>
      </c>
      <c r="AF90" s="112">
        <f t="shared" si="28"/>
        <v>7000</v>
      </c>
      <c r="AG90" s="113">
        <f t="shared" si="35"/>
        <v>0.18911174785100288</v>
      </c>
      <c r="AH90" s="114">
        <f t="shared" si="36"/>
        <v>0.10028653295128939</v>
      </c>
    </row>
    <row r="91" spans="1:34" s="36" customFormat="1" ht="21" customHeight="1">
      <c r="A91" s="593">
        <f t="shared" si="37"/>
        <v>81</v>
      </c>
      <c r="B91" s="17" t="s">
        <v>115</v>
      </c>
      <c r="C91" s="587" t="s">
        <v>9</v>
      </c>
      <c r="D91" s="115"/>
      <c r="E91" s="17">
        <v>1</v>
      </c>
      <c r="F91" s="17"/>
      <c r="G91" s="17"/>
      <c r="H91" s="17"/>
      <c r="I91" s="580" t="s">
        <v>899</v>
      </c>
      <c r="J91" s="17">
        <f t="shared" si="39"/>
        <v>40</v>
      </c>
      <c r="K91" s="17" t="s">
        <v>8</v>
      </c>
      <c r="L91" s="143">
        <v>150</v>
      </c>
      <c r="M91" s="17">
        <v>2</v>
      </c>
      <c r="N91" s="19">
        <f t="shared" si="24"/>
        <v>175</v>
      </c>
      <c r="O91" s="102">
        <f t="shared" si="25"/>
        <v>26250</v>
      </c>
      <c r="P91" s="103">
        <f t="shared" si="20"/>
        <v>20.91297692043867</v>
      </c>
      <c r="Q91" s="116">
        <v>20000</v>
      </c>
      <c r="R91" s="118">
        <f t="shared" si="26"/>
        <v>150</v>
      </c>
      <c r="S91" s="116">
        <f t="shared" si="21"/>
        <v>0</v>
      </c>
      <c r="T91" s="116">
        <f t="shared" si="22"/>
        <v>0</v>
      </c>
      <c r="U91" s="62">
        <f t="shared" si="29"/>
        <v>46250</v>
      </c>
      <c r="V91" s="62">
        <v>69800</v>
      </c>
      <c r="W91" s="19">
        <f t="shared" si="30"/>
        <v>1.830393267519016</v>
      </c>
      <c r="X91" s="111">
        <v>93070</v>
      </c>
      <c r="Y91" s="111"/>
      <c r="Z91" s="112">
        <f t="shared" si="32"/>
        <v>2909.3562874251502</v>
      </c>
      <c r="AA91" s="112">
        <f t="shared" si="31"/>
        <v>772.81</v>
      </c>
      <c r="AB91" s="112">
        <f t="shared" si="33"/>
        <v>787.5</v>
      </c>
      <c r="AC91" s="112">
        <f t="shared" si="38"/>
        <v>15872</v>
      </c>
      <c r="AD91" s="112">
        <f t="shared" si="34"/>
        <v>7728.0999999999985</v>
      </c>
      <c r="AE91" s="112">
        <f t="shared" si="27"/>
        <v>12200</v>
      </c>
      <c r="AF91" s="112">
        <f t="shared" si="28"/>
        <v>6200</v>
      </c>
      <c r="AG91" s="113">
        <f t="shared" si="35"/>
        <v>0.17478510028653296</v>
      </c>
      <c r="AH91" s="114">
        <f t="shared" si="36"/>
        <v>8.882521489971347E-2</v>
      </c>
    </row>
    <row r="92" spans="1:34" s="36" customFormat="1" ht="21" customHeight="1">
      <c r="A92" s="593">
        <f t="shared" si="37"/>
        <v>82</v>
      </c>
      <c r="B92" s="17" t="s">
        <v>115</v>
      </c>
      <c r="C92" s="587" t="s">
        <v>9</v>
      </c>
      <c r="D92" s="115"/>
      <c r="E92" s="17">
        <v>1</v>
      </c>
      <c r="F92" s="17"/>
      <c r="G92" s="17"/>
      <c r="H92" s="17"/>
      <c r="I92" s="580" t="s">
        <v>900</v>
      </c>
      <c r="J92" s="17">
        <f t="shared" si="39"/>
        <v>37</v>
      </c>
      <c r="K92" s="17" t="s">
        <v>8</v>
      </c>
      <c r="L92" s="143">
        <v>98</v>
      </c>
      <c r="M92" s="17">
        <v>2</v>
      </c>
      <c r="N92" s="19">
        <f t="shared" si="24"/>
        <v>175</v>
      </c>
      <c r="O92" s="102">
        <f t="shared" si="25"/>
        <v>17150</v>
      </c>
      <c r="P92" s="103">
        <f t="shared" si="20"/>
        <v>13.663144921353263</v>
      </c>
      <c r="Q92" s="116">
        <v>20000</v>
      </c>
      <c r="R92" s="118">
        <f t="shared" si="26"/>
        <v>150</v>
      </c>
      <c r="S92" s="116">
        <f t="shared" si="21"/>
        <v>0</v>
      </c>
      <c r="T92" s="116">
        <f t="shared" si="22"/>
        <v>0</v>
      </c>
      <c r="U92" s="62">
        <f t="shared" si="29"/>
        <v>37150</v>
      </c>
      <c r="V92" s="62">
        <v>59800</v>
      </c>
      <c r="W92" s="19">
        <f t="shared" si="30"/>
        <v>1.8240504186781215</v>
      </c>
      <c r="X92" s="111">
        <v>79740</v>
      </c>
      <c r="Y92" s="111"/>
      <c r="Z92" s="112">
        <f t="shared" si="32"/>
        <v>2315.9491017964074</v>
      </c>
      <c r="AA92" s="112">
        <f t="shared" si="31"/>
        <v>909.41999999999973</v>
      </c>
      <c r="AB92" s="112">
        <f t="shared" si="33"/>
        <v>514.5</v>
      </c>
      <c r="AC92" s="112">
        <f t="shared" si="38"/>
        <v>16072</v>
      </c>
      <c r="AD92" s="112">
        <f t="shared" si="34"/>
        <v>9094.1999999999971</v>
      </c>
      <c r="AE92" s="112">
        <f t="shared" si="27"/>
        <v>13300</v>
      </c>
      <c r="AF92" s="112">
        <f t="shared" si="28"/>
        <v>7700</v>
      </c>
      <c r="AG92" s="113">
        <f t="shared" si="35"/>
        <v>0.22240802675585283</v>
      </c>
      <c r="AH92" s="114">
        <f t="shared" si="36"/>
        <v>0.12876254180602006</v>
      </c>
    </row>
    <row r="93" spans="1:34" s="36" customFormat="1" ht="21" customHeight="1">
      <c r="A93" s="593">
        <f t="shared" si="37"/>
        <v>83</v>
      </c>
      <c r="B93" s="17" t="s">
        <v>115</v>
      </c>
      <c r="C93" s="587" t="s">
        <v>9</v>
      </c>
      <c r="D93" s="115"/>
      <c r="E93" s="17">
        <v>1</v>
      </c>
      <c r="F93" s="17"/>
      <c r="G93" s="17"/>
      <c r="H93" s="17"/>
      <c r="I93" s="580" t="s">
        <v>33</v>
      </c>
      <c r="J93" s="17">
        <f t="shared" si="39"/>
        <v>39</v>
      </c>
      <c r="K93" s="17" t="s">
        <v>8</v>
      </c>
      <c r="L93" s="143">
        <v>158</v>
      </c>
      <c r="M93" s="17">
        <v>2</v>
      </c>
      <c r="N93" s="19">
        <f t="shared" si="24"/>
        <v>175</v>
      </c>
      <c r="O93" s="102">
        <f t="shared" si="25"/>
        <v>27650</v>
      </c>
      <c r="P93" s="103">
        <f t="shared" si="20"/>
        <v>22.028335689528731</v>
      </c>
      <c r="Q93" s="116">
        <v>20000</v>
      </c>
      <c r="R93" s="118">
        <f t="shared" si="26"/>
        <v>150</v>
      </c>
      <c r="S93" s="116">
        <f t="shared" si="21"/>
        <v>0</v>
      </c>
      <c r="T93" s="116">
        <f t="shared" si="22"/>
        <v>0</v>
      </c>
      <c r="U93" s="62">
        <f t="shared" si="29"/>
        <v>47650</v>
      </c>
      <c r="V93" s="62">
        <v>79800</v>
      </c>
      <c r="W93" s="19">
        <f t="shared" si="30"/>
        <v>1.8311540612374411</v>
      </c>
      <c r="X93" s="111">
        <v>106400</v>
      </c>
      <c r="Y93" s="111"/>
      <c r="Z93" s="112">
        <f t="shared" si="32"/>
        <v>3000.6497005988026</v>
      </c>
      <c r="AA93" s="112">
        <f t="shared" si="31"/>
        <v>1406.2</v>
      </c>
      <c r="AB93" s="112">
        <f t="shared" si="33"/>
        <v>829.5</v>
      </c>
      <c r="AC93" s="112">
        <f t="shared" si="38"/>
        <v>23372</v>
      </c>
      <c r="AD93" s="112">
        <f t="shared" si="34"/>
        <v>14062</v>
      </c>
      <c r="AE93" s="112">
        <f t="shared" si="27"/>
        <v>19600</v>
      </c>
      <c r="AF93" s="112">
        <f t="shared" si="28"/>
        <v>11900</v>
      </c>
      <c r="AG93" s="113">
        <f t="shared" si="35"/>
        <v>0.24561403508771928</v>
      </c>
      <c r="AH93" s="114">
        <f t="shared" si="36"/>
        <v>0.14912280701754385</v>
      </c>
    </row>
    <row r="94" spans="1:34" ht="21" customHeight="1">
      <c r="A94" s="593">
        <f t="shared" si="37"/>
        <v>84</v>
      </c>
      <c r="B94" s="91" t="s">
        <v>115</v>
      </c>
      <c r="C94" s="587" t="s">
        <v>2372</v>
      </c>
      <c r="D94" s="63"/>
      <c r="E94" s="91">
        <v>1</v>
      </c>
      <c r="F94" s="91"/>
      <c r="G94" s="91"/>
      <c r="H94" s="91"/>
      <c r="I94" s="581" t="s">
        <v>901</v>
      </c>
      <c r="J94" s="17">
        <f t="shared" si="39"/>
        <v>30</v>
      </c>
      <c r="K94" s="91" t="s">
        <v>8</v>
      </c>
      <c r="L94" s="143">
        <v>148</v>
      </c>
      <c r="M94" s="91">
        <v>2</v>
      </c>
      <c r="N94" s="19">
        <f t="shared" si="24"/>
        <v>175</v>
      </c>
      <c r="O94" s="102">
        <f t="shared" si="25"/>
        <v>25900</v>
      </c>
      <c r="P94" s="105">
        <f t="shared" si="20"/>
        <v>20.634137228166153</v>
      </c>
      <c r="Q94" s="62">
        <f t="shared" ref="Q94:Q110" si="40">IF($M94&lt;=1, 6500, IF($M94&lt;=1.5, 7300, IF($M94&lt;=2, 8100, IF($M94&lt;2.5, 8900, IF($M94&lt;3, 10000, IF($M94&lt;3.5, 10500, IF($M94&lt;4, 11300, IF($M94&lt;4.5, 12100, IF($M94&lt;5, 12900, IF($M94&lt;5.5, 13700, IF($M94&lt;6, 14500, IF($M94&lt;6.5, 15300, IF($M94&lt;7, 16100, IF($M94&lt;7.5, 16900, IF($M94&lt;8, 17700, IF($M94&lt;8.5, 18500, IF($M94&lt;9, 19300, IF($M94&lt;9.5, 20100, IF($M94&lt;10, 20900, IF($M94&gt;=10, 30000))))))))))))))))))))</f>
        <v>8100</v>
      </c>
      <c r="R94" s="104">
        <f t="shared" si="26"/>
        <v>150</v>
      </c>
      <c r="S94" s="62">
        <f t="shared" si="21"/>
        <v>0</v>
      </c>
      <c r="T94" s="62">
        <f t="shared" si="22"/>
        <v>0</v>
      </c>
      <c r="U94" s="62">
        <f t="shared" si="29"/>
        <v>34000</v>
      </c>
      <c r="V94" s="62">
        <v>59800</v>
      </c>
      <c r="W94" s="19">
        <f t="shared" si="30"/>
        <v>1.84202183867559</v>
      </c>
      <c r="X94" s="111">
        <v>79740</v>
      </c>
      <c r="Y94" s="111"/>
      <c r="Z94" s="112">
        <f t="shared" si="32"/>
        <v>2173.9580838323354</v>
      </c>
      <c r="AA94" s="112">
        <f t="shared" si="31"/>
        <v>1224.4199999999998</v>
      </c>
      <c r="AB94" s="112">
        <f t="shared" si="33"/>
        <v>777</v>
      </c>
      <c r="AC94" s="112">
        <f t="shared" si="38"/>
        <v>19222</v>
      </c>
      <c r="AD94" s="112">
        <f t="shared" si="34"/>
        <v>12244.199999999997</v>
      </c>
      <c r="AE94" s="112">
        <f t="shared" si="27"/>
        <v>16300</v>
      </c>
      <c r="AF94" s="112">
        <f t="shared" si="28"/>
        <v>10300</v>
      </c>
      <c r="AG94" s="113">
        <f t="shared" si="35"/>
        <v>0.27257525083612039</v>
      </c>
      <c r="AH94" s="114">
        <f t="shared" si="36"/>
        <v>0.17224080267558528</v>
      </c>
    </row>
    <row r="95" spans="1:34" ht="21" customHeight="1">
      <c r="A95" s="593">
        <f t="shared" si="37"/>
        <v>85</v>
      </c>
      <c r="B95" s="91" t="s">
        <v>115</v>
      </c>
      <c r="C95" s="587" t="s">
        <v>9</v>
      </c>
      <c r="D95" s="63"/>
      <c r="E95" s="91">
        <v>1</v>
      </c>
      <c r="F95" s="91"/>
      <c r="G95" s="91"/>
      <c r="H95" s="91"/>
      <c r="I95" s="581" t="s">
        <v>902</v>
      </c>
      <c r="J95" s="17">
        <f t="shared" si="39"/>
        <v>39</v>
      </c>
      <c r="K95" s="91" t="s">
        <v>8</v>
      </c>
      <c r="L95" s="143">
        <v>68</v>
      </c>
      <c r="M95" s="91">
        <v>2</v>
      </c>
      <c r="N95" s="19">
        <f t="shared" si="24"/>
        <v>175</v>
      </c>
      <c r="O95" s="102">
        <f t="shared" si="25"/>
        <v>11900</v>
      </c>
      <c r="P95" s="105">
        <f t="shared" si="20"/>
        <v>9.4805495372655297</v>
      </c>
      <c r="Q95" s="62">
        <f t="shared" si="40"/>
        <v>8100</v>
      </c>
      <c r="R95" s="104">
        <f t="shared" si="26"/>
        <v>150</v>
      </c>
      <c r="S95" s="62">
        <f t="shared" si="21"/>
        <v>0</v>
      </c>
      <c r="T95" s="62">
        <f t="shared" si="22"/>
        <v>0</v>
      </c>
      <c r="U95" s="62">
        <f t="shared" si="29"/>
        <v>20000</v>
      </c>
      <c r="V95" s="62">
        <v>39800</v>
      </c>
      <c r="W95" s="19">
        <f t="shared" si="30"/>
        <v>1.8320359281437126</v>
      </c>
      <c r="X95" s="111">
        <v>53070</v>
      </c>
      <c r="Y95" s="111"/>
      <c r="Z95" s="112">
        <f t="shared" si="32"/>
        <v>1261.0239520958087</v>
      </c>
      <c r="AA95" s="112">
        <f t="shared" si="31"/>
        <v>1077.81</v>
      </c>
      <c r="AB95" s="112">
        <f t="shared" si="33"/>
        <v>357</v>
      </c>
      <c r="AC95" s="112">
        <f t="shared" si="38"/>
        <v>15422</v>
      </c>
      <c r="AD95" s="112">
        <f t="shared" si="34"/>
        <v>10778.099999999999</v>
      </c>
      <c r="AE95" s="112">
        <f t="shared" si="27"/>
        <v>13900</v>
      </c>
      <c r="AF95" s="112">
        <f t="shared" si="28"/>
        <v>9400</v>
      </c>
      <c r="AG95" s="113">
        <f t="shared" si="35"/>
        <v>0.34924623115577891</v>
      </c>
      <c r="AH95" s="114">
        <f t="shared" si="36"/>
        <v>0.23618090452261306</v>
      </c>
    </row>
    <row r="96" spans="1:34" ht="21" customHeight="1">
      <c r="A96" s="593">
        <f t="shared" si="37"/>
        <v>86</v>
      </c>
      <c r="B96" s="91" t="s">
        <v>115</v>
      </c>
      <c r="C96" s="587" t="s">
        <v>2373</v>
      </c>
      <c r="D96" s="63"/>
      <c r="E96" s="91">
        <v>1</v>
      </c>
      <c r="F96" s="91"/>
      <c r="G96" s="91"/>
      <c r="H96" s="91"/>
      <c r="I96" s="581" t="s">
        <v>903</v>
      </c>
      <c r="J96" s="17">
        <f t="shared" si="39"/>
        <v>33</v>
      </c>
      <c r="K96" s="91" t="s">
        <v>8</v>
      </c>
      <c r="L96" s="143">
        <v>98</v>
      </c>
      <c r="M96" s="91">
        <v>2</v>
      </c>
      <c r="N96" s="19">
        <f t="shared" si="24"/>
        <v>175</v>
      </c>
      <c r="O96" s="102">
        <f t="shared" si="25"/>
        <v>17150</v>
      </c>
      <c r="P96" s="105">
        <f t="shared" si="20"/>
        <v>13.663144921353263</v>
      </c>
      <c r="Q96" s="62">
        <f t="shared" si="40"/>
        <v>8100</v>
      </c>
      <c r="R96" s="104">
        <f t="shared" si="26"/>
        <v>150</v>
      </c>
      <c r="S96" s="62">
        <f t="shared" si="21"/>
        <v>0</v>
      </c>
      <c r="T96" s="62">
        <f t="shared" si="22"/>
        <v>0</v>
      </c>
      <c r="U96" s="62">
        <f t="shared" si="29"/>
        <v>25250</v>
      </c>
      <c r="V96" s="62">
        <v>44800</v>
      </c>
      <c r="W96" s="19">
        <f t="shared" si="30"/>
        <v>1.8370783186103041</v>
      </c>
      <c r="X96" s="111">
        <v>59740</v>
      </c>
      <c r="Y96" s="111"/>
      <c r="Z96" s="112">
        <f t="shared" si="32"/>
        <v>1603.3742514970061</v>
      </c>
      <c r="AA96" s="112">
        <f t="shared" si="31"/>
        <v>939.41999999999973</v>
      </c>
      <c r="AB96" s="112">
        <f t="shared" si="33"/>
        <v>514.5</v>
      </c>
      <c r="AC96" s="112">
        <f t="shared" si="38"/>
        <v>14622</v>
      </c>
      <c r="AD96" s="112">
        <f t="shared" si="34"/>
        <v>9394.1999999999971</v>
      </c>
      <c r="AE96" s="112">
        <f t="shared" si="27"/>
        <v>12600</v>
      </c>
      <c r="AF96" s="112">
        <f t="shared" si="28"/>
        <v>8000</v>
      </c>
      <c r="AG96" s="113">
        <f t="shared" si="35"/>
        <v>0.28125</v>
      </c>
      <c r="AH96" s="114">
        <f t="shared" si="36"/>
        <v>0.17857142857142858</v>
      </c>
    </row>
    <row r="97" spans="1:34" ht="21" customHeight="1">
      <c r="A97" s="593">
        <f t="shared" si="37"/>
        <v>87</v>
      </c>
      <c r="B97" s="91" t="s">
        <v>115</v>
      </c>
      <c r="C97" s="587" t="s">
        <v>9</v>
      </c>
      <c r="D97" s="63"/>
      <c r="E97" s="91">
        <v>1</v>
      </c>
      <c r="F97" s="91"/>
      <c r="G97" s="91"/>
      <c r="H97" s="91"/>
      <c r="I97" s="581" t="s">
        <v>904</v>
      </c>
      <c r="J97" s="17">
        <f t="shared" si="39"/>
        <v>34</v>
      </c>
      <c r="K97" s="91" t="s">
        <v>8</v>
      </c>
      <c r="L97" s="143">
        <v>139</v>
      </c>
      <c r="M97" s="91">
        <v>17</v>
      </c>
      <c r="N97" s="19">
        <f t="shared" si="24"/>
        <v>175</v>
      </c>
      <c r="O97" s="102">
        <f t="shared" si="25"/>
        <v>24325</v>
      </c>
      <c r="P97" s="105">
        <f t="shared" si="20"/>
        <v>19.379358612939832</v>
      </c>
      <c r="Q97" s="62">
        <f>IF($M97&lt;=1, 6500, IF($M97&lt;=1.5, 7300, IF($M97&lt;=2, 8100, IF($M97&lt;2.5, 8900, IF($M97&lt;3, 10000, IF($M97&lt;3.5, 10500, IF($M97&lt;4, 11300, IF($M97&lt;4.5, 12100, IF($M97&lt;5, 12900, IF($M97&lt;5.5, 13700, IF($M97&lt;6, 14500, IF($M97&lt;6.5, 15300, IF($M97&lt;7, 16100, IF($M97&lt;7.5, 16900, IF($M97&lt;8, 17700, IF($M97&lt;8.5, 18500, IF($M97&lt;9, 19300, IF($M97&lt;9.5, 20100, IF($M97&lt;10, 20900, IF($M97&gt;=10, 30000)))))))))))))))))))) +10000</f>
        <v>40000</v>
      </c>
      <c r="R97" s="104">
        <f t="shared" si="26"/>
        <v>150</v>
      </c>
      <c r="S97" s="62">
        <f t="shared" si="21"/>
        <v>0</v>
      </c>
      <c r="T97" s="62">
        <f t="shared" si="22"/>
        <v>0</v>
      </c>
      <c r="U97" s="62">
        <f t="shared" si="29"/>
        <v>64325</v>
      </c>
      <c r="V97" s="62">
        <v>99800</v>
      </c>
      <c r="W97" s="19">
        <f t="shared" si="30"/>
        <v>1.8190513648179738</v>
      </c>
      <c r="X97" s="111">
        <v>133070</v>
      </c>
      <c r="Y97" s="111"/>
      <c r="Z97" s="112">
        <f t="shared" si="32"/>
        <v>3981.4326347305391</v>
      </c>
      <c r="AA97" s="112">
        <f t="shared" si="31"/>
        <v>1285.3100000000006</v>
      </c>
      <c r="AB97" s="112">
        <f t="shared" si="33"/>
        <v>729.75</v>
      </c>
      <c r="AC97" s="112">
        <f t="shared" si="38"/>
        <v>24497</v>
      </c>
      <c r="AD97" s="112">
        <f t="shared" si="34"/>
        <v>12853.100000000006</v>
      </c>
      <c r="AE97" s="112">
        <f t="shared" si="27"/>
        <v>19800</v>
      </c>
      <c r="AF97" s="112">
        <f t="shared" si="28"/>
        <v>10900</v>
      </c>
      <c r="AG97" s="113">
        <f t="shared" si="35"/>
        <v>0.19839679358717435</v>
      </c>
      <c r="AH97" s="114">
        <f t="shared" si="36"/>
        <v>0.10921843687374749</v>
      </c>
    </row>
    <row r="98" spans="1:34" ht="21" customHeight="1">
      <c r="A98" s="593">
        <f t="shared" si="37"/>
        <v>88</v>
      </c>
      <c r="B98" s="91" t="s">
        <v>115</v>
      </c>
      <c r="C98" s="587" t="s">
        <v>9</v>
      </c>
      <c r="D98" s="63"/>
      <c r="E98" s="91">
        <v>1</v>
      </c>
      <c r="F98" s="91"/>
      <c r="G98" s="91"/>
      <c r="H98" s="91"/>
      <c r="I98" s="581" t="s">
        <v>905</v>
      </c>
      <c r="J98" s="17">
        <f t="shared" si="39"/>
        <v>37</v>
      </c>
      <c r="K98" s="91" t="s">
        <v>8</v>
      </c>
      <c r="L98" s="143">
        <v>65</v>
      </c>
      <c r="M98" s="91">
        <v>5</v>
      </c>
      <c r="N98" s="19">
        <f t="shared" si="24"/>
        <v>175</v>
      </c>
      <c r="O98" s="102">
        <f t="shared" si="25"/>
        <v>11375</v>
      </c>
      <c r="P98" s="105">
        <f t="shared" si="20"/>
        <v>9.0622899988567571</v>
      </c>
      <c r="Q98" s="62">
        <f t="shared" si="40"/>
        <v>13700</v>
      </c>
      <c r="R98" s="104">
        <f t="shared" si="26"/>
        <v>150</v>
      </c>
      <c r="S98" s="62">
        <f t="shared" si="21"/>
        <v>0</v>
      </c>
      <c r="T98" s="62">
        <f t="shared" si="22"/>
        <v>0</v>
      </c>
      <c r="U98" s="62">
        <f t="shared" si="29"/>
        <v>25075</v>
      </c>
      <c r="V98" s="62">
        <v>49800</v>
      </c>
      <c r="W98" s="19">
        <f t="shared" si="30"/>
        <v>1.8235712025599846</v>
      </c>
      <c r="X98" s="111">
        <v>66400</v>
      </c>
      <c r="Y98" s="111"/>
      <c r="Z98" s="112">
        <f t="shared" si="32"/>
        <v>1562.118263473054</v>
      </c>
      <c r="AA98" s="112">
        <f t="shared" si="31"/>
        <v>1343.7</v>
      </c>
      <c r="AB98" s="112">
        <f t="shared" si="33"/>
        <v>341.25</v>
      </c>
      <c r="AC98" s="112">
        <f t="shared" si="38"/>
        <v>19247</v>
      </c>
      <c r="AD98" s="112">
        <f t="shared" si="34"/>
        <v>13437</v>
      </c>
      <c r="AE98" s="112">
        <f t="shared" si="27"/>
        <v>17400</v>
      </c>
      <c r="AF98" s="112">
        <f t="shared" si="28"/>
        <v>11800</v>
      </c>
      <c r="AG98" s="113">
        <f t="shared" si="35"/>
        <v>0.3493975903614458</v>
      </c>
      <c r="AH98" s="114">
        <f t="shared" si="36"/>
        <v>0.23694779116465864</v>
      </c>
    </row>
    <row r="99" spans="1:34" ht="21" customHeight="1">
      <c r="A99" s="593">
        <f t="shared" si="37"/>
        <v>89</v>
      </c>
      <c r="B99" s="91" t="s">
        <v>115</v>
      </c>
      <c r="C99" s="587" t="s">
        <v>9</v>
      </c>
      <c r="D99" s="63"/>
      <c r="E99" s="91">
        <v>1</v>
      </c>
      <c r="F99" s="91"/>
      <c r="G99" s="91"/>
      <c r="H99" s="91"/>
      <c r="I99" s="581" t="s">
        <v>906</v>
      </c>
      <c r="J99" s="17">
        <f t="shared" si="39"/>
        <v>28</v>
      </c>
      <c r="K99" s="91" t="s">
        <v>8</v>
      </c>
      <c r="L99" s="143">
        <v>198</v>
      </c>
      <c r="M99" s="91">
        <v>1</v>
      </c>
      <c r="N99" s="19">
        <f t="shared" si="24"/>
        <v>175</v>
      </c>
      <c r="O99" s="102">
        <f t="shared" si="25"/>
        <v>34650</v>
      </c>
      <c r="P99" s="105">
        <f t="shared" si="20"/>
        <v>27.605129534979042</v>
      </c>
      <c r="Q99" s="62">
        <f t="shared" si="40"/>
        <v>6500</v>
      </c>
      <c r="R99" s="104">
        <f t="shared" si="26"/>
        <v>150</v>
      </c>
      <c r="S99" s="62">
        <f t="shared" si="21"/>
        <v>0</v>
      </c>
      <c r="T99" s="62">
        <f t="shared" si="22"/>
        <v>0</v>
      </c>
      <c r="U99" s="62">
        <f t="shared" si="29"/>
        <v>41150</v>
      </c>
      <c r="V99" s="62">
        <v>69800</v>
      </c>
      <c r="W99" s="19">
        <f t="shared" si="30"/>
        <v>1.8468288210941421</v>
      </c>
      <c r="X99" s="111">
        <v>93070</v>
      </c>
      <c r="Y99" s="111"/>
      <c r="Z99" s="112">
        <f t="shared" si="32"/>
        <v>2648.7335329341317</v>
      </c>
      <c r="AA99" s="112">
        <f t="shared" si="31"/>
        <v>1282.81</v>
      </c>
      <c r="AB99" s="112">
        <f t="shared" si="33"/>
        <v>1039.5</v>
      </c>
      <c r="AC99" s="112">
        <f t="shared" si="38"/>
        <v>20972</v>
      </c>
      <c r="AD99" s="112">
        <f t="shared" si="34"/>
        <v>12828.099999999999</v>
      </c>
      <c r="AE99" s="112">
        <f t="shared" si="27"/>
        <v>17300</v>
      </c>
      <c r="AF99" s="112">
        <f t="shared" si="28"/>
        <v>10600</v>
      </c>
      <c r="AG99" s="113">
        <f t="shared" si="35"/>
        <v>0.24785100286532952</v>
      </c>
      <c r="AH99" s="114">
        <f t="shared" si="36"/>
        <v>0.15186246418338109</v>
      </c>
    </row>
    <row r="100" spans="1:34" ht="21" customHeight="1">
      <c r="A100" s="593">
        <f t="shared" si="37"/>
        <v>90</v>
      </c>
      <c r="B100" s="91" t="s">
        <v>115</v>
      </c>
      <c r="C100" s="587" t="s">
        <v>9</v>
      </c>
      <c r="D100" s="63"/>
      <c r="E100" s="91">
        <v>1</v>
      </c>
      <c r="F100" s="91"/>
      <c r="G100" s="91"/>
      <c r="H100" s="91"/>
      <c r="I100" s="581" t="s">
        <v>907</v>
      </c>
      <c r="J100" s="17">
        <f t="shared" si="39"/>
        <v>33</v>
      </c>
      <c r="K100" s="91" t="s">
        <v>8</v>
      </c>
      <c r="L100" s="143">
        <v>169</v>
      </c>
      <c r="M100" s="91">
        <v>1</v>
      </c>
      <c r="N100" s="19">
        <f t="shared" si="24"/>
        <v>175</v>
      </c>
      <c r="O100" s="102">
        <f t="shared" si="25"/>
        <v>29575</v>
      </c>
      <c r="P100" s="105">
        <f t="shared" si="20"/>
        <v>23.561953997027565</v>
      </c>
      <c r="Q100" s="62">
        <f t="shared" si="40"/>
        <v>6500</v>
      </c>
      <c r="R100" s="104">
        <f t="shared" si="26"/>
        <v>150</v>
      </c>
      <c r="S100" s="62">
        <f t="shared" si="21"/>
        <v>0</v>
      </c>
      <c r="T100" s="62">
        <f t="shared" si="22"/>
        <v>0</v>
      </c>
      <c r="U100" s="62">
        <f t="shared" si="29"/>
        <v>36075</v>
      </c>
      <c r="V100" s="62">
        <v>59800</v>
      </c>
      <c r="W100" s="19">
        <f t="shared" si="30"/>
        <v>1.8454981928035818</v>
      </c>
      <c r="X100" s="111">
        <v>79740</v>
      </c>
      <c r="Y100" s="111"/>
      <c r="Z100" s="112">
        <f t="shared" si="32"/>
        <v>2317.7949101796403</v>
      </c>
      <c r="AA100" s="112">
        <f t="shared" si="31"/>
        <v>1016.9199999999997</v>
      </c>
      <c r="AB100" s="112">
        <f t="shared" si="33"/>
        <v>887.25</v>
      </c>
      <c r="AC100" s="112">
        <f t="shared" si="38"/>
        <v>17147</v>
      </c>
      <c r="AD100" s="112">
        <f t="shared" si="34"/>
        <v>10169.199999999997</v>
      </c>
      <c r="AE100" s="112">
        <f t="shared" si="27"/>
        <v>14000</v>
      </c>
      <c r="AF100" s="112">
        <f t="shared" si="28"/>
        <v>8300</v>
      </c>
      <c r="AG100" s="113">
        <f t="shared" si="35"/>
        <v>0.23411371237458195</v>
      </c>
      <c r="AH100" s="114">
        <f t="shared" si="36"/>
        <v>0.13879598662207357</v>
      </c>
    </row>
    <row r="101" spans="1:34" ht="21" customHeight="1">
      <c r="A101" s="593">
        <f t="shared" si="37"/>
        <v>91</v>
      </c>
      <c r="B101" s="91" t="s">
        <v>115</v>
      </c>
      <c r="C101" s="587" t="s">
        <v>9</v>
      </c>
      <c r="D101" s="63"/>
      <c r="E101" s="91">
        <v>1</v>
      </c>
      <c r="F101" s="91"/>
      <c r="G101" s="91"/>
      <c r="H101" s="91"/>
      <c r="I101" s="581" t="s">
        <v>908</v>
      </c>
      <c r="J101" s="17">
        <f t="shared" si="39"/>
        <v>26</v>
      </c>
      <c r="K101" s="91" t="s">
        <v>8</v>
      </c>
      <c r="L101" s="143">
        <v>168</v>
      </c>
      <c r="M101" s="91">
        <v>1</v>
      </c>
      <c r="N101" s="19">
        <f t="shared" si="24"/>
        <v>175</v>
      </c>
      <c r="O101" s="102">
        <f t="shared" si="25"/>
        <v>29400</v>
      </c>
      <c r="P101" s="105">
        <f t="shared" si="20"/>
        <v>23.422534150891309</v>
      </c>
      <c r="Q101" s="62">
        <f t="shared" si="40"/>
        <v>6500</v>
      </c>
      <c r="R101" s="104">
        <f t="shared" si="26"/>
        <v>150</v>
      </c>
      <c r="S101" s="62">
        <f t="shared" si="21"/>
        <v>0</v>
      </c>
      <c r="T101" s="62">
        <f t="shared" si="22"/>
        <v>0</v>
      </c>
      <c r="U101" s="62">
        <f t="shared" si="29"/>
        <v>35900</v>
      </c>
      <c r="V101" s="62">
        <v>59800</v>
      </c>
      <c r="W101" s="19">
        <f t="shared" si="30"/>
        <v>1.8454455990525911</v>
      </c>
      <c r="X101" s="111">
        <v>79740</v>
      </c>
      <c r="Y101" s="111"/>
      <c r="Z101" s="112">
        <f t="shared" si="32"/>
        <v>2306.3832335329334</v>
      </c>
      <c r="AA101" s="112">
        <f t="shared" si="31"/>
        <v>1034.4199999999998</v>
      </c>
      <c r="AB101" s="112">
        <f t="shared" si="33"/>
        <v>882</v>
      </c>
      <c r="AC101" s="112">
        <f t="shared" si="38"/>
        <v>17322</v>
      </c>
      <c r="AD101" s="112">
        <f t="shared" si="34"/>
        <v>10344.199999999997</v>
      </c>
      <c r="AE101" s="112">
        <f t="shared" si="27"/>
        <v>14200</v>
      </c>
      <c r="AF101" s="112">
        <f t="shared" si="28"/>
        <v>8500</v>
      </c>
      <c r="AG101" s="113">
        <f t="shared" si="35"/>
        <v>0.23745819397993312</v>
      </c>
      <c r="AH101" s="114">
        <f t="shared" si="36"/>
        <v>0.14214046822742474</v>
      </c>
    </row>
    <row r="102" spans="1:34" ht="21" customHeight="1">
      <c r="A102" s="593">
        <f t="shared" si="37"/>
        <v>92</v>
      </c>
      <c r="B102" s="91" t="s">
        <v>115</v>
      </c>
      <c r="C102" s="587" t="s">
        <v>9</v>
      </c>
      <c r="D102" s="63"/>
      <c r="E102" s="91">
        <v>1</v>
      </c>
      <c r="F102" s="91"/>
      <c r="G102" s="91"/>
      <c r="H102" s="91"/>
      <c r="I102" s="581" t="s">
        <v>909</v>
      </c>
      <c r="J102" s="17">
        <f t="shared" si="39"/>
        <v>31</v>
      </c>
      <c r="K102" s="91" t="s">
        <v>8</v>
      </c>
      <c r="L102" s="143">
        <v>99</v>
      </c>
      <c r="M102" s="91">
        <v>2</v>
      </c>
      <c r="N102" s="19">
        <f t="shared" si="24"/>
        <v>175</v>
      </c>
      <c r="O102" s="102">
        <f t="shared" si="25"/>
        <v>17325</v>
      </c>
      <c r="P102" s="105">
        <f t="shared" ref="P102:P110" si="41">O102/$G$1</f>
        <v>13.802564767489521</v>
      </c>
      <c r="Q102" s="62">
        <f t="shared" si="40"/>
        <v>8100</v>
      </c>
      <c r="R102" s="104">
        <f t="shared" si="26"/>
        <v>150</v>
      </c>
      <c r="S102" s="62">
        <f t="shared" ref="S102:S110" si="42">IF(P102&lt;R102,0,(O102+Q102)*0.08)</f>
        <v>0</v>
      </c>
      <c r="T102" s="62">
        <f t="shared" ref="T102:T110" si="43">IF(P102&lt;R102,0,(O102+S102)*0.1)</f>
        <v>0</v>
      </c>
      <c r="U102" s="62">
        <f t="shared" si="29"/>
        <v>25425</v>
      </c>
      <c r="V102" s="62">
        <v>44800</v>
      </c>
      <c r="W102" s="19">
        <f t="shared" si="30"/>
        <v>1.8372105346828469</v>
      </c>
      <c r="X102" s="111">
        <v>59740</v>
      </c>
      <c r="Y102" s="111"/>
      <c r="Z102" s="112">
        <f t="shared" si="32"/>
        <v>1614.7859281437131</v>
      </c>
      <c r="AA102" s="112">
        <f t="shared" si="31"/>
        <v>921.91999999999973</v>
      </c>
      <c r="AB102" s="112">
        <f t="shared" si="33"/>
        <v>519.75</v>
      </c>
      <c r="AC102" s="112">
        <f t="shared" si="38"/>
        <v>14447</v>
      </c>
      <c r="AD102" s="112">
        <f t="shared" si="34"/>
        <v>9219.1999999999971</v>
      </c>
      <c r="AE102" s="112">
        <f t="shared" si="27"/>
        <v>12400</v>
      </c>
      <c r="AF102" s="112">
        <f t="shared" si="28"/>
        <v>7800</v>
      </c>
      <c r="AG102" s="113">
        <f t="shared" si="35"/>
        <v>0.2767857142857143</v>
      </c>
      <c r="AH102" s="114">
        <f t="shared" si="36"/>
        <v>0.17410714285714285</v>
      </c>
    </row>
    <row r="103" spans="1:34" ht="21" customHeight="1">
      <c r="A103" s="593">
        <f t="shared" si="37"/>
        <v>93</v>
      </c>
      <c r="B103" s="91" t="s">
        <v>115</v>
      </c>
      <c r="C103" s="587" t="s">
        <v>9</v>
      </c>
      <c r="D103" s="63"/>
      <c r="E103" s="91">
        <v>1</v>
      </c>
      <c r="F103" s="91"/>
      <c r="G103" s="91"/>
      <c r="H103" s="91"/>
      <c r="I103" s="581" t="s">
        <v>910</v>
      </c>
      <c r="J103" s="17">
        <f t="shared" si="39"/>
        <v>36</v>
      </c>
      <c r="K103" s="91" t="s">
        <v>8</v>
      </c>
      <c r="L103" s="143">
        <v>72</v>
      </c>
      <c r="M103" s="91">
        <v>2</v>
      </c>
      <c r="N103" s="19">
        <f t="shared" si="24"/>
        <v>175</v>
      </c>
      <c r="O103" s="102">
        <f t="shared" si="25"/>
        <v>12600</v>
      </c>
      <c r="P103" s="105">
        <f t="shared" si="41"/>
        <v>10.03822892181056</v>
      </c>
      <c r="Q103" s="62">
        <f t="shared" si="40"/>
        <v>8100</v>
      </c>
      <c r="R103" s="104">
        <f t="shared" si="26"/>
        <v>150</v>
      </c>
      <c r="S103" s="62">
        <f t="shared" si="42"/>
        <v>0</v>
      </c>
      <c r="T103" s="62">
        <f t="shared" si="43"/>
        <v>0</v>
      </c>
      <c r="U103" s="62">
        <f t="shared" si="29"/>
        <v>20700</v>
      </c>
      <c r="V103" s="62">
        <v>39800</v>
      </c>
      <c r="W103" s="19">
        <f t="shared" si="30"/>
        <v>1.8328560270762821</v>
      </c>
      <c r="X103" s="111">
        <v>53070</v>
      </c>
      <c r="Y103" s="111"/>
      <c r="Z103" s="112">
        <f t="shared" si="32"/>
        <v>1306.6706586826347</v>
      </c>
      <c r="AA103" s="112">
        <f t="shared" si="31"/>
        <v>1007.81</v>
      </c>
      <c r="AB103" s="112">
        <f t="shared" si="33"/>
        <v>378</v>
      </c>
      <c r="AC103" s="112">
        <f t="shared" si="38"/>
        <v>14722</v>
      </c>
      <c r="AD103" s="112">
        <f t="shared" si="34"/>
        <v>10078.099999999999</v>
      </c>
      <c r="AE103" s="112">
        <f t="shared" si="27"/>
        <v>13100</v>
      </c>
      <c r="AF103" s="112">
        <f t="shared" si="28"/>
        <v>8700</v>
      </c>
      <c r="AG103" s="113">
        <f t="shared" si="35"/>
        <v>0.32914572864321606</v>
      </c>
      <c r="AH103" s="114">
        <f t="shared" si="36"/>
        <v>0.21859296482412061</v>
      </c>
    </row>
    <row r="104" spans="1:34" ht="21" customHeight="1">
      <c r="A104" s="593">
        <f t="shared" si="37"/>
        <v>94</v>
      </c>
      <c r="B104" s="91" t="s">
        <v>115</v>
      </c>
      <c r="C104" s="587" t="s">
        <v>2374</v>
      </c>
      <c r="D104" s="63"/>
      <c r="E104" s="91">
        <v>1</v>
      </c>
      <c r="F104" s="91"/>
      <c r="G104" s="91"/>
      <c r="H104" s="91"/>
      <c r="I104" s="581" t="s">
        <v>911</v>
      </c>
      <c r="J104" s="17">
        <f t="shared" si="39"/>
        <v>43</v>
      </c>
      <c r="K104" s="91" t="s">
        <v>8</v>
      </c>
      <c r="L104" s="143">
        <v>268</v>
      </c>
      <c r="M104" s="91">
        <v>2</v>
      </c>
      <c r="N104" s="19">
        <f t="shared" si="24"/>
        <v>175</v>
      </c>
      <c r="O104" s="102">
        <f t="shared" si="25"/>
        <v>46900</v>
      </c>
      <c r="P104" s="105">
        <f t="shared" si="41"/>
        <v>37.364518764517086</v>
      </c>
      <c r="Q104" s="62">
        <f t="shared" si="40"/>
        <v>8100</v>
      </c>
      <c r="R104" s="104">
        <f t="shared" si="26"/>
        <v>150</v>
      </c>
      <c r="S104" s="62">
        <f t="shared" si="42"/>
        <v>0</v>
      </c>
      <c r="T104" s="62">
        <f t="shared" si="43"/>
        <v>0</v>
      </c>
      <c r="U104" s="62">
        <f t="shared" si="29"/>
        <v>55000</v>
      </c>
      <c r="V104" s="62">
        <v>79800</v>
      </c>
      <c r="W104" s="19">
        <f t="shared" si="30"/>
        <v>1.847468698965705</v>
      </c>
      <c r="X104" s="111">
        <v>106400</v>
      </c>
      <c r="Y104" s="111"/>
      <c r="Z104" s="112">
        <f t="shared" si="32"/>
        <v>3543.3592814371264</v>
      </c>
      <c r="AA104" s="112">
        <f t="shared" si="31"/>
        <v>671.2</v>
      </c>
      <c r="AB104" s="112">
        <f t="shared" si="33"/>
        <v>1407</v>
      </c>
      <c r="AC104" s="112">
        <f t="shared" si="38"/>
        <v>16022</v>
      </c>
      <c r="AD104" s="112">
        <f t="shared" si="34"/>
        <v>6712</v>
      </c>
      <c r="AE104" s="112">
        <f t="shared" si="27"/>
        <v>11100</v>
      </c>
      <c r="AF104" s="112">
        <f t="shared" si="28"/>
        <v>4700</v>
      </c>
      <c r="AG104" s="113">
        <f t="shared" si="35"/>
        <v>0.13909774436090225</v>
      </c>
      <c r="AH104" s="114">
        <f t="shared" si="36"/>
        <v>5.889724310776942E-2</v>
      </c>
    </row>
    <row r="105" spans="1:34" ht="21" customHeight="1">
      <c r="A105" s="593">
        <f t="shared" si="37"/>
        <v>95</v>
      </c>
      <c r="B105" s="91" t="s">
        <v>115</v>
      </c>
      <c r="C105" s="587" t="s">
        <v>2375</v>
      </c>
      <c r="D105" s="63"/>
      <c r="E105" s="91">
        <v>1</v>
      </c>
      <c r="F105" s="91"/>
      <c r="G105" s="91"/>
      <c r="H105" s="91"/>
      <c r="I105" s="581" t="s">
        <v>912</v>
      </c>
      <c r="J105" s="17">
        <f t="shared" si="39"/>
        <v>36</v>
      </c>
      <c r="K105" s="91" t="s">
        <v>8</v>
      </c>
      <c r="L105" s="143">
        <v>299</v>
      </c>
      <c r="M105" s="91">
        <v>2</v>
      </c>
      <c r="N105" s="19">
        <f t="shared" si="24"/>
        <v>175</v>
      </c>
      <c r="O105" s="102">
        <f t="shared" si="25"/>
        <v>52325</v>
      </c>
      <c r="P105" s="105">
        <f t="shared" si="41"/>
        <v>41.686533994741076</v>
      </c>
      <c r="Q105" s="62">
        <f t="shared" si="40"/>
        <v>8100</v>
      </c>
      <c r="R105" s="104">
        <f t="shared" si="26"/>
        <v>150</v>
      </c>
      <c r="S105" s="62">
        <f t="shared" si="42"/>
        <v>0</v>
      </c>
      <c r="T105" s="62">
        <f t="shared" si="43"/>
        <v>0</v>
      </c>
      <c r="U105" s="62">
        <f t="shared" si="29"/>
        <v>60425</v>
      </c>
      <c r="V105" s="62">
        <v>89800</v>
      </c>
      <c r="W105" s="19">
        <f t="shared" si="30"/>
        <v>1.8482604505511113</v>
      </c>
      <c r="X105" s="111">
        <v>119740</v>
      </c>
      <c r="Y105" s="111"/>
      <c r="Z105" s="112">
        <f t="shared" si="32"/>
        <v>3897.1212574850301</v>
      </c>
      <c r="AA105" s="112">
        <f t="shared" si="31"/>
        <v>901.91999999999973</v>
      </c>
      <c r="AB105" s="112">
        <f t="shared" si="33"/>
        <v>1569.75</v>
      </c>
      <c r="AC105" s="112">
        <f t="shared" si="38"/>
        <v>19497</v>
      </c>
      <c r="AD105" s="112">
        <f t="shared" si="34"/>
        <v>9019.1999999999971</v>
      </c>
      <c r="AE105" s="112">
        <f t="shared" si="27"/>
        <v>14100</v>
      </c>
      <c r="AF105" s="112">
        <f t="shared" si="28"/>
        <v>6600</v>
      </c>
      <c r="AG105" s="113">
        <f t="shared" si="35"/>
        <v>0.15701559020044542</v>
      </c>
      <c r="AH105" s="114">
        <f t="shared" si="36"/>
        <v>7.3496659242761692E-2</v>
      </c>
    </row>
    <row r="106" spans="1:34" ht="21" customHeight="1">
      <c r="A106" s="593">
        <f t="shared" si="37"/>
        <v>96</v>
      </c>
      <c r="B106" s="91" t="s">
        <v>115</v>
      </c>
      <c r="C106" s="587" t="s">
        <v>2374</v>
      </c>
      <c r="D106" s="63"/>
      <c r="E106" s="91">
        <v>1</v>
      </c>
      <c r="F106" s="91"/>
      <c r="G106" s="91"/>
      <c r="H106" s="91"/>
      <c r="I106" s="581" t="s">
        <v>913</v>
      </c>
      <c r="J106" s="17">
        <f t="shared" si="39"/>
        <v>34</v>
      </c>
      <c r="K106" s="91" t="s">
        <v>8</v>
      </c>
      <c r="L106" s="143">
        <v>278</v>
      </c>
      <c r="M106" s="91">
        <v>2</v>
      </c>
      <c r="N106" s="19">
        <f t="shared" si="24"/>
        <v>175</v>
      </c>
      <c r="O106" s="102">
        <f t="shared" si="25"/>
        <v>48650</v>
      </c>
      <c r="P106" s="105">
        <f t="shared" si="41"/>
        <v>38.758717225879664</v>
      </c>
      <c r="Q106" s="62">
        <f t="shared" si="40"/>
        <v>8100</v>
      </c>
      <c r="R106" s="104">
        <f t="shared" si="26"/>
        <v>150</v>
      </c>
      <c r="S106" s="62">
        <f t="shared" si="42"/>
        <v>0</v>
      </c>
      <c r="T106" s="62">
        <f t="shared" si="43"/>
        <v>0</v>
      </c>
      <c r="U106" s="62">
        <f t="shared" si="29"/>
        <v>56750</v>
      </c>
      <c r="V106" s="62">
        <v>84800</v>
      </c>
      <c r="W106" s="19">
        <f t="shared" si="30"/>
        <v>1.8477406420638898</v>
      </c>
      <c r="X106" s="111">
        <v>113070</v>
      </c>
      <c r="Y106" s="111"/>
      <c r="Z106" s="112">
        <f t="shared" si="32"/>
        <v>3657.4760479041915</v>
      </c>
      <c r="AA106" s="112">
        <f t="shared" si="31"/>
        <v>882.81000000000063</v>
      </c>
      <c r="AB106" s="112">
        <f t="shared" si="33"/>
        <v>1459.5</v>
      </c>
      <c r="AC106" s="112">
        <f t="shared" si="38"/>
        <v>18722</v>
      </c>
      <c r="AD106" s="112">
        <f t="shared" si="34"/>
        <v>8828.1000000000058</v>
      </c>
      <c r="AE106" s="112">
        <f t="shared" si="27"/>
        <v>13700</v>
      </c>
      <c r="AF106" s="112">
        <f t="shared" si="28"/>
        <v>6500</v>
      </c>
      <c r="AG106" s="113">
        <f t="shared" si="35"/>
        <v>0.16155660377358491</v>
      </c>
      <c r="AH106" s="114">
        <f t="shared" si="36"/>
        <v>7.6650943396226412E-2</v>
      </c>
    </row>
    <row r="107" spans="1:34" ht="21" customHeight="1">
      <c r="A107" s="593">
        <f t="shared" si="37"/>
        <v>97</v>
      </c>
      <c r="B107" s="91" t="s">
        <v>115</v>
      </c>
      <c r="C107" s="587" t="s">
        <v>9</v>
      </c>
      <c r="D107" s="63"/>
      <c r="E107" s="91">
        <v>1</v>
      </c>
      <c r="F107" s="91"/>
      <c r="G107" s="91"/>
      <c r="H107" s="91"/>
      <c r="I107" s="581" t="s">
        <v>914</v>
      </c>
      <c r="J107" s="17">
        <f t="shared" ref="J107" si="44">LENB(I107)</f>
        <v>34</v>
      </c>
      <c r="K107" s="91" t="s">
        <v>8</v>
      </c>
      <c r="L107" s="143">
        <v>289</v>
      </c>
      <c r="M107" s="91">
        <v>2</v>
      </c>
      <c r="N107" s="19">
        <f t="shared" si="24"/>
        <v>175</v>
      </c>
      <c r="O107" s="102">
        <f t="shared" si="25"/>
        <v>50575</v>
      </c>
      <c r="P107" s="105">
        <f t="shared" si="41"/>
        <v>40.292335533378498</v>
      </c>
      <c r="Q107" s="62">
        <f t="shared" si="40"/>
        <v>8100</v>
      </c>
      <c r="R107" s="104">
        <f t="shared" si="26"/>
        <v>150</v>
      </c>
      <c r="S107" s="62">
        <f t="shared" si="42"/>
        <v>0</v>
      </c>
      <c r="T107" s="62">
        <f t="shared" si="43"/>
        <v>0</v>
      </c>
      <c r="U107" s="62">
        <f t="shared" si="29"/>
        <v>58675</v>
      </c>
      <c r="V107" s="62">
        <v>89800</v>
      </c>
      <c r="W107" s="19">
        <f t="shared" si="30"/>
        <v>1.848021043554136</v>
      </c>
      <c r="X107" s="111">
        <v>119740</v>
      </c>
      <c r="Y107" s="111"/>
      <c r="Z107" s="112">
        <f t="shared" si="32"/>
        <v>3783.0044910179645</v>
      </c>
      <c r="AA107" s="112">
        <f t="shared" si="31"/>
        <v>1076.9199999999998</v>
      </c>
      <c r="AB107" s="112">
        <f t="shared" si="33"/>
        <v>1517.25</v>
      </c>
      <c r="AC107" s="112">
        <f t="shared" si="38"/>
        <v>21247</v>
      </c>
      <c r="AD107" s="112">
        <f t="shared" si="34"/>
        <v>10769.199999999997</v>
      </c>
      <c r="AE107" s="112">
        <f t="shared" si="27"/>
        <v>16000</v>
      </c>
      <c r="AF107" s="112">
        <f t="shared" si="28"/>
        <v>8200</v>
      </c>
      <c r="AG107" s="113">
        <f t="shared" si="35"/>
        <v>0.17817371937639198</v>
      </c>
      <c r="AH107" s="114">
        <f t="shared" si="36"/>
        <v>9.1314031180400893E-2</v>
      </c>
    </row>
    <row r="108" spans="1:34" ht="21" customHeight="1">
      <c r="A108" s="593">
        <f t="shared" si="37"/>
        <v>98</v>
      </c>
      <c r="B108" s="91" t="s">
        <v>115</v>
      </c>
      <c r="C108" s="16" t="s">
        <v>34</v>
      </c>
      <c r="D108" s="63"/>
      <c r="E108" s="91">
        <v>1</v>
      </c>
      <c r="F108" s="91"/>
      <c r="G108" s="91"/>
      <c r="H108" s="91"/>
      <c r="I108" s="581" t="s">
        <v>915</v>
      </c>
      <c r="J108" s="17">
        <f t="shared" ref="J108:J120" si="45">LENB(I108)</f>
        <v>37</v>
      </c>
      <c r="K108" s="91" t="s">
        <v>8</v>
      </c>
      <c r="L108" s="143">
        <v>368</v>
      </c>
      <c r="M108" s="91">
        <v>2</v>
      </c>
      <c r="N108" s="19">
        <f t="shared" ref="N108:N125" si="46">IF(K108="USD",$G$1,IF(K108="CNY",$G$2,IF(K108="JPY",$G$4,IF(K108="EUR",$G$3,"확인요망"))))</f>
        <v>175</v>
      </c>
      <c r="O108" s="102">
        <f t="shared" ref="O108:O125" si="47">L108*N108</f>
        <v>64400</v>
      </c>
      <c r="P108" s="105">
        <f t="shared" si="41"/>
        <v>51.306503378142864</v>
      </c>
      <c r="Q108" s="62">
        <f t="shared" si="40"/>
        <v>8100</v>
      </c>
      <c r="R108" s="104">
        <f t="shared" ref="R108:R125" si="48">IF(G108="USD",200,150)</f>
        <v>150</v>
      </c>
      <c r="S108" s="62">
        <f t="shared" si="42"/>
        <v>0</v>
      </c>
      <c r="T108" s="62">
        <f t="shared" si="43"/>
        <v>0</v>
      </c>
      <c r="U108" s="62">
        <f t="shared" ref="U108:U127" si="49">SUM(O108+Q108)</f>
        <v>72500</v>
      </c>
      <c r="V108" s="62">
        <v>109800</v>
      </c>
      <c r="W108" s="19">
        <f t="shared" ref="W108:W127" si="50">((0.03*O108)+(0.9*U108))/(0.501*U108)</f>
        <v>1.8495973570101176</v>
      </c>
      <c r="X108" s="111">
        <v>146400</v>
      </c>
      <c r="Y108" s="111"/>
      <c r="Z108" s="112">
        <f t="shared" si="32"/>
        <v>4684.5269461077842</v>
      </c>
      <c r="AA108" s="112">
        <f t="shared" ref="AA108:AA127" si="51">AD108*0.1</f>
        <v>1241.2</v>
      </c>
      <c r="AB108" s="112">
        <f t="shared" si="33"/>
        <v>1932</v>
      </c>
      <c r="AC108" s="112">
        <f t="shared" si="38"/>
        <v>25222</v>
      </c>
      <c r="AD108" s="112">
        <f t="shared" si="34"/>
        <v>12412</v>
      </c>
      <c r="AE108" s="112">
        <f t="shared" ref="AE108:AE126" si="52">ROUNDUP(AC108-(Z108+AB108),-2)</f>
        <v>18700</v>
      </c>
      <c r="AF108" s="112">
        <f t="shared" ref="AF108:AF126" si="53">ROUNDUP(AD108-(AB108+AA108),-2)</f>
        <v>9300</v>
      </c>
      <c r="AG108" s="113">
        <f t="shared" si="35"/>
        <v>0.17030965391621131</v>
      </c>
      <c r="AH108" s="114">
        <f t="shared" si="36"/>
        <v>8.4699453551912565E-2</v>
      </c>
    </row>
    <row r="109" spans="1:34" ht="21" customHeight="1">
      <c r="A109" s="593">
        <f t="shared" si="37"/>
        <v>99</v>
      </c>
      <c r="B109" s="91" t="s">
        <v>115</v>
      </c>
      <c r="C109" s="16" t="s">
        <v>34</v>
      </c>
      <c r="D109" s="63"/>
      <c r="E109" s="91">
        <v>1</v>
      </c>
      <c r="F109" s="91"/>
      <c r="G109" s="91"/>
      <c r="H109" s="91"/>
      <c r="I109" s="581" t="s">
        <v>916</v>
      </c>
      <c r="J109" s="17">
        <f t="shared" si="45"/>
        <v>38</v>
      </c>
      <c r="K109" s="91" t="s">
        <v>8</v>
      </c>
      <c r="L109" s="143">
        <v>299</v>
      </c>
      <c r="M109" s="91">
        <v>2</v>
      </c>
      <c r="N109" s="19">
        <f t="shared" si="46"/>
        <v>175</v>
      </c>
      <c r="O109" s="102">
        <f t="shared" si="47"/>
        <v>52325</v>
      </c>
      <c r="P109" s="105">
        <f t="shared" si="41"/>
        <v>41.686533994741076</v>
      </c>
      <c r="Q109" s="62">
        <f t="shared" si="40"/>
        <v>8100</v>
      </c>
      <c r="R109" s="104">
        <f t="shared" si="48"/>
        <v>150</v>
      </c>
      <c r="S109" s="62">
        <f t="shared" si="42"/>
        <v>0</v>
      </c>
      <c r="T109" s="62">
        <f t="shared" si="43"/>
        <v>0</v>
      </c>
      <c r="U109" s="62">
        <f t="shared" si="49"/>
        <v>60425</v>
      </c>
      <c r="V109" s="62">
        <v>89800</v>
      </c>
      <c r="W109" s="19">
        <f t="shared" si="50"/>
        <v>1.8482604505511113</v>
      </c>
      <c r="X109" s="111">
        <v>119740</v>
      </c>
      <c r="Y109" s="111"/>
      <c r="Z109" s="112">
        <f t="shared" si="32"/>
        <v>3897.1212574850301</v>
      </c>
      <c r="AA109" s="112">
        <f t="shared" si="51"/>
        <v>901.91999999999973</v>
      </c>
      <c r="AB109" s="112">
        <f t="shared" si="33"/>
        <v>1569.75</v>
      </c>
      <c r="AC109" s="112">
        <f t="shared" si="38"/>
        <v>19497</v>
      </c>
      <c r="AD109" s="112">
        <f t="shared" si="34"/>
        <v>9019.1999999999971</v>
      </c>
      <c r="AE109" s="112">
        <f t="shared" si="52"/>
        <v>14100</v>
      </c>
      <c r="AF109" s="112">
        <f t="shared" si="53"/>
        <v>6600</v>
      </c>
      <c r="AG109" s="113">
        <f t="shared" si="35"/>
        <v>0.15701559020044542</v>
      </c>
      <c r="AH109" s="114">
        <f t="shared" si="36"/>
        <v>7.3496659242761692E-2</v>
      </c>
    </row>
    <row r="110" spans="1:34" ht="21" customHeight="1">
      <c r="A110" s="593">
        <f t="shared" si="37"/>
        <v>100</v>
      </c>
      <c r="B110" s="91" t="s">
        <v>115</v>
      </c>
      <c r="C110" s="16" t="s">
        <v>34</v>
      </c>
      <c r="D110" s="63"/>
      <c r="E110" s="91">
        <v>1</v>
      </c>
      <c r="F110" s="91"/>
      <c r="G110" s="91"/>
      <c r="H110" s="91"/>
      <c r="I110" s="581" t="s">
        <v>917</v>
      </c>
      <c r="J110" s="17">
        <f t="shared" si="45"/>
        <v>44</v>
      </c>
      <c r="K110" s="91" t="s">
        <v>8</v>
      </c>
      <c r="L110" s="143">
        <v>279</v>
      </c>
      <c r="M110" s="91">
        <v>2</v>
      </c>
      <c r="N110" s="19">
        <f t="shared" si="46"/>
        <v>175</v>
      </c>
      <c r="O110" s="102">
        <f t="shared" si="47"/>
        <v>48825</v>
      </c>
      <c r="P110" s="105">
        <f t="shared" si="41"/>
        <v>38.898137072015921</v>
      </c>
      <c r="Q110" s="62">
        <f t="shared" si="40"/>
        <v>8100</v>
      </c>
      <c r="R110" s="104">
        <f t="shared" si="48"/>
        <v>150</v>
      </c>
      <c r="S110" s="62">
        <f t="shared" si="42"/>
        <v>0</v>
      </c>
      <c r="T110" s="62">
        <f t="shared" si="43"/>
        <v>0</v>
      </c>
      <c r="U110" s="62">
        <f t="shared" si="49"/>
        <v>56925</v>
      </c>
      <c r="V110" s="62">
        <v>84800</v>
      </c>
      <c r="W110" s="19">
        <f t="shared" si="50"/>
        <v>1.8477669167593667</v>
      </c>
      <c r="X110" s="111">
        <v>113070</v>
      </c>
      <c r="Y110" s="111"/>
      <c r="Z110" s="112">
        <f t="shared" si="32"/>
        <v>3668.8877245508988</v>
      </c>
      <c r="AA110" s="112">
        <f t="shared" si="51"/>
        <v>865.31000000000063</v>
      </c>
      <c r="AB110" s="112">
        <f t="shared" si="33"/>
        <v>1464.75</v>
      </c>
      <c r="AC110" s="112">
        <f t="shared" si="38"/>
        <v>18547</v>
      </c>
      <c r="AD110" s="112">
        <f t="shared" si="34"/>
        <v>8653.1000000000058</v>
      </c>
      <c r="AE110" s="112">
        <f t="shared" si="52"/>
        <v>13500</v>
      </c>
      <c r="AF110" s="112">
        <f t="shared" si="53"/>
        <v>6400</v>
      </c>
      <c r="AG110" s="113">
        <f t="shared" si="35"/>
        <v>0.15919811320754718</v>
      </c>
      <c r="AH110" s="114">
        <f t="shared" si="36"/>
        <v>7.5471698113207544E-2</v>
      </c>
    </row>
    <row r="111" spans="1:34" ht="21" customHeight="1">
      <c r="A111" s="593">
        <f t="shared" si="37"/>
        <v>101</v>
      </c>
      <c r="B111" s="91" t="s">
        <v>115</v>
      </c>
      <c r="C111" s="16" t="s">
        <v>35</v>
      </c>
      <c r="D111" s="63"/>
      <c r="E111" s="91">
        <v>1</v>
      </c>
      <c r="F111" s="91"/>
      <c r="G111" s="91"/>
      <c r="H111" s="91"/>
      <c r="I111" s="581" t="s">
        <v>918</v>
      </c>
      <c r="J111" s="17">
        <f t="shared" si="45"/>
        <v>40</v>
      </c>
      <c r="K111" s="91" t="s">
        <v>8</v>
      </c>
      <c r="L111" s="143">
        <v>49</v>
      </c>
      <c r="M111" s="91">
        <v>5</v>
      </c>
      <c r="N111" s="19">
        <f t="shared" si="46"/>
        <v>175</v>
      </c>
      <c r="O111" s="102">
        <f t="shared" si="47"/>
        <v>8575</v>
      </c>
      <c r="P111" s="105">
        <f t="shared" ref="P111:P173" si="54">O111/$G$1</f>
        <v>6.8315724606766315</v>
      </c>
      <c r="Q111" s="62">
        <f t="shared" ref="Q111:Q158" si="55">IF($M111&lt;=1, 6500, IF($M111&lt;=1.5, 7300, IF($M111&lt;=2, 8100, IF($M111&lt;2.5, 8900, IF($M111&lt;3, 10000, IF($M111&lt;3.5, 10500, IF($M111&lt;4, 11300, IF($M111&lt;4.5, 12100, IF($M111&lt;5, 12900, IF($M111&lt;5.5, 13700, IF($M111&lt;6, 14500, IF($M111&lt;6.5, 15300, IF($M111&lt;7, 16100, IF($M111&lt;7.5, 16900, IF($M111&lt;8, 17700, IF($M111&lt;8.5, 18500, IF($M111&lt;9, 19300, IF($M111&lt;9.5, 20100, IF($M111&lt;10, 20900, IF($M111&gt;=10, 30000))))))))))))))))))))</f>
        <v>13700</v>
      </c>
      <c r="R111" s="104">
        <f t="shared" si="48"/>
        <v>150</v>
      </c>
      <c r="S111" s="62">
        <f t="shared" ref="S111:S173" si="56">IF(P111&lt;R111,0,(O111+Q111)*0.08)</f>
        <v>0</v>
      </c>
      <c r="T111" s="62">
        <f t="shared" ref="T111:T173" si="57">IF(P111&lt;R111,0,(O111+S111)*0.1)</f>
        <v>0</v>
      </c>
      <c r="U111" s="62">
        <f t="shared" si="49"/>
        <v>22275</v>
      </c>
      <c r="V111" s="62">
        <v>34800</v>
      </c>
      <c r="W111" s="19">
        <f t="shared" si="50"/>
        <v>1.8194587256463504</v>
      </c>
      <c r="X111" s="111">
        <v>46400</v>
      </c>
      <c r="Y111" s="111"/>
      <c r="Z111" s="112">
        <f t="shared" si="32"/>
        <v>1379.5314371257487</v>
      </c>
      <c r="AA111" s="112">
        <f t="shared" si="51"/>
        <v>463.70000000000005</v>
      </c>
      <c r="AB111" s="112">
        <f t="shared" si="33"/>
        <v>257.25</v>
      </c>
      <c r="AC111" s="112">
        <f t="shared" si="38"/>
        <v>8697</v>
      </c>
      <c r="AD111" s="112">
        <f t="shared" si="34"/>
        <v>4637</v>
      </c>
      <c r="AE111" s="112">
        <f t="shared" si="52"/>
        <v>7100</v>
      </c>
      <c r="AF111" s="112">
        <f t="shared" si="53"/>
        <v>4000</v>
      </c>
      <c r="AG111" s="113">
        <f t="shared" si="35"/>
        <v>0.20402298850574713</v>
      </c>
      <c r="AH111" s="114">
        <f t="shared" si="36"/>
        <v>0.11494252873563218</v>
      </c>
    </row>
    <row r="112" spans="1:34" ht="21" customHeight="1">
      <c r="A112" s="593">
        <f t="shared" si="37"/>
        <v>102</v>
      </c>
      <c r="B112" s="91" t="s">
        <v>115</v>
      </c>
      <c r="C112" s="16" t="s">
        <v>35</v>
      </c>
      <c r="D112" s="63"/>
      <c r="E112" s="91">
        <v>1</v>
      </c>
      <c r="F112" s="91"/>
      <c r="G112" s="91"/>
      <c r="H112" s="91"/>
      <c r="I112" s="581" t="s">
        <v>919</v>
      </c>
      <c r="J112" s="17">
        <f t="shared" si="45"/>
        <v>41</v>
      </c>
      <c r="K112" s="91" t="s">
        <v>8</v>
      </c>
      <c r="L112" s="143">
        <v>76</v>
      </c>
      <c r="M112" s="91">
        <v>5</v>
      </c>
      <c r="N112" s="19">
        <f t="shared" si="46"/>
        <v>175</v>
      </c>
      <c r="O112" s="102">
        <f t="shared" si="47"/>
        <v>13300</v>
      </c>
      <c r="P112" s="105">
        <f t="shared" si="54"/>
        <v>10.595908306355591</v>
      </c>
      <c r="Q112" s="62">
        <f t="shared" si="55"/>
        <v>13700</v>
      </c>
      <c r="R112" s="104">
        <f t="shared" si="48"/>
        <v>150</v>
      </c>
      <c r="S112" s="62">
        <f t="shared" si="56"/>
        <v>0</v>
      </c>
      <c r="T112" s="62">
        <f t="shared" si="57"/>
        <v>0</v>
      </c>
      <c r="U112" s="62">
        <f t="shared" si="49"/>
        <v>27000</v>
      </c>
      <c r="V112" s="62">
        <v>44800</v>
      </c>
      <c r="W112" s="19">
        <f t="shared" si="50"/>
        <v>1.8259037480594367</v>
      </c>
      <c r="X112" s="111">
        <v>59740</v>
      </c>
      <c r="Y112" s="111"/>
      <c r="Z112" s="112">
        <f t="shared" si="32"/>
        <v>1687.6467065868264</v>
      </c>
      <c r="AA112" s="112">
        <f t="shared" si="51"/>
        <v>764.41999999999973</v>
      </c>
      <c r="AB112" s="112">
        <f t="shared" si="33"/>
        <v>399</v>
      </c>
      <c r="AC112" s="112">
        <f t="shared" si="38"/>
        <v>12872</v>
      </c>
      <c r="AD112" s="112">
        <f t="shared" si="34"/>
        <v>7644.1999999999971</v>
      </c>
      <c r="AE112" s="112">
        <f t="shared" si="52"/>
        <v>10800</v>
      </c>
      <c r="AF112" s="112">
        <f t="shared" si="53"/>
        <v>6500</v>
      </c>
      <c r="AG112" s="113">
        <f t="shared" si="35"/>
        <v>0.24107142857142858</v>
      </c>
      <c r="AH112" s="114">
        <f t="shared" si="36"/>
        <v>0.14508928571428573</v>
      </c>
    </row>
    <row r="113" spans="1:34" ht="21" customHeight="1">
      <c r="A113" s="593">
        <f t="shared" si="37"/>
        <v>103</v>
      </c>
      <c r="B113" s="91" t="s">
        <v>115</v>
      </c>
      <c r="C113" s="16" t="s">
        <v>35</v>
      </c>
      <c r="D113" s="63"/>
      <c r="E113" s="91">
        <v>1</v>
      </c>
      <c r="F113" s="91"/>
      <c r="G113" s="91"/>
      <c r="H113" s="91"/>
      <c r="I113" s="581" t="s">
        <v>920</v>
      </c>
      <c r="J113" s="17">
        <f t="shared" si="45"/>
        <v>43</v>
      </c>
      <c r="K113" s="91" t="s">
        <v>8</v>
      </c>
      <c r="L113" s="143">
        <v>80</v>
      </c>
      <c r="M113" s="91">
        <v>5</v>
      </c>
      <c r="N113" s="19">
        <f t="shared" si="46"/>
        <v>175</v>
      </c>
      <c r="O113" s="102">
        <f t="shared" si="47"/>
        <v>14000</v>
      </c>
      <c r="P113" s="105">
        <f t="shared" si="54"/>
        <v>11.153587690900624</v>
      </c>
      <c r="Q113" s="62">
        <f t="shared" si="55"/>
        <v>13700</v>
      </c>
      <c r="R113" s="104">
        <f t="shared" si="48"/>
        <v>150</v>
      </c>
      <c r="S113" s="62">
        <f t="shared" si="56"/>
        <v>0</v>
      </c>
      <c r="T113" s="62">
        <f t="shared" si="57"/>
        <v>0</v>
      </c>
      <c r="U113" s="62">
        <f t="shared" si="49"/>
        <v>27700</v>
      </c>
      <c r="V113" s="62">
        <v>44800</v>
      </c>
      <c r="W113" s="19">
        <f t="shared" si="50"/>
        <v>1.8266715666140643</v>
      </c>
      <c r="X113" s="111">
        <v>59740</v>
      </c>
      <c r="Y113" s="111"/>
      <c r="Z113" s="112">
        <f t="shared" si="32"/>
        <v>1733.2934131736524</v>
      </c>
      <c r="AA113" s="112">
        <f t="shared" si="51"/>
        <v>694.41999999999973</v>
      </c>
      <c r="AB113" s="112">
        <f t="shared" si="33"/>
        <v>420</v>
      </c>
      <c r="AC113" s="112">
        <f t="shared" si="38"/>
        <v>12172</v>
      </c>
      <c r="AD113" s="112">
        <f t="shared" si="34"/>
        <v>6944.1999999999971</v>
      </c>
      <c r="AE113" s="112">
        <f t="shared" si="52"/>
        <v>10100</v>
      </c>
      <c r="AF113" s="112">
        <f t="shared" si="53"/>
        <v>5900</v>
      </c>
      <c r="AG113" s="113">
        <f t="shared" si="35"/>
        <v>0.22544642857142858</v>
      </c>
      <c r="AH113" s="114">
        <f t="shared" si="36"/>
        <v>0.13169642857142858</v>
      </c>
    </row>
    <row r="114" spans="1:34" ht="21" customHeight="1">
      <c r="A114" s="593">
        <f t="shared" si="37"/>
        <v>104</v>
      </c>
      <c r="B114" s="91" t="s">
        <v>115</v>
      </c>
      <c r="C114" s="16" t="s">
        <v>35</v>
      </c>
      <c r="D114" s="63"/>
      <c r="E114" s="91">
        <v>1</v>
      </c>
      <c r="F114" s="91"/>
      <c r="G114" s="91"/>
      <c r="H114" s="91"/>
      <c r="I114" s="581" t="s">
        <v>921</v>
      </c>
      <c r="J114" s="17">
        <f t="shared" si="45"/>
        <v>34</v>
      </c>
      <c r="K114" s="91" t="s">
        <v>8</v>
      </c>
      <c r="L114" s="143">
        <v>127.9</v>
      </c>
      <c r="M114" s="91">
        <v>5</v>
      </c>
      <c r="N114" s="19">
        <f t="shared" si="46"/>
        <v>175</v>
      </c>
      <c r="O114" s="102">
        <f t="shared" si="47"/>
        <v>22382.5</v>
      </c>
      <c r="P114" s="105">
        <f t="shared" si="54"/>
        <v>17.831798320827371</v>
      </c>
      <c r="Q114" s="62">
        <f t="shared" si="55"/>
        <v>13700</v>
      </c>
      <c r="R114" s="104">
        <f t="shared" si="48"/>
        <v>150</v>
      </c>
      <c r="S114" s="62">
        <f t="shared" si="56"/>
        <v>0</v>
      </c>
      <c r="T114" s="62">
        <f t="shared" si="57"/>
        <v>0</v>
      </c>
      <c r="U114" s="62">
        <f t="shared" si="49"/>
        <v>36082.5</v>
      </c>
      <c r="V114" s="62">
        <v>59800</v>
      </c>
      <c r="W114" s="19">
        <f t="shared" si="50"/>
        <v>1.8335517698753396</v>
      </c>
      <c r="X114" s="111">
        <v>79740</v>
      </c>
      <c r="Y114" s="111"/>
      <c r="Z114" s="112">
        <f t="shared" si="32"/>
        <v>2279.912724550898</v>
      </c>
      <c r="AA114" s="112">
        <f t="shared" si="51"/>
        <v>1016.1699999999997</v>
      </c>
      <c r="AB114" s="112">
        <f t="shared" si="33"/>
        <v>671.47500000000002</v>
      </c>
      <c r="AC114" s="112">
        <f t="shared" si="38"/>
        <v>17139.5</v>
      </c>
      <c r="AD114" s="112">
        <f t="shared" si="34"/>
        <v>10161.699999999997</v>
      </c>
      <c r="AE114" s="112">
        <f t="shared" si="52"/>
        <v>14200</v>
      </c>
      <c r="AF114" s="112">
        <f t="shared" si="53"/>
        <v>8500</v>
      </c>
      <c r="AG114" s="113">
        <f t="shared" si="35"/>
        <v>0.23745819397993312</v>
      </c>
      <c r="AH114" s="114">
        <f t="shared" si="36"/>
        <v>0.14214046822742474</v>
      </c>
    </row>
    <row r="115" spans="1:34" ht="21" customHeight="1">
      <c r="A115" s="593">
        <f t="shared" si="37"/>
        <v>105</v>
      </c>
      <c r="B115" s="91" t="s">
        <v>115</v>
      </c>
      <c r="C115" s="16" t="s">
        <v>35</v>
      </c>
      <c r="D115" s="63"/>
      <c r="E115" s="91">
        <v>1</v>
      </c>
      <c r="F115" s="91"/>
      <c r="G115" s="91"/>
      <c r="H115" s="91"/>
      <c r="I115" s="581" t="s">
        <v>36</v>
      </c>
      <c r="J115" s="17">
        <f t="shared" si="45"/>
        <v>37</v>
      </c>
      <c r="K115" s="91" t="s">
        <v>8</v>
      </c>
      <c r="L115" s="143">
        <v>329</v>
      </c>
      <c r="M115" s="91">
        <v>2</v>
      </c>
      <c r="N115" s="19">
        <f t="shared" si="46"/>
        <v>175</v>
      </c>
      <c r="O115" s="102">
        <f t="shared" si="47"/>
        <v>57575</v>
      </c>
      <c r="P115" s="105">
        <f t="shared" si="54"/>
        <v>45.869129378828816</v>
      </c>
      <c r="Q115" s="62">
        <f t="shared" si="55"/>
        <v>8100</v>
      </c>
      <c r="R115" s="104">
        <f t="shared" si="48"/>
        <v>150</v>
      </c>
      <c r="S115" s="62">
        <f t="shared" si="56"/>
        <v>0</v>
      </c>
      <c r="T115" s="62">
        <f t="shared" si="57"/>
        <v>0</v>
      </c>
      <c r="U115" s="62">
        <f t="shared" si="49"/>
        <v>65675</v>
      </c>
      <c r="V115" s="62">
        <v>99800</v>
      </c>
      <c r="W115" s="19">
        <f t="shared" si="50"/>
        <v>1.8489021196282729</v>
      </c>
      <c r="X115" s="111">
        <v>133070</v>
      </c>
      <c r="Y115" s="111"/>
      <c r="Z115" s="112">
        <f t="shared" si="32"/>
        <v>4239.4715568862275</v>
      </c>
      <c r="AA115" s="112">
        <f t="shared" si="51"/>
        <v>1150.3100000000006</v>
      </c>
      <c r="AB115" s="112">
        <f t="shared" si="33"/>
        <v>1727.25</v>
      </c>
      <c r="AC115" s="112">
        <f t="shared" si="38"/>
        <v>23147</v>
      </c>
      <c r="AD115" s="112">
        <f t="shared" si="34"/>
        <v>11503.100000000006</v>
      </c>
      <c r="AE115" s="112">
        <f t="shared" si="52"/>
        <v>17200</v>
      </c>
      <c r="AF115" s="112">
        <f t="shared" si="53"/>
        <v>8700</v>
      </c>
      <c r="AG115" s="113">
        <f t="shared" si="35"/>
        <v>0.17234468937875752</v>
      </c>
      <c r="AH115" s="114">
        <f t="shared" si="36"/>
        <v>8.7174348697394793E-2</v>
      </c>
    </row>
    <row r="116" spans="1:34" ht="21" customHeight="1">
      <c r="A116" s="593">
        <f t="shared" si="37"/>
        <v>106</v>
      </c>
      <c r="B116" s="91" t="s">
        <v>115</v>
      </c>
      <c r="C116" s="16" t="s">
        <v>35</v>
      </c>
      <c r="D116" s="63"/>
      <c r="E116" s="91">
        <v>1</v>
      </c>
      <c r="F116" s="91"/>
      <c r="G116" s="91"/>
      <c r="H116" s="91"/>
      <c r="I116" s="581" t="s">
        <v>922</v>
      </c>
      <c r="J116" s="17">
        <f t="shared" si="45"/>
        <v>29</v>
      </c>
      <c r="K116" s="91" t="s">
        <v>8</v>
      </c>
      <c r="L116" s="143">
        <v>198</v>
      </c>
      <c r="M116" s="91">
        <v>2</v>
      </c>
      <c r="N116" s="19">
        <f t="shared" si="46"/>
        <v>175</v>
      </c>
      <c r="O116" s="102">
        <f t="shared" si="47"/>
        <v>34650</v>
      </c>
      <c r="P116" s="105">
        <f t="shared" si="54"/>
        <v>27.605129534979042</v>
      </c>
      <c r="Q116" s="62">
        <f t="shared" si="55"/>
        <v>8100</v>
      </c>
      <c r="R116" s="104">
        <f t="shared" si="48"/>
        <v>150</v>
      </c>
      <c r="S116" s="62">
        <f t="shared" si="56"/>
        <v>0</v>
      </c>
      <c r="T116" s="62">
        <f t="shared" si="57"/>
        <v>0</v>
      </c>
      <c r="U116" s="62">
        <f t="shared" si="49"/>
        <v>42750</v>
      </c>
      <c r="V116" s="62">
        <v>69800</v>
      </c>
      <c r="W116" s="19">
        <f t="shared" si="50"/>
        <v>1.8449416955562559</v>
      </c>
      <c r="X116" s="111">
        <v>93070</v>
      </c>
      <c r="Y116" s="111"/>
      <c r="Z116" s="112">
        <f t="shared" si="32"/>
        <v>2744.5419161676646</v>
      </c>
      <c r="AA116" s="112">
        <f t="shared" si="51"/>
        <v>1122.81</v>
      </c>
      <c r="AB116" s="112">
        <f t="shared" si="33"/>
        <v>1039.5</v>
      </c>
      <c r="AC116" s="112">
        <f t="shared" si="38"/>
        <v>19372</v>
      </c>
      <c r="AD116" s="112">
        <f t="shared" si="34"/>
        <v>11228.099999999999</v>
      </c>
      <c r="AE116" s="112">
        <f t="shared" si="52"/>
        <v>15600</v>
      </c>
      <c r="AF116" s="112">
        <f t="shared" si="53"/>
        <v>9100</v>
      </c>
      <c r="AG116" s="113">
        <f t="shared" si="35"/>
        <v>0.22349570200573066</v>
      </c>
      <c r="AH116" s="114">
        <f t="shared" si="36"/>
        <v>0.13037249283667621</v>
      </c>
    </row>
    <row r="117" spans="1:34" ht="21" customHeight="1">
      <c r="A117" s="593">
        <f t="shared" si="37"/>
        <v>107</v>
      </c>
      <c r="B117" s="91" t="s">
        <v>115</v>
      </c>
      <c r="C117" s="16" t="s">
        <v>35</v>
      </c>
      <c r="D117" s="63"/>
      <c r="E117" s="91">
        <v>1</v>
      </c>
      <c r="F117" s="91"/>
      <c r="G117" s="91"/>
      <c r="H117" s="91"/>
      <c r="I117" s="581" t="s">
        <v>37</v>
      </c>
      <c r="J117" s="17">
        <f t="shared" si="45"/>
        <v>41</v>
      </c>
      <c r="K117" s="91" t="s">
        <v>8</v>
      </c>
      <c r="L117" s="143">
        <v>45.08</v>
      </c>
      <c r="M117" s="91">
        <v>2</v>
      </c>
      <c r="N117" s="19">
        <f t="shared" si="46"/>
        <v>175</v>
      </c>
      <c r="O117" s="102">
        <f t="shared" si="47"/>
        <v>7889</v>
      </c>
      <c r="P117" s="105">
        <f t="shared" si="54"/>
        <v>6.2850466638225013</v>
      </c>
      <c r="Q117" s="62">
        <f t="shared" si="55"/>
        <v>8100</v>
      </c>
      <c r="R117" s="104">
        <f t="shared" si="48"/>
        <v>150</v>
      </c>
      <c r="S117" s="62">
        <f t="shared" si="56"/>
        <v>0</v>
      </c>
      <c r="T117" s="62">
        <f t="shared" si="57"/>
        <v>0</v>
      </c>
      <c r="U117" s="62">
        <f t="shared" si="49"/>
        <v>15989</v>
      </c>
      <c r="V117" s="62">
        <v>29800</v>
      </c>
      <c r="W117" s="19">
        <f t="shared" si="50"/>
        <v>1.8259521984238416</v>
      </c>
      <c r="X117" s="111">
        <v>39740</v>
      </c>
      <c r="Y117" s="111"/>
      <c r="Z117" s="112">
        <f t="shared" si="32"/>
        <v>999.46832335329339</v>
      </c>
      <c r="AA117" s="112">
        <f t="shared" si="51"/>
        <v>705.5200000000001</v>
      </c>
      <c r="AB117" s="112">
        <f t="shared" si="33"/>
        <v>236.67</v>
      </c>
      <c r="AC117" s="112">
        <f t="shared" si="38"/>
        <v>10533</v>
      </c>
      <c r="AD117" s="112">
        <f t="shared" si="34"/>
        <v>7055.2000000000007</v>
      </c>
      <c r="AE117" s="112">
        <f t="shared" si="52"/>
        <v>9300</v>
      </c>
      <c r="AF117" s="112">
        <f t="shared" si="53"/>
        <v>6200</v>
      </c>
      <c r="AG117" s="113">
        <f t="shared" si="35"/>
        <v>0.31208053691275167</v>
      </c>
      <c r="AH117" s="114">
        <f t="shared" si="36"/>
        <v>0.20805369127516779</v>
      </c>
    </row>
    <row r="118" spans="1:34" ht="21" customHeight="1">
      <c r="A118" s="593">
        <f t="shared" si="37"/>
        <v>108</v>
      </c>
      <c r="B118" s="91" t="s">
        <v>115</v>
      </c>
      <c r="C118" s="16" t="s">
        <v>35</v>
      </c>
      <c r="D118" s="63"/>
      <c r="E118" s="91">
        <v>1</v>
      </c>
      <c r="F118" s="91"/>
      <c r="G118" s="91"/>
      <c r="H118" s="91"/>
      <c r="I118" s="581" t="s">
        <v>38</v>
      </c>
      <c r="J118" s="17">
        <f t="shared" si="45"/>
        <v>33</v>
      </c>
      <c r="K118" s="91" t="s">
        <v>8</v>
      </c>
      <c r="L118" s="143">
        <v>29.9</v>
      </c>
      <c r="M118" s="91">
        <v>2</v>
      </c>
      <c r="N118" s="19">
        <f t="shared" si="46"/>
        <v>175</v>
      </c>
      <c r="O118" s="102">
        <f t="shared" si="47"/>
        <v>5232.5</v>
      </c>
      <c r="P118" s="105">
        <f t="shared" si="54"/>
        <v>4.168653399474108</v>
      </c>
      <c r="Q118" s="62">
        <f t="shared" si="55"/>
        <v>8100</v>
      </c>
      <c r="R118" s="104">
        <f t="shared" si="48"/>
        <v>150</v>
      </c>
      <c r="S118" s="62">
        <f t="shared" si="56"/>
        <v>0</v>
      </c>
      <c r="T118" s="62">
        <f t="shared" si="57"/>
        <v>0</v>
      </c>
      <c r="U118" s="62">
        <f t="shared" si="49"/>
        <v>13332.5</v>
      </c>
      <c r="V118" s="62">
        <v>29800</v>
      </c>
      <c r="W118" s="19">
        <f t="shared" si="50"/>
        <v>1.8199079059207668</v>
      </c>
      <c r="X118" s="111">
        <v>39740</v>
      </c>
      <c r="Y118" s="111"/>
      <c r="Z118" s="112">
        <f t="shared" si="32"/>
        <v>826.23907185628764</v>
      </c>
      <c r="AA118" s="112">
        <f t="shared" si="51"/>
        <v>971.17000000000007</v>
      </c>
      <c r="AB118" s="112">
        <f t="shared" si="33"/>
        <v>156.97499999999999</v>
      </c>
      <c r="AC118" s="112">
        <f t="shared" si="38"/>
        <v>13189.5</v>
      </c>
      <c r="AD118" s="112">
        <f t="shared" si="34"/>
        <v>9711.7000000000007</v>
      </c>
      <c r="AE118" s="112">
        <f t="shared" si="52"/>
        <v>12300</v>
      </c>
      <c r="AF118" s="112">
        <f t="shared" si="53"/>
        <v>8600</v>
      </c>
      <c r="AG118" s="113">
        <f t="shared" si="35"/>
        <v>0.41275167785234901</v>
      </c>
      <c r="AH118" s="114">
        <f t="shared" si="36"/>
        <v>0.28859060402684567</v>
      </c>
    </row>
    <row r="119" spans="1:34" ht="21" customHeight="1">
      <c r="A119" s="593">
        <f t="shared" si="37"/>
        <v>109</v>
      </c>
      <c r="B119" s="91" t="s">
        <v>115</v>
      </c>
      <c r="C119" s="16" t="s">
        <v>35</v>
      </c>
      <c r="D119" s="63"/>
      <c r="E119" s="91">
        <v>1</v>
      </c>
      <c r="F119" s="91"/>
      <c r="G119" s="91"/>
      <c r="H119" s="91"/>
      <c r="I119" s="581" t="s">
        <v>923</v>
      </c>
      <c r="J119" s="17">
        <f t="shared" si="45"/>
        <v>32</v>
      </c>
      <c r="K119" s="91" t="s">
        <v>8</v>
      </c>
      <c r="L119" s="143">
        <v>38</v>
      </c>
      <c r="M119" s="91">
        <v>2</v>
      </c>
      <c r="N119" s="19">
        <f t="shared" si="46"/>
        <v>175</v>
      </c>
      <c r="O119" s="102">
        <f t="shared" si="47"/>
        <v>6650</v>
      </c>
      <c r="P119" s="105">
        <f t="shared" si="54"/>
        <v>5.2979541531777956</v>
      </c>
      <c r="Q119" s="62">
        <f t="shared" si="55"/>
        <v>8100</v>
      </c>
      <c r="R119" s="104">
        <f t="shared" si="48"/>
        <v>150</v>
      </c>
      <c r="S119" s="62">
        <f t="shared" si="56"/>
        <v>0</v>
      </c>
      <c r="T119" s="62">
        <f t="shared" si="57"/>
        <v>0</v>
      </c>
      <c r="U119" s="62">
        <f t="shared" si="49"/>
        <v>14750</v>
      </c>
      <c r="V119" s="62">
        <v>29800</v>
      </c>
      <c r="W119" s="19">
        <f t="shared" si="50"/>
        <v>1.8234040393788693</v>
      </c>
      <c r="X119" s="111">
        <v>39740</v>
      </c>
      <c r="Y119" s="111"/>
      <c r="Z119" s="112">
        <f t="shared" si="32"/>
        <v>918.67365269461061</v>
      </c>
      <c r="AA119" s="112">
        <f t="shared" si="51"/>
        <v>829.42000000000007</v>
      </c>
      <c r="AB119" s="112">
        <f t="shared" si="33"/>
        <v>199.5</v>
      </c>
      <c r="AC119" s="112">
        <f t="shared" si="38"/>
        <v>11772</v>
      </c>
      <c r="AD119" s="112">
        <f t="shared" si="34"/>
        <v>8294.2000000000007</v>
      </c>
      <c r="AE119" s="112">
        <f t="shared" si="52"/>
        <v>10700</v>
      </c>
      <c r="AF119" s="112">
        <f t="shared" si="53"/>
        <v>7300</v>
      </c>
      <c r="AG119" s="113">
        <f t="shared" si="35"/>
        <v>0.35906040268456374</v>
      </c>
      <c r="AH119" s="114">
        <f t="shared" si="36"/>
        <v>0.24496644295302014</v>
      </c>
    </row>
    <row r="120" spans="1:34" s="36" customFormat="1" ht="21" customHeight="1">
      <c r="A120" s="593">
        <f t="shared" si="37"/>
        <v>110</v>
      </c>
      <c r="B120" s="17" t="s">
        <v>115</v>
      </c>
      <c r="C120" s="16" t="s">
        <v>35</v>
      </c>
      <c r="D120" s="115"/>
      <c r="E120" s="17">
        <v>1</v>
      </c>
      <c r="F120" s="17"/>
      <c r="G120" s="17"/>
      <c r="H120" s="17"/>
      <c r="I120" s="580" t="s">
        <v>924</v>
      </c>
      <c r="J120" s="17">
        <f t="shared" si="45"/>
        <v>42</v>
      </c>
      <c r="K120" s="17" t="s">
        <v>8</v>
      </c>
      <c r="L120" s="143">
        <v>56</v>
      </c>
      <c r="M120" s="17">
        <v>2</v>
      </c>
      <c r="N120" s="19">
        <f t="shared" si="46"/>
        <v>175</v>
      </c>
      <c r="O120" s="102">
        <f t="shared" si="47"/>
        <v>9800</v>
      </c>
      <c r="P120" s="103">
        <f t="shared" si="54"/>
        <v>7.8075113836304366</v>
      </c>
      <c r="Q120" s="116">
        <f t="shared" si="55"/>
        <v>8100</v>
      </c>
      <c r="R120" s="118">
        <f t="shared" si="48"/>
        <v>150</v>
      </c>
      <c r="S120" s="116">
        <f t="shared" si="56"/>
        <v>0</v>
      </c>
      <c r="T120" s="116">
        <f t="shared" si="57"/>
        <v>0</v>
      </c>
      <c r="U120" s="62">
        <f t="shared" si="49"/>
        <v>17900</v>
      </c>
      <c r="V120" s="62">
        <v>39800</v>
      </c>
      <c r="W120" s="19">
        <f t="shared" si="50"/>
        <v>1.8291907804502727</v>
      </c>
      <c r="X120" s="111">
        <v>53070</v>
      </c>
      <c r="Y120" s="111"/>
      <c r="Z120" s="112">
        <f t="shared" si="32"/>
        <v>1124.0838323353298</v>
      </c>
      <c r="AA120" s="112">
        <f t="shared" si="51"/>
        <v>1287.81</v>
      </c>
      <c r="AB120" s="112">
        <f t="shared" si="33"/>
        <v>294</v>
      </c>
      <c r="AC120" s="112">
        <f t="shared" si="38"/>
        <v>17522</v>
      </c>
      <c r="AD120" s="112">
        <f t="shared" si="34"/>
        <v>12878.099999999999</v>
      </c>
      <c r="AE120" s="112">
        <f t="shared" si="52"/>
        <v>16200</v>
      </c>
      <c r="AF120" s="112">
        <f t="shared" si="53"/>
        <v>11300</v>
      </c>
      <c r="AG120" s="113">
        <f t="shared" si="35"/>
        <v>0.40703517587939697</v>
      </c>
      <c r="AH120" s="114">
        <f t="shared" si="36"/>
        <v>0.28391959798994976</v>
      </c>
    </row>
    <row r="121" spans="1:34" ht="21" customHeight="1">
      <c r="A121" s="593">
        <f t="shared" si="37"/>
        <v>111</v>
      </c>
      <c r="B121" s="91" t="s">
        <v>115</v>
      </c>
      <c r="C121" s="16" t="s">
        <v>35</v>
      </c>
      <c r="D121" s="63"/>
      <c r="E121" s="91">
        <v>1</v>
      </c>
      <c r="F121" s="91"/>
      <c r="G121" s="91"/>
      <c r="H121" s="91"/>
      <c r="I121" s="581" t="s">
        <v>39</v>
      </c>
      <c r="J121" s="17">
        <f t="shared" ref="J121:J152" si="58">LENB(I121)</f>
        <v>29</v>
      </c>
      <c r="K121" s="91" t="s">
        <v>8</v>
      </c>
      <c r="L121" s="143">
        <v>58</v>
      </c>
      <c r="M121" s="91">
        <v>2</v>
      </c>
      <c r="N121" s="19">
        <f t="shared" si="46"/>
        <v>175</v>
      </c>
      <c r="O121" s="102">
        <f t="shared" si="47"/>
        <v>10150</v>
      </c>
      <c r="P121" s="105">
        <f t="shared" si="54"/>
        <v>8.086351075902952</v>
      </c>
      <c r="Q121" s="62">
        <f t="shared" si="55"/>
        <v>8100</v>
      </c>
      <c r="R121" s="104">
        <f t="shared" si="48"/>
        <v>150</v>
      </c>
      <c r="S121" s="62">
        <f t="shared" si="56"/>
        <v>0</v>
      </c>
      <c r="T121" s="62">
        <f t="shared" si="57"/>
        <v>0</v>
      </c>
      <c r="U121" s="62">
        <f t="shared" si="49"/>
        <v>18250</v>
      </c>
      <c r="V121" s="62">
        <v>39800</v>
      </c>
      <c r="W121" s="19">
        <f t="shared" si="50"/>
        <v>1.8297104421294397</v>
      </c>
      <c r="X121" s="111">
        <v>53070</v>
      </c>
      <c r="Y121" s="111"/>
      <c r="Z121" s="112">
        <f t="shared" si="32"/>
        <v>1146.9071856287428</v>
      </c>
      <c r="AA121" s="112">
        <f t="shared" si="51"/>
        <v>1252.81</v>
      </c>
      <c r="AB121" s="112">
        <f t="shared" si="33"/>
        <v>304.5</v>
      </c>
      <c r="AC121" s="112">
        <f t="shared" si="38"/>
        <v>17172</v>
      </c>
      <c r="AD121" s="112">
        <f t="shared" si="34"/>
        <v>12528.099999999999</v>
      </c>
      <c r="AE121" s="112">
        <f t="shared" si="52"/>
        <v>15800</v>
      </c>
      <c r="AF121" s="112">
        <f t="shared" si="53"/>
        <v>11000</v>
      </c>
      <c r="AG121" s="113">
        <f t="shared" si="35"/>
        <v>0.39698492462311558</v>
      </c>
      <c r="AH121" s="114">
        <f t="shared" si="36"/>
        <v>0.27638190954773867</v>
      </c>
    </row>
    <row r="122" spans="1:34" ht="21" customHeight="1">
      <c r="A122" s="593">
        <f t="shared" si="37"/>
        <v>112</v>
      </c>
      <c r="B122" s="91" t="s">
        <v>115</v>
      </c>
      <c r="C122" s="16" t="s">
        <v>35</v>
      </c>
      <c r="D122" s="63"/>
      <c r="E122" s="91">
        <v>1</v>
      </c>
      <c r="F122" s="91"/>
      <c r="G122" s="91"/>
      <c r="H122" s="91"/>
      <c r="I122" s="581" t="s">
        <v>925</v>
      </c>
      <c r="J122" s="17">
        <f t="shared" si="58"/>
        <v>41</v>
      </c>
      <c r="K122" s="91" t="s">
        <v>8</v>
      </c>
      <c r="L122" s="143">
        <v>128</v>
      </c>
      <c r="M122" s="91">
        <v>2</v>
      </c>
      <c r="N122" s="19">
        <f t="shared" si="46"/>
        <v>175</v>
      </c>
      <c r="O122" s="102">
        <f t="shared" si="47"/>
        <v>22400</v>
      </c>
      <c r="P122" s="105">
        <f t="shared" si="54"/>
        <v>17.845740305440998</v>
      </c>
      <c r="Q122" s="62">
        <f t="shared" si="55"/>
        <v>8100</v>
      </c>
      <c r="R122" s="104">
        <f t="shared" si="48"/>
        <v>150</v>
      </c>
      <c r="S122" s="62">
        <f t="shared" si="56"/>
        <v>0</v>
      </c>
      <c r="T122" s="62">
        <f t="shared" si="57"/>
        <v>0</v>
      </c>
      <c r="U122" s="62">
        <f t="shared" si="49"/>
        <v>30500</v>
      </c>
      <c r="V122" s="62">
        <v>59800</v>
      </c>
      <c r="W122" s="19">
        <f t="shared" si="50"/>
        <v>1.8403848041621675</v>
      </c>
      <c r="X122" s="111">
        <v>79740</v>
      </c>
      <c r="Y122" s="111"/>
      <c r="Z122" s="112">
        <f t="shared" si="32"/>
        <v>1945.7245508982037</v>
      </c>
      <c r="AA122" s="112">
        <f t="shared" si="51"/>
        <v>1574.4199999999998</v>
      </c>
      <c r="AB122" s="112">
        <f t="shared" si="33"/>
        <v>672</v>
      </c>
      <c r="AC122" s="112">
        <f t="shared" si="38"/>
        <v>22722</v>
      </c>
      <c r="AD122" s="112">
        <f t="shared" si="34"/>
        <v>15744.199999999997</v>
      </c>
      <c r="AE122" s="112">
        <f t="shared" si="52"/>
        <v>20200</v>
      </c>
      <c r="AF122" s="112">
        <f t="shared" si="53"/>
        <v>13500</v>
      </c>
      <c r="AG122" s="113">
        <f t="shared" si="35"/>
        <v>0.33779264214046822</v>
      </c>
      <c r="AH122" s="114">
        <f t="shared" si="36"/>
        <v>0.225752508361204</v>
      </c>
    </row>
    <row r="123" spans="1:34" ht="21" customHeight="1">
      <c r="A123" s="593">
        <f t="shared" si="37"/>
        <v>113</v>
      </c>
      <c r="B123" s="91" t="s">
        <v>115</v>
      </c>
      <c r="C123" s="16" t="s">
        <v>35</v>
      </c>
      <c r="D123" s="63"/>
      <c r="E123" s="91">
        <v>1</v>
      </c>
      <c r="F123" s="91"/>
      <c r="G123" s="91"/>
      <c r="H123" s="91"/>
      <c r="I123" s="581" t="s">
        <v>926</v>
      </c>
      <c r="J123" s="17">
        <f t="shared" si="58"/>
        <v>28</v>
      </c>
      <c r="K123" s="91" t="s">
        <v>8</v>
      </c>
      <c r="L123" s="143">
        <v>288</v>
      </c>
      <c r="M123" s="91">
        <v>5</v>
      </c>
      <c r="N123" s="19">
        <f t="shared" si="46"/>
        <v>175</v>
      </c>
      <c r="O123" s="102">
        <f t="shared" si="47"/>
        <v>50400</v>
      </c>
      <c r="P123" s="105">
        <f t="shared" si="54"/>
        <v>40.152915687242242</v>
      </c>
      <c r="Q123" s="62">
        <f t="shared" si="55"/>
        <v>13700</v>
      </c>
      <c r="R123" s="104">
        <f t="shared" si="48"/>
        <v>150</v>
      </c>
      <c r="S123" s="62">
        <f t="shared" si="56"/>
        <v>0</v>
      </c>
      <c r="T123" s="62">
        <f t="shared" si="57"/>
        <v>0</v>
      </c>
      <c r="U123" s="62">
        <f t="shared" si="49"/>
        <v>64100</v>
      </c>
      <c r="V123" s="62">
        <v>99800</v>
      </c>
      <c r="W123" s="19">
        <f t="shared" si="50"/>
        <v>1.8434893084346129</v>
      </c>
      <c r="X123" s="111">
        <v>133070</v>
      </c>
      <c r="Y123" s="111"/>
      <c r="Z123" s="112">
        <f t="shared" si="32"/>
        <v>4106.9221556886223</v>
      </c>
      <c r="AA123" s="112">
        <f t="shared" si="51"/>
        <v>1307.8100000000006</v>
      </c>
      <c r="AB123" s="112">
        <f t="shared" si="33"/>
        <v>1512</v>
      </c>
      <c r="AC123" s="112">
        <f t="shared" si="38"/>
        <v>24722</v>
      </c>
      <c r="AD123" s="112">
        <f t="shared" si="34"/>
        <v>13078.100000000006</v>
      </c>
      <c r="AE123" s="112">
        <f t="shared" si="52"/>
        <v>19200</v>
      </c>
      <c r="AF123" s="112">
        <f t="shared" si="53"/>
        <v>10300</v>
      </c>
      <c r="AG123" s="113">
        <f t="shared" si="35"/>
        <v>0.19238476953907815</v>
      </c>
      <c r="AH123" s="114">
        <f t="shared" si="36"/>
        <v>0.10320641282565131</v>
      </c>
    </row>
    <row r="124" spans="1:34" ht="21" customHeight="1">
      <c r="A124" s="593">
        <f t="shared" si="37"/>
        <v>114</v>
      </c>
      <c r="B124" s="91" t="s">
        <v>115</v>
      </c>
      <c r="C124" s="16" t="s">
        <v>35</v>
      </c>
      <c r="D124" s="63"/>
      <c r="E124" s="91">
        <v>1</v>
      </c>
      <c r="F124" s="91"/>
      <c r="G124" s="91"/>
      <c r="H124" s="91"/>
      <c r="I124" s="581" t="s">
        <v>927</v>
      </c>
      <c r="J124" s="17">
        <f t="shared" si="58"/>
        <v>33</v>
      </c>
      <c r="K124" s="91" t="s">
        <v>8</v>
      </c>
      <c r="L124" s="143">
        <v>78</v>
      </c>
      <c r="M124" s="91">
        <v>2</v>
      </c>
      <c r="N124" s="19">
        <f t="shared" si="46"/>
        <v>175</v>
      </c>
      <c r="O124" s="102">
        <f t="shared" si="47"/>
        <v>13650</v>
      </c>
      <c r="P124" s="105">
        <f t="shared" si="54"/>
        <v>10.874747998628107</v>
      </c>
      <c r="Q124" s="62">
        <f t="shared" si="55"/>
        <v>8100</v>
      </c>
      <c r="R124" s="104">
        <f t="shared" si="48"/>
        <v>150</v>
      </c>
      <c r="S124" s="62">
        <f t="shared" si="56"/>
        <v>0</v>
      </c>
      <c r="T124" s="62">
        <f t="shared" si="57"/>
        <v>0</v>
      </c>
      <c r="U124" s="62">
        <f t="shared" si="49"/>
        <v>21750</v>
      </c>
      <c r="V124" s="62">
        <v>39800</v>
      </c>
      <c r="W124" s="19">
        <f t="shared" si="50"/>
        <v>1.8339871980177576</v>
      </c>
      <c r="X124" s="111">
        <v>53070</v>
      </c>
      <c r="Y124" s="111"/>
      <c r="Z124" s="112">
        <f t="shared" si="32"/>
        <v>1375.1407185628741</v>
      </c>
      <c r="AA124" s="112">
        <f t="shared" si="51"/>
        <v>902.81</v>
      </c>
      <c r="AB124" s="112">
        <f t="shared" si="33"/>
        <v>409.5</v>
      </c>
      <c r="AC124" s="112">
        <f t="shared" si="38"/>
        <v>13672</v>
      </c>
      <c r="AD124" s="112">
        <f t="shared" si="34"/>
        <v>9028.0999999999985</v>
      </c>
      <c r="AE124" s="112">
        <f t="shared" si="52"/>
        <v>11900</v>
      </c>
      <c r="AF124" s="112">
        <f t="shared" si="53"/>
        <v>7800</v>
      </c>
      <c r="AG124" s="113">
        <f t="shared" si="35"/>
        <v>0.29899497487437188</v>
      </c>
      <c r="AH124" s="114">
        <f t="shared" si="36"/>
        <v>0.19597989949748743</v>
      </c>
    </row>
    <row r="125" spans="1:34" ht="21" customHeight="1">
      <c r="A125" s="593">
        <f t="shared" si="37"/>
        <v>115</v>
      </c>
      <c r="B125" s="91" t="s">
        <v>115</v>
      </c>
      <c r="C125" s="16" t="s">
        <v>35</v>
      </c>
      <c r="D125" s="63"/>
      <c r="E125" s="91">
        <v>1</v>
      </c>
      <c r="F125" s="91"/>
      <c r="G125" s="91"/>
      <c r="H125" s="91"/>
      <c r="I125" s="581" t="s">
        <v>928</v>
      </c>
      <c r="J125" s="17">
        <f t="shared" si="58"/>
        <v>42</v>
      </c>
      <c r="K125" s="91" t="s">
        <v>8</v>
      </c>
      <c r="L125" s="143">
        <v>12.9</v>
      </c>
      <c r="M125" s="91">
        <v>2</v>
      </c>
      <c r="N125" s="19">
        <f t="shared" si="46"/>
        <v>175</v>
      </c>
      <c r="O125" s="102">
        <f t="shared" si="47"/>
        <v>2257.5</v>
      </c>
      <c r="P125" s="105">
        <f t="shared" si="54"/>
        <v>1.7985160151577255</v>
      </c>
      <c r="Q125" s="62">
        <f t="shared" si="55"/>
        <v>8100</v>
      </c>
      <c r="R125" s="104">
        <f t="shared" si="48"/>
        <v>150</v>
      </c>
      <c r="S125" s="62">
        <f t="shared" si="56"/>
        <v>0</v>
      </c>
      <c r="T125" s="62">
        <f t="shared" si="57"/>
        <v>0</v>
      </c>
      <c r="U125" s="62">
        <f t="shared" si="49"/>
        <v>10357.5</v>
      </c>
      <c r="V125" s="62">
        <v>24800</v>
      </c>
      <c r="W125" s="19">
        <f t="shared" si="50"/>
        <v>1.8094585629609716</v>
      </c>
      <c r="X125" s="111">
        <v>33070</v>
      </c>
      <c r="Y125" s="111"/>
      <c r="Z125" s="112">
        <f t="shared" si="32"/>
        <v>632.24056886227561</v>
      </c>
      <c r="AA125" s="112">
        <f t="shared" si="51"/>
        <v>882.06</v>
      </c>
      <c r="AB125" s="112">
        <f t="shared" si="33"/>
        <v>67.724999999999994</v>
      </c>
      <c r="AC125" s="112">
        <f t="shared" si="38"/>
        <v>11714.5</v>
      </c>
      <c r="AD125" s="112">
        <f t="shared" si="34"/>
        <v>8820.5999999999985</v>
      </c>
      <c r="AE125" s="112">
        <f t="shared" si="52"/>
        <v>11100</v>
      </c>
      <c r="AF125" s="112">
        <f t="shared" si="53"/>
        <v>7900</v>
      </c>
      <c r="AG125" s="113">
        <f t="shared" si="35"/>
        <v>0.44758064516129031</v>
      </c>
      <c r="AH125" s="114">
        <f t="shared" si="36"/>
        <v>0.31854838709677419</v>
      </c>
    </row>
    <row r="126" spans="1:34" ht="21" customHeight="1">
      <c r="A126" s="593">
        <f t="shared" si="37"/>
        <v>116</v>
      </c>
      <c r="B126" s="91" t="s">
        <v>115</v>
      </c>
      <c r="C126" s="16" t="s">
        <v>35</v>
      </c>
      <c r="D126" s="63"/>
      <c r="E126" s="91">
        <v>1</v>
      </c>
      <c r="F126" s="91"/>
      <c r="G126" s="91"/>
      <c r="H126" s="91"/>
      <c r="I126" s="581" t="s">
        <v>929</v>
      </c>
      <c r="J126" s="17">
        <f t="shared" si="58"/>
        <v>39</v>
      </c>
      <c r="K126" s="91" t="s">
        <v>8</v>
      </c>
      <c r="L126" s="143">
        <v>65</v>
      </c>
      <c r="M126" s="91">
        <v>2</v>
      </c>
      <c r="N126" s="19">
        <f t="shared" ref="N126:N189" si="59">IF(K126="USD",$G$1,IF(K126="CNY",$G$2,IF(K126="JPY",$G$4,IF(K126="EUR",$G$3,"확인요망"))))</f>
        <v>175</v>
      </c>
      <c r="O126" s="102">
        <f t="shared" ref="O126:O189" si="60">L126*N126</f>
        <v>11375</v>
      </c>
      <c r="P126" s="105">
        <f t="shared" si="54"/>
        <v>9.0622899988567571</v>
      </c>
      <c r="Q126" s="62">
        <f t="shared" si="55"/>
        <v>8100</v>
      </c>
      <c r="R126" s="104">
        <f t="shared" ref="R126:R189" si="61">IF(G126="USD",200,150)</f>
        <v>150</v>
      </c>
      <c r="S126" s="62">
        <f t="shared" si="56"/>
        <v>0</v>
      </c>
      <c r="T126" s="62">
        <f t="shared" si="57"/>
        <v>0</v>
      </c>
      <c r="U126" s="62">
        <f t="shared" si="49"/>
        <v>19475</v>
      </c>
      <c r="V126" s="62">
        <v>39800</v>
      </c>
      <c r="W126" s="19">
        <f t="shared" si="50"/>
        <v>1.8313821650665292</v>
      </c>
      <c r="X126" s="111">
        <v>53070</v>
      </c>
      <c r="Y126" s="111"/>
      <c r="Z126" s="112">
        <f t="shared" si="32"/>
        <v>1226.7889221556884</v>
      </c>
      <c r="AA126" s="112">
        <f t="shared" si="51"/>
        <v>1130.31</v>
      </c>
      <c r="AB126" s="112">
        <f t="shared" si="33"/>
        <v>341.25</v>
      </c>
      <c r="AC126" s="112">
        <f t="shared" si="38"/>
        <v>15947</v>
      </c>
      <c r="AD126" s="112">
        <f t="shared" si="34"/>
        <v>11303.099999999999</v>
      </c>
      <c r="AE126" s="112">
        <f t="shared" si="52"/>
        <v>14400</v>
      </c>
      <c r="AF126" s="112">
        <f t="shared" si="53"/>
        <v>9900</v>
      </c>
      <c r="AG126" s="113">
        <f t="shared" si="35"/>
        <v>0.36180904522613067</v>
      </c>
      <c r="AH126" s="114">
        <f t="shared" si="36"/>
        <v>0.24874371859296482</v>
      </c>
    </row>
    <row r="127" spans="1:34" ht="21" customHeight="1">
      <c r="A127" s="593">
        <f t="shared" si="37"/>
        <v>117</v>
      </c>
      <c r="B127" s="91" t="s">
        <v>115</v>
      </c>
      <c r="C127" s="16" t="s">
        <v>35</v>
      </c>
      <c r="D127" s="63"/>
      <c r="E127" s="91">
        <v>1</v>
      </c>
      <c r="F127" s="91"/>
      <c r="G127" s="91"/>
      <c r="H127" s="91"/>
      <c r="I127" s="581" t="s">
        <v>930</v>
      </c>
      <c r="J127" s="17">
        <f t="shared" si="58"/>
        <v>44</v>
      </c>
      <c r="K127" s="91" t="s">
        <v>8</v>
      </c>
      <c r="L127" s="143">
        <v>168</v>
      </c>
      <c r="M127" s="91">
        <v>3</v>
      </c>
      <c r="N127" s="19">
        <f t="shared" si="59"/>
        <v>175</v>
      </c>
      <c r="O127" s="102">
        <f t="shared" si="60"/>
        <v>29400</v>
      </c>
      <c r="P127" s="105">
        <f t="shared" si="54"/>
        <v>23.422534150891309</v>
      </c>
      <c r="Q127" s="62">
        <f t="shared" si="55"/>
        <v>10500</v>
      </c>
      <c r="R127" s="104">
        <f t="shared" si="61"/>
        <v>150</v>
      </c>
      <c r="S127" s="62">
        <f t="shared" si="56"/>
        <v>0</v>
      </c>
      <c r="T127" s="62">
        <f t="shared" si="57"/>
        <v>0</v>
      </c>
      <c r="U127" s="62">
        <f t="shared" si="49"/>
        <v>39900</v>
      </c>
      <c r="V127" s="62">
        <v>59800</v>
      </c>
      <c r="W127" s="19">
        <f t="shared" si="50"/>
        <v>1.8405294673810273</v>
      </c>
      <c r="X127" s="111">
        <v>79740</v>
      </c>
      <c r="Y127" s="111"/>
      <c r="Z127" s="112">
        <f t="shared" si="32"/>
        <v>2545.9041916167666</v>
      </c>
      <c r="AA127" s="112">
        <f t="shared" si="51"/>
        <v>634.41999999999973</v>
      </c>
      <c r="AB127" s="112">
        <f t="shared" si="33"/>
        <v>882</v>
      </c>
      <c r="AC127" s="112">
        <f t="shared" si="38"/>
        <v>13322</v>
      </c>
      <c r="AD127" s="112">
        <f t="shared" si="34"/>
        <v>6344.1999999999971</v>
      </c>
      <c r="AE127" s="112">
        <f t="shared" ref="AE127:AE190" si="62">ROUNDUP(AC127-(Z127+AB127),-2)</f>
        <v>9900</v>
      </c>
      <c r="AF127" s="112">
        <f t="shared" ref="AF127:AF190" si="63">ROUNDUP(AD127-(AB127+AA127),-2)</f>
        <v>4900</v>
      </c>
      <c r="AG127" s="113">
        <f t="shared" si="35"/>
        <v>0.16555183946488294</v>
      </c>
      <c r="AH127" s="114">
        <f t="shared" si="36"/>
        <v>8.193979933110368E-2</v>
      </c>
    </row>
    <row r="128" spans="1:34" ht="21" customHeight="1">
      <c r="A128" s="593">
        <f t="shared" si="37"/>
        <v>118</v>
      </c>
      <c r="B128" s="91" t="s">
        <v>115</v>
      </c>
      <c r="C128" s="16" t="s">
        <v>35</v>
      </c>
      <c r="D128" s="63"/>
      <c r="E128" s="91">
        <v>1</v>
      </c>
      <c r="F128" s="91"/>
      <c r="G128" s="91"/>
      <c r="H128" s="91"/>
      <c r="I128" s="581" t="s">
        <v>40</v>
      </c>
      <c r="J128" s="17">
        <f t="shared" si="58"/>
        <v>20</v>
      </c>
      <c r="K128" s="91" t="s">
        <v>8</v>
      </c>
      <c r="L128" s="143">
        <v>176</v>
      </c>
      <c r="M128" s="91">
        <v>2</v>
      </c>
      <c r="N128" s="19">
        <f t="shared" si="59"/>
        <v>175</v>
      </c>
      <c r="O128" s="102">
        <f t="shared" si="60"/>
        <v>30800</v>
      </c>
      <c r="P128" s="105">
        <f t="shared" si="54"/>
        <v>24.53789291998137</v>
      </c>
      <c r="Q128" s="62">
        <f t="shared" si="55"/>
        <v>8100</v>
      </c>
      <c r="R128" s="104">
        <f t="shared" si="61"/>
        <v>150</v>
      </c>
      <c r="S128" s="62">
        <f t="shared" si="56"/>
        <v>0</v>
      </c>
      <c r="T128" s="62">
        <f t="shared" si="57"/>
        <v>0</v>
      </c>
      <c r="U128" s="62">
        <f t="shared" ref="U128:U191" si="64">SUM(O128+Q128)</f>
        <v>38900</v>
      </c>
      <c r="V128" s="62">
        <v>59800</v>
      </c>
      <c r="W128" s="19">
        <f t="shared" ref="W128:W191" si="65">((0.03*O128)+(0.9*U128))/(0.501*U128)</f>
        <v>1.8438187891569047</v>
      </c>
      <c r="X128" s="111">
        <v>79740</v>
      </c>
      <c r="Y128" s="111"/>
      <c r="Z128" s="112">
        <f t="shared" si="32"/>
        <v>2493.4850299401201</v>
      </c>
      <c r="AA128" s="112">
        <f t="shared" ref="AA128:AA191" si="66">AD128*0.1</f>
        <v>734.41999999999973</v>
      </c>
      <c r="AB128" s="112">
        <f t="shared" si="33"/>
        <v>924</v>
      </c>
      <c r="AC128" s="112">
        <f t="shared" si="38"/>
        <v>14322</v>
      </c>
      <c r="AD128" s="112">
        <f t="shared" si="34"/>
        <v>7344.1999999999971</v>
      </c>
      <c r="AE128" s="112">
        <f t="shared" si="62"/>
        <v>11000</v>
      </c>
      <c r="AF128" s="112">
        <f t="shared" si="63"/>
        <v>5700</v>
      </c>
      <c r="AG128" s="113">
        <f t="shared" si="35"/>
        <v>0.18394648829431437</v>
      </c>
      <c r="AH128" s="114">
        <f t="shared" si="36"/>
        <v>9.5317725752508367E-2</v>
      </c>
    </row>
    <row r="129" spans="1:34" ht="21" customHeight="1">
      <c r="A129" s="593">
        <f t="shared" si="37"/>
        <v>119</v>
      </c>
      <c r="B129" s="91" t="s">
        <v>115</v>
      </c>
      <c r="C129" s="16" t="s">
        <v>35</v>
      </c>
      <c r="D129" s="63"/>
      <c r="E129" s="91">
        <v>1</v>
      </c>
      <c r="F129" s="91"/>
      <c r="G129" s="91"/>
      <c r="H129" s="91"/>
      <c r="I129" s="581" t="s">
        <v>931</v>
      </c>
      <c r="J129" s="17">
        <f t="shared" si="58"/>
        <v>30</v>
      </c>
      <c r="K129" s="91" t="s">
        <v>8</v>
      </c>
      <c r="L129" s="143">
        <v>259</v>
      </c>
      <c r="M129" s="91">
        <v>2</v>
      </c>
      <c r="N129" s="19">
        <f t="shared" si="59"/>
        <v>175</v>
      </c>
      <c r="O129" s="102">
        <f t="shared" si="60"/>
        <v>45325</v>
      </c>
      <c r="P129" s="105">
        <f t="shared" si="54"/>
        <v>36.109740149290765</v>
      </c>
      <c r="Q129" s="62">
        <f t="shared" si="55"/>
        <v>8100</v>
      </c>
      <c r="R129" s="104">
        <f t="shared" si="61"/>
        <v>150</v>
      </c>
      <c r="S129" s="62">
        <f t="shared" si="56"/>
        <v>0</v>
      </c>
      <c r="T129" s="62">
        <f t="shared" si="57"/>
        <v>0</v>
      </c>
      <c r="U129" s="62">
        <f t="shared" si="64"/>
        <v>53425</v>
      </c>
      <c r="V129" s="62">
        <v>79800</v>
      </c>
      <c r="W129" s="19">
        <f t="shared" si="65"/>
        <v>1.8472087178007113</v>
      </c>
      <c r="X129" s="111">
        <v>106400</v>
      </c>
      <c r="Y129" s="111"/>
      <c r="Z129" s="112">
        <f t="shared" si="32"/>
        <v>3440.6541916167671</v>
      </c>
      <c r="AA129" s="112">
        <f t="shared" si="66"/>
        <v>828.7</v>
      </c>
      <c r="AB129" s="112">
        <f t="shared" si="33"/>
        <v>1359.75</v>
      </c>
      <c r="AC129" s="112">
        <f t="shared" si="38"/>
        <v>17597</v>
      </c>
      <c r="AD129" s="112">
        <f t="shared" si="34"/>
        <v>8287</v>
      </c>
      <c r="AE129" s="112">
        <f t="shared" si="62"/>
        <v>12800</v>
      </c>
      <c r="AF129" s="112">
        <f t="shared" si="63"/>
        <v>6100</v>
      </c>
      <c r="AG129" s="113">
        <f t="shared" si="35"/>
        <v>0.16040100250626566</v>
      </c>
      <c r="AH129" s="114">
        <f t="shared" si="36"/>
        <v>7.6441102756892226E-2</v>
      </c>
    </row>
    <row r="130" spans="1:34" ht="21" customHeight="1">
      <c r="A130" s="593">
        <f t="shared" si="37"/>
        <v>120</v>
      </c>
      <c r="B130" s="91" t="s">
        <v>115</v>
      </c>
      <c r="C130" s="16" t="s">
        <v>41</v>
      </c>
      <c r="D130" s="63"/>
      <c r="E130" s="91">
        <v>1</v>
      </c>
      <c r="F130" s="91"/>
      <c r="G130" s="91"/>
      <c r="H130" s="91"/>
      <c r="I130" s="581" t="s">
        <v>42</v>
      </c>
      <c r="J130" s="17">
        <f t="shared" si="58"/>
        <v>37</v>
      </c>
      <c r="K130" s="91" t="s">
        <v>8</v>
      </c>
      <c r="L130" s="143">
        <v>108</v>
      </c>
      <c r="M130" s="91">
        <v>2</v>
      </c>
      <c r="N130" s="19">
        <f t="shared" si="59"/>
        <v>175</v>
      </c>
      <c r="O130" s="102">
        <f t="shared" si="60"/>
        <v>18900</v>
      </c>
      <c r="P130" s="105">
        <f t="shared" si="54"/>
        <v>15.057343382715841</v>
      </c>
      <c r="Q130" s="62">
        <f t="shared" si="55"/>
        <v>8100</v>
      </c>
      <c r="R130" s="104">
        <f t="shared" si="61"/>
        <v>150</v>
      </c>
      <c r="S130" s="62">
        <f t="shared" si="56"/>
        <v>0</v>
      </c>
      <c r="T130" s="62">
        <f t="shared" si="57"/>
        <v>0</v>
      </c>
      <c r="U130" s="62">
        <f t="shared" si="64"/>
        <v>27000</v>
      </c>
      <c r="V130" s="62">
        <v>49800</v>
      </c>
      <c r="W130" s="19">
        <f t="shared" si="65"/>
        <v>1.8383233532934131</v>
      </c>
      <c r="X130" s="111">
        <v>66400</v>
      </c>
      <c r="Y130" s="111"/>
      <c r="Z130" s="112">
        <f t="shared" si="32"/>
        <v>1717.4910179640724</v>
      </c>
      <c r="AA130" s="112">
        <f t="shared" si="66"/>
        <v>1151.2</v>
      </c>
      <c r="AB130" s="112">
        <f t="shared" si="33"/>
        <v>567</v>
      </c>
      <c r="AC130" s="112">
        <f t="shared" si="38"/>
        <v>17322</v>
      </c>
      <c r="AD130" s="112">
        <f t="shared" si="34"/>
        <v>11512</v>
      </c>
      <c r="AE130" s="112">
        <f t="shared" si="62"/>
        <v>15100</v>
      </c>
      <c r="AF130" s="112">
        <f t="shared" si="63"/>
        <v>9800</v>
      </c>
      <c r="AG130" s="113">
        <f t="shared" si="35"/>
        <v>0.30321285140562249</v>
      </c>
      <c r="AH130" s="114">
        <f t="shared" si="36"/>
        <v>0.19678714859437751</v>
      </c>
    </row>
    <row r="131" spans="1:34" ht="21" customHeight="1">
      <c r="A131" s="593">
        <f t="shared" si="37"/>
        <v>121</v>
      </c>
      <c r="B131" s="91" t="s">
        <v>115</v>
      </c>
      <c r="C131" s="16" t="s">
        <v>41</v>
      </c>
      <c r="D131" s="63"/>
      <c r="E131" s="91">
        <v>1</v>
      </c>
      <c r="F131" s="91"/>
      <c r="G131" s="91"/>
      <c r="H131" s="91"/>
      <c r="I131" s="581" t="s">
        <v>932</v>
      </c>
      <c r="J131" s="17">
        <f t="shared" si="58"/>
        <v>43</v>
      </c>
      <c r="K131" s="91" t="s">
        <v>8</v>
      </c>
      <c r="L131" s="143">
        <v>38.94</v>
      </c>
      <c r="M131" s="91">
        <v>2</v>
      </c>
      <c r="N131" s="19">
        <f t="shared" si="59"/>
        <v>175</v>
      </c>
      <c r="O131" s="102">
        <f t="shared" si="60"/>
        <v>6814.5</v>
      </c>
      <c r="P131" s="105">
        <f t="shared" si="54"/>
        <v>5.4290088085458788</v>
      </c>
      <c r="Q131" s="62">
        <f t="shared" si="55"/>
        <v>8100</v>
      </c>
      <c r="R131" s="104">
        <f t="shared" si="61"/>
        <v>150</v>
      </c>
      <c r="S131" s="62">
        <f t="shared" si="56"/>
        <v>0</v>
      </c>
      <c r="T131" s="62">
        <f t="shared" si="57"/>
        <v>0</v>
      </c>
      <c r="U131" s="62">
        <f t="shared" si="64"/>
        <v>14914.5</v>
      </c>
      <c r="V131" s="62">
        <v>29800</v>
      </c>
      <c r="W131" s="19">
        <f t="shared" si="65"/>
        <v>1.823766727833682</v>
      </c>
      <c r="X131" s="111">
        <v>39740</v>
      </c>
      <c r="Y131" s="111"/>
      <c r="Z131" s="112">
        <f t="shared" si="32"/>
        <v>929.40062874251498</v>
      </c>
      <c r="AA131" s="112">
        <f t="shared" si="66"/>
        <v>812.97000000000014</v>
      </c>
      <c r="AB131" s="112">
        <f t="shared" si="33"/>
        <v>204.435</v>
      </c>
      <c r="AC131" s="112">
        <f t="shared" si="38"/>
        <v>11607.5</v>
      </c>
      <c r="AD131" s="112">
        <f t="shared" si="34"/>
        <v>8129.7000000000007</v>
      </c>
      <c r="AE131" s="112">
        <f t="shared" si="62"/>
        <v>10500</v>
      </c>
      <c r="AF131" s="112">
        <f t="shared" si="63"/>
        <v>7200</v>
      </c>
      <c r="AG131" s="113">
        <f t="shared" si="35"/>
        <v>0.3523489932885906</v>
      </c>
      <c r="AH131" s="114">
        <f t="shared" si="36"/>
        <v>0.24161073825503357</v>
      </c>
    </row>
    <row r="132" spans="1:34" ht="21" customHeight="1">
      <c r="A132" s="593">
        <f t="shared" si="37"/>
        <v>122</v>
      </c>
      <c r="B132" s="91" t="s">
        <v>115</v>
      </c>
      <c r="C132" s="16" t="s">
        <v>41</v>
      </c>
      <c r="D132" s="63"/>
      <c r="E132" s="91">
        <v>1</v>
      </c>
      <c r="F132" s="91"/>
      <c r="G132" s="91"/>
      <c r="H132" s="91"/>
      <c r="I132" s="581" t="s">
        <v>43</v>
      </c>
      <c r="J132" s="17">
        <f t="shared" si="58"/>
        <v>27</v>
      </c>
      <c r="K132" s="91" t="s">
        <v>8</v>
      </c>
      <c r="L132" s="143">
        <v>45.8</v>
      </c>
      <c r="M132" s="91">
        <v>2</v>
      </c>
      <c r="N132" s="19">
        <f t="shared" si="59"/>
        <v>175</v>
      </c>
      <c r="O132" s="102">
        <f t="shared" si="60"/>
        <v>8014.9999999999991</v>
      </c>
      <c r="P132" s="105">
        <f t="shared" si="54"/>
        <v>6.3854289530406056</v>
      </c>
      <c r="Q132" s="62">
        <f t="shared" si="55"/>
        <v>8100</v>
      </c>
      <c r="R132" s="104">
        <f t="shared" si="61"/>
        <v>150</v>
      </c>
      <c r="S132" s="62">
        <f t="shared" si="56"/>
        <v>0</v>
      </c>
      <c r="T132" s="62">
        <f t="shared" si="57"/>
        <v>0</v>
      </c>
      <c r="U132" s="62">
        <f t="shared" si="64"/>
        <v>16115</v>
      </c>
      <c r="V132" s="62">
        <v>29800</v>
      </c>
      <c r="W132" s="19">
        <f t="shared" si="65"/>
        <v>1.8261893835660978</v>
      </c>
      <c r="X132" s="111">
        <v>39740</v>
      </c>
      <c r="Y132" s="111"/>
      <c r="Z132" s="112">
        <f t="shared" si="32"/>
        <v>1007.6847305389222</v>
      </c>
      <c r="AA132" s="112">
        <f t="shared" si="66"/>
        <v>692.92000000000007</v>
      </c>
      <c r="AB132" s="112">
        <f t="shared" si="33"/>
        <v>240.44999999999996</v>
      </c>
      <c r="AC132" s="112">
        <f t="shared" si="38"/>
        <v>10407</v>
      </c>
      <c r="AD132" s="112">
        <f t="shared" si="34"/>
        <v>6929.2000000000007</v>
      </c>
      <c r="AE132" s="112">
        <f t="shared" si="62"/>
        <v>9200</v>
      </c>
      <c r="AF132" s="112">
        <f t="shared" si="63"/>
        <v>6000</v>
      </c>
      <c r="AG132" s="113">
        <f t="shared" si="35"/>
        <v>0.3087248322147651</v>
      </c>
      <c r="AH132" s="114">
        <f t="shared" si="36"/>
        <v>0.20134228187919462</v>
      </c>
    </row>
    <row r="133" spans="1:34" ht="21" customHeight="1">
      <c r="A133" s="593">
        <f t="shared" si="37"/>
        <v>123</v>
      </c>
      <c r="B133" s="91" t="s">
        <v>115</v>
      </c>
      <c r="C133" s="16" t="s">
        <v>41</v>
      </c>
      <c r="D133" s="63"/>
      <c r="E133" s="91">
        <v>1</v>
      </c>
      <c r="F133" s="91"/>
      <c r="G133" s="91"/>
      <c r="H133" s="91"/>
      <c r="I133" s="581" t="s">
        <v>44</v>
      </c>
      <c r="J133" s="17">
        <f t="shared" si="58"/>
        <v>27</v>
      </c>
      <c r="K133" s="91" t="s">
        <v>8</v>
      </c>
      <c r="L133" s="143">
        <v>27.16</v>
      </c>
      <c r="M133" s="91">
        <v>2</v>
      </c>
      <c r="N133" s="19">
        <f t="shared" si="59"/>
        <v>175</v>
      </c>
      <c r="O133" s="102">
        <f t="shared" si="60"/>
        <v>4753</v>
      </c>
      <c r="P133" s="105">
        <f t="shared" si="54"/>
        <v>3.7866430210607618</v>
      </c>
      <c r="Q133" s="62">
        <f t="shared" si="55"/>
        <v>8100</v>
      </c>
      <c r="R133" s="104">
        <f t="shared" si="61"/>
        <v>150</v>
      </c>
      <c r="S133" s="62">
        <f t="shared" si="56"/>
        <v>0</v>
      </c>
      <c r="T133" s="62">
        <f t="shared" si="57"/>
        <v>0</v>
      </c>
      <c r="U133" s="62">
        <f t="shared" si="64"/>
        <v>12853</v>
      </c>
      <c r="V133" s="62">
        <v>29800</v>
      </c>
      <c r="W133" s="19">
        <f t="shared" si="65"/>
        <v>1.8185507146447788</v>
      </c>
      <c r="X133" s="111">
        <v>39740</v>
      </c>
      <c r="Y133" s="111"/>
      <c r="Z133" s="112">
        <f t="shared" si="32"/>
        <v>794.97107784431159</v>
      </c>
      <c r="AA133" s="112">
        <f t="shared" si="66"/>
        <v>1019.1200000000001</v>
      </c>
      <c r="AB133" s="112">
        <f t="shared" si="33"/>
        <v>142.59</v>
      </c>
      <c r="AC133" s="112">
        <f t="shared" si="38"/>
        <v>13669</v>
      </c>
      <c r="AD133" s="112">
        <f t="shared" si="34"/>
        <v>10191.200000000001</v>
      </c>
      <c r="AE133" s="112">
        <f t="shared" si="62"/>
        <v>12800</v>
      </c>
      <c r="AF133" s="112">
        <f t="shared" si="63"/>
        <v>9100</v>
      </c>
      <c r="AG133" s="113">
        <f t="shared" si="35"/>
        <v>0.42953020134228187</v>
      </c>
      <c r="AH133" s="114">
        <f t="shared" si="36"/>
        <v>0.30536912751677853</v>
      </c>
    </row>
    <row r="134" spans="1:34" ht="21" customHeight="1">
      <c r="A134" s="593">
        <f t="shared" si="37"/>
        <v>124</v>
      </c>
      <c r="B134" s="91" t="s">
        <v>115</v>
      </c>
      <c r="C134" s="16" t="s">
        <v>41</v>
      </c>
      <c r="D134" s="63"/>
      <c r="E134" s="91">
        <v>1</v>
      </c>
      <c r="F134" s="91"/>
      <c r="G134" s="91"/>
      <c r="H134" s="91"/>
      <c r="I134" s="581" t="s">
        <v>45</v>
      </c>
      <c r="J134" s="17">
        <f t="shared" si="58"/>
        <v>34</v>
      </c>
      <c r="K134" s="91" t="s">
        <v>8</v>
      </c>
      <c r="L134" s="143">
        <v>358</v>
      </c>
      <c r="M134" s="91">
        <v>5</v>
      </c>
      <c r="N134" s="19">
        <f t="shared" si="59"/>
        <v>175</v>
      </c>
      <c r="O134" s="102">
        <f t="shared" si="60"/>
        <v>62650</v>
      </c>
      <c r="P134" s="105">
        <f t="shared" si="54"/>
        <v>49.912304916780286</v>
      </c>
      <c r="Q134" s="62">
        <f t="shared" si="55"/>
        <v>13700</v>
      </c>
      <c r="R134" s="104">
        <f t="shared" si="61"/>
        <v>150</v>
      </c>
      <c r="S134" s="62">
        <f t="shared" si="56"/>
        <v>0</v>
      </c>
      <c r="T134" s="62">
        <f t="shared" si="57"/>
        <v>0</v>
      </c>
      <c r="U134" s="62">
        <f t="shared" si="64"/>
        <v>76350</v>
      </c>
      <c r="V134" s="62">
        <v>129800</v>
      </c>
      <c r="W134" s="19">
        <f t="shared" si="65"/>
        <v>1.8455427063358549</v>
      </c>
      <c r="X134" s="111">
        <v>173070</v>
      </c>
      <c r="Y134" s="111"/>
      <c r="Z134" s="112">
        <f t="shared" si="32"/>
        <v>4905.7395209580854</v>
      </c>
      <c r="AA134" s="112">
        <f t="shared" si="66"/>
        <v>2402.8100000000009</v>
      </c>
      <c r="AB134" s="112">
        <f t="shared" si="33"/>
        <v>1879.5</v>
      </c>
      <c r="AC134" s="112">
        <f t="shared" si="38"/>
        <v>39172</v>
      </c>
      <c r="AD134" s="112">
        <f t="shared" si="34"/>
        <v>24028.100000000006</v>
      </c>
      <c r="AE134" s="112">
        <f t="shared" si="62"/>
        <v>32400</v>
      </c>
      <c r="AF134" s="112">
        <f t="shared" si="63"/>
        <v>19800</v>
      </c>
      <c r="AG134" s="113">
        <f t="shared" si="35"/>
        <v>0.24961479198767333</v>
      </c>
      <c r="AH134" s="114">
        <f t="shared" si="36"/>
        <v>0.15254237288135594</v>
      </c>
    </row>
    <row r="135" spans="1:34" ht="21" customHeight="1">
      <c r="A135" s="593">
        <f t="shared" si="37"/>
        <v>125</v>
      </c>
      <c r="B135" s="91" t="s">
        <v>115</v>
      </c>
      <c r="C135" s="16" t="s">
        <v>41</v>
      </c>
      <c r="D135" s="63"/>
      <c r="E135" s="91">
        <v>1</v>
      </c>
      <c r="F135" s="91"/>
      <c r="G135" s="91"/>
      <c r="H135" s="91"/>
      <c r="I135" s="581" t="s">
        <v>933</v>
      </c>
      <c r="J135" s="17">
        <f t="shared" si="58"/>
        <v>39</v>
      </c>
      <c r="K135" s="91" t="s">
        <v>8</v>
      </c>
      <c r="L135" s="143">
        <v>275</v>
      </c>
      <c r="M135" s="91">
        <v>5</v>
      </c>
      <c r="N135" s="19">
        <f t="shared" si="59"/>
        <v>175</v>
      </c>
      <c r="O135" s="102">
        <f t="shared" si="60"/>
        <v>48125</v>
      </c>
      <c r="P135" s="105">
        <f t="shared" si="54"/>
        <v>38.340457687470895</v>
      </c>
      <c r="Q135" s="62">
        <f t="shared" si="55"/>
        <v>13700</v>
      </c>
      <c r="R135" s="104">
        <f t="shared" si="61"/>
        <v>150</v>
      </c>
      <c r="S135" s="62">
        <f t="shared" si="56"/>
        <v>0</v>
      </c>
      <c r="T135" s="62">
        <f t="shared" si="57"/>
        <v>0</v>
      </c>
      <c r="U135" s="62">
        <f t="shared" si="64"/>
        <v>61825</v>
      </c>
      <c r="V135" s="62">
        <v>99800</v>
      </c>
      <c r="W135" s="19">
        <f t="shared" si="65"/>
        <v>1.843018370860382</v>
      </c>
      <c r="X135" s="111">
        <v>133070</v>
      </c>
      <c r="Y135" s="111"/>
      <c r="Z135" s="112">
        <f t="shared" si="32"/>
        <v>3958.570359281438</v>
      </c>
      <c r="AA135" s="112">
        <f t="shared" si="66"/>
        <v>1535.3100000000006</v>
      </c>
      <c r="AB135" s="112">
        <f t="shared" si="33"/>
        <v>1443.75</v>
      </c>
      <c r="AC135" s="112">
        <f t="shared" si="38"/>
        <v>26997</v>
      </c>
      <c r="AD135" s="112">
        <f t="shared" si="34"/>
        <v>15353.100000000006</v>
      </c>
      <c r="AE135" s="112">
        <f t="shared" si="62"/>
        <v>21600</v>
      </c>
      <c r="AF135" s="112">
        <f t="shared" si="63"/>
        <v>12400</v>
      </c>
      <c r="AG135" s="113">
        <f t="shared" si="35"/>
        <v>0.21643286573146292</v>
      </c>
      <c r="AH135" s="114">
        <f t="shared" si="36"/>
        <v>0.12424849699398798</v>
      </c>
    </row>
    <row r="136" spans="1:34" ht="21" customHeight="1">
      <c r="A136" s="593">
        <f t="shared" si="37"/>
        <v>126</v>
      </c>
      <c r="B136" s="91" t="s">
        <v>115</v>
      </c>
      <c r="C136" s="16" t="s">
        <v>41</v>
      </c>
      <c r="D136" s="63"/>
      <c r="E136" s="91">
        <v>1</v>
      </c>
      <c r="F136" s="91"/>
      <c r="G136" s="91"/>
      <c r="H136" s="91"/>
      <c r="I136" s="581" t="s">
        <v>46</v>
      </c>
      <c r="J136" s="17">
        <f t="shared" si="58"/>
        <v>31</v>
      </c>
      <c r="K136" s="91" t="s">
        <v>8</v>
      </c>
      <c r="L136" s="143">
        <v>178</v>
      </c>
      <c r="M136" s="91">
        <v>2</v>
      </c>
      <c r="N136" s="19">
        <f t="shared" si="59"/>
        <v>175</v>
      </c>
      <c r="O136" s="102">
        <f t="shared" si="60"/>
        <v>31150</v>
      </c>
      <c r="P136" s="105">
        <f t="shared" si="54"/>
        <v>24.816732612253887</v>
      </c>
      <c r="Q136" s="62">
        <f t="shared" si="55"/>
        <v>8100</v>
      </c>
      <c r="R136" s="104">
        <f t="shared" si="61"/>
        <v>150</v>
      </c>
      <c r="S136" s="62">
        <f t="shared" si="56"/>
        <v>0</v>
      </c>
      <c r="T136" s="62">
        <f t="shared" si="57"/>
        <v>0</v>
      </c>
      <c r="U136" s="62">
        <f t="shared" si="64"/>
        <v>39250</v>
      </c>
      <c r="V136" s="62">
        <v>69800</v>
      </c>
      <c r="W136" s="19">
        <f t="shared" si="65"/>
        <v>1.8439299744460125</v>
      </c>
      <c r="X136" s="111">
        <v>93070</v>
      </c>
      <c r="Y136" s="111"/>
      <c r="Z136" s="112">
        <f t="shared" si="32"/>
        <v>2516.3083832335337</v>
      </c>
      <c r="AA136" s="112">
        <f t="shared" si="66"/>
        <v>1472.81</v>
      </c>
      <c r="AB136" s="112">
        <f t="shared" si="33"/>
        <v>934.5</v>
      </c>
      <c r="AC136" s="112">
        <f t="shared" si="38"/>
        <v>22872</v>
      </c>
      <c r="AD136" s="112">
        <f t="shared" si="34"/>
        <v>14728.099999999999</v>
      </c>
      <c r="AE136" s="112">
        <f t="shared" si="62"/>
        <v>19500</v>
      </c>
      <c r="AF136" s="112">
        <f t="shared" si="63"/>
        <v>12400</v>
      </c>
      <c r="AG136" s="113">
        <f t="shared" si="35"/>
        <v>0.27936962750716332</v>
      </c>
      <c r="AH136" s="114">
        <f t="shared" si="36"/>
        <v>0.17765042979942694</v>
      </c>
    </row>
    <row r="137" spans="1:34" ht="21" customHeight="1">
      <c r="A137" s="593">
        <f t="shared" si="37"/>
        <v>127</v>
      </c>
      <c r="B137" s="91" t="s">
        <v>115</v>
      </c>
      <c r="C137" s="16" t="s">
        <v>41</v>
      </c>
      <c r="D137" s="63"/>
      <c r="E137" s="91">
        <v>1</v>
      </c>
      <c r="F137" s="91"/>
      <c r="G137" s="91"/>
      <c r="H137" s="91"/>
      <c r="I137" s="581" t="s">
        <v>934</v>
      </c>
      <c r="J137" s="17">
        <f t="shared" si="58"/>
        <v>41</v>
      </c>
      <c r="K137" s="91" t="s">
        <v>8</v>
      </c>
      <c r="L137" s="143">
        <v>198</v>
      </c>
      <c r="M137" s="91">
        <v>2</v>
      </c>
      <c r="N137" s="19">
        <f t="shared" si="59"/>
        <v>175</v>
      </c>
      <c r="O137" s="102">
        <f t="shared" si="60"/>
        <v>34650</v>
      </c>
      <c r="P137" s="105">
        <f t="shared" si="54"/>
        <v>27.605129534979042</v>
      </c>
      <c r="Q137" s="62">
        <f t="shared" si="55"/>
        <v>8100</v>
      </c>
      <c r="R137" s="104">
        <f t="shared" si="61"/>
        <v>150</v>
      </c>
      <c r="S137" s="62">
        <f t="shared" si="56"/>
        <v>0</v>
      </c>
      <c r="T137" s="62">
        <f t="shared" si="57"/>
        <v>0</v>
      </c>
      <c r="U137" s="62">
        <f t="shared" si="64"/>
        <v>42750</v>
      </c>
      <c r="V137" s="62">
        <v>69800</v>
      </c>
      <c r="W137" s="19">
        <f t="shared" si="65"/>
        <v>1.8449416955562559</v>
      </c>
      <c r="X137" s="111">
        <v>93070</v>
      </c>
      <c r="Y137" s="111"/>
      <c r="Z137" s="112">
        <f t="shared" si="32"/>
        <v>2744.5419161676646</v>
      </c>
      <c r="AA137" s="112">
        <f t="shared" si="66"/>
        <v>1122.81</v>
      </c>
      <c r="AB137" s="112">
        <f t="shared" si="33"/>
        <v>1039.5</v>
      </c>
      <c r="AC137" s="112">
        <f t="shared" si="38"/>
        <v>19372</v>
      </c>
      <c r="AD137" s="112">
        <f t="shared" si="34"/>
        <v>11228.099999999999</v>
      </c>
      <c r="AE137" s="112">
        <f t="shared" si="62"/>
        <v>15600</v>
      </c>
      <c r="AF137" s="112">
        <f t="shared" si="63"/>
        <v>9100</v>
      </c>
      <c r="AG137" s="113">
        <f t="shared" si="35"/>
        <v>0.22349570200573066</v>
      </c>
      <c r="AH137" s="114">
        <f t="shared" si="36"/>
        <v>0.13037249283667621</v>
      </c>
    </row>
    <row r="138" spans="1:34" ht="21" customHeight="1">
      <c r="A138" s="593">
        <f t="shared" si="37"/>
        <v>128</v>
      </c>
      <c r="B138" s="91" t="s">
        <v>115</v>
      </c>
      <c r="C138" s="16" t="s">
        <v>41</v>
      </c>
      <c r="D138" s="63"/>
      <c r="E138" s="91">
        <v>1</v>
      </c>
      <c r="F138" s="91"/>
      <c r="G138" s="91"/>
      <c r="H138" s="91"/>
      <c r="I138" s="581" t="s">
        <v>935</v>
      </c>
      <c r="J138" s="17">
        <f t="shared" si="58"/>
        <v>29</v>
      </c>
      <c r="K138" s="91" t="s">
        <v>8</v>
      </c>
      <c r="L138" s="143">
        <v>168</v>
      </c>
      <c r="M138" s="91">
        <v>5</v>
      </c>
      <c r="N138" s="19">
        <f t="shared" si="59"/>
        <v>175</v>
      </c>
      <c r="O138" s="102">
        <f t="shared" si="60"/>
        <v>29400</v>
      </c>
      <c r="P138" s="105">
        <f t="shared" si="54"/>
        <v>23.422534150891309</v>
      </c>
      <c r="Q138" s="62">
        <f t="shared" si="55"/>
        <v>13700</v>
      </c>
      <c r="R138" s="104">
        <f t="shared" si="61"/>
        <v>150</v>
      </c>
      <c r="S138" s="62">
        <f t="shared" si="56"/>
        <v>0</v>
      </c>
      <c r="T138" s="62">
        <f t="shared" si="57"/>
        <v>0</v>
      </c>
      <c r="U138" s="62">
        <f t="shared" si="64"/>
        <v>43100</v>
      </c>
      <c r="V138" s="62">
        <v>69800</v>
      </c>
      <c r="W138" s="19">
        <f t="shared" si="65"/>
        <v>1.8372535671117163</v>
      </c>
      <c r="X138" s="111">
        <v>93070</v>
      </c>
      <c r="Y138" s="111"/>
      <c r="Z138" s="112">
        <f t="shared" si="32"/>
        <v>2737.5209580838332</v>
      </c>
      <c r="AA138" s="112">
        <f t="shared" si="66"/>
        <v>1087.81</v>
      </c>
      <c r="AB138" s="112">
        <f t="shared" si="33"/>
        <v>882</v>
      </c>
      <c r="AC138" s="112">
        <f t="shared" si="38"/>
        <v>19022</v>
      </c>
      <c r="AD138" s="112">
        <f t="shared" si="34"/>
        <v>10878.099999999999</v>
      </c>
      <c r="AE138" s="112">
        <f t="shared" si="62"/>
        <v>15500</v>
      </c>
      <c r="AF138" s="112">
        <f t="shared" si="63"/>
        <v>9000</v>
      </c>
      <c r="AG138" s="113">
        <f t="shared" si="35"/>
        <v>0.22206303724928367</v>
      </c>
      <c r="AH138" s="114">
        <f t="shared" si="36"/>
        <v>0.12893982808022922</v>
      </c>
    </row>
    <row r="139" spans="1:34" s="36" customFormat="1" ht="21" customHeight="1">
      <c r="A139" s="593">
        <f t="shared" si="37"/>
        <v>129</v>
      </c>
      <c r="B139" s="580" t="s">
        <v>115</v>
      </c>
      <c r="C139" s="579" t="s">
        <v>41</v>
      </c>
      <c r="D139" s="115"/>
      <c r="E139" s="580">
        <v>1</v>
      </c>
      <c r="F139" s="580"/>
      <c r="G139" s="580"/>
      <c r="H139" s="580"/>
      <c r="I139" s="580" t="s">
        <v>936</v>
      </c>
      <c r="J139" s="580">
        <f t="shared" si="58"/>
        <v>36</v>
      </c>
      <c r="K139" s="580" t="s">
        <v>8</v>
      </c>
      <c r="L139" s="580">
        <v>258</v>
      </c>
      <c r="M139" s="580">
        <v>5</v>
      </c>
      <c r="N139" s="148">
        <f t="shared" si="59"/>
        <v>175</v>
      </c>
      <c r="O139" s="149">
        <f t="shared" si="60"/>
        <v>45150</v>
      </c>
      <c r="P139" s="103">
        <f t="shared" si="54"/>
        <v>35.970320303154509</v>
      </c>
      <c r="Q139" s="116">
        <f t="shared" si="55"/>
        <v>13700</v>
      </c>
      <c r="R139" s="118">
        <f t="shared" si="61"/>
        <v>150</v>
      </c>
      <c r="S139" s="116">
        <f t="shared" si="56"/>
        <v>0</v>
      </c>
      <c r="T139" s="116">
        <f t="shared" si="57"/>
        <v>0</v>
      </c>
      <c r="U139" s="116">
        <f t="shared" si="64"/>
        <v>58850</v>
      </c>
      <c r="V139" s="116">
        <v>99800</v>
      </c>
      <c r="W139" s="148">
        <f t="shared" si="65"/>
        <v>1.8423475902909561</v>
      </c>
      <c r="X139" s="151">
        <v>133070</v>
      </c>
      <c r="Y139" s="151"/>
      <c r="Z139" s="151">
        <f t="shared" ref="Z139:Z202" si="67">0.1*(0.89*W139-1)*U139</f>
        <v>3764.5718562874263</v>
      </c>
      <c r="AA139" s="151">
        <f t="shared" si="66"/>
        <v>1832.8100000000006</v>
      </c>
      <c r="AB139" s="151">
        <f t="shared" ref="AB139:AB202" si="68">O139*0.03</f>
        <v>1354.5</v>
      </c>
      <c r="AC139" s="151">
        <f t="shared" si="38"/>
        <v>29972</v>
      </c>
      <c r="AD139" s="151">
        <f t="shared" ref="AD139:AD202" si="69">V139-(X139*0.17)-U139</f>
        <v>18328.100000000006</v>
      </c>
      <c r="AE139" s="151">
        <f t="shared" si="62"/>
        <v>24900</v>
      </c>
      <c r="AF139" s="151">
        <f t="shared" si="63"/>
        <v>15200</v>
      </c>
      <c r="AG139" s="152">
        <f t="shared" ref="AG139:AG202" si="70">AE139/V139</f>
        <v>0.24949899799599198</v>
      </c>
      <c r="AH139" s="153">
        <f t="shared" ref="AH139:AH202" si="71">AF139/V139</f>
        <v>0.15230460921843689</v>
      </c>
    </row>
    <row r="140" spans="1:34" ht="21" customHeight="1">
      <c r="A140" s="593">
        <f t="shared" ref="A140:A203" si="72">ROW()-10</f>
        <v>130</v>
      </c>
      <c r="B140" s="91" t="s">
        <v>115</v>
      </c>
      <c r="C140" s="16" t="s">
        <v>41</v>
      </c>
      <c r="D140" s="63"/>
      <c r="E140" s="91">
        <v>1</v>
      </c>
      <c r="F140" s="91"/>
      <c r="G140" s="91"/>
      <c r="H140" s="91"/>
      <c r="I140" s="581" t="s">
        <v>937</v>
      </c>
      <c r="J140" s="17">
        <f t="shared" si="58"/>
        <v>20</v>
      </c>
      <c r="K140" s="91" t="s">
        <v>8</v>
      </c>
      <c r="L140" s="143">
        <v>134</v>
      </c>
      <c r="M140" s="91">
        <v>2</v>
      </c>
      <c r="N140" s="19">
        <f t="shared" si="59"/>
        <v>175</v>
      </c>
      <c r="O140" s="102">
        <f t="shared" si="60"/>
        <v>23450</v>
      </c>
      <c r="P140" s="105">
        <f t="shared" si="54"/>
        <v>18.682259382258543</v>
      </c>
      <c r="Q140" s="62">
        <f t="shared" si="55"/>
        <v>8100</v>
      </c>
      <c r="R140" s="104">
        <f t="shared" si="61"/>
        <v>150</v>
      </c>
      <c r="S140" s="62">
        <f t="shared" si="56"/>
        <v>0</v>
      </c>
      <c r="T140" s="62">
        <f t="shared" si="57"/>
        <v>0</v>
      </c>
      <c r="U140" s="62">
        <f t="shared" si="64"/>
        <v>31550</v>
      </c>
      <c r="V140" s="62">
        <v>44800</v>
      </c>
      <c r="W140" s="19">
        <f t="shared" si="65"/>
        <v>1.8409140514533533</v>
      </c>
      <c r="X140" s="111">
        <v>59740</v>
      </c>
      <c r="Y140" s="111"/>
      <c r="Z140" s="112">
        <f t="shared" si="67"/>
        <v>2014.194610778444</v>
      </c>
      <c r="AA140" s="112">
        <f t="shared" si="66"/>
        <v>309.41999999999973</v>
      </c>
      <c r="AB140" s="112">
        <f t="shared" si="68"/>
        <v>703.5</v>
      </c>
      <c r="AC140" s="112">
        <f t="shared" ref="AC140:AC203" si="73">0.89*V140-U140</f>
        <v>8322</v>
      </c>
      <c r="AD140" s="112">
        <f t="shared" si="69"/>
        <v>3094.1999999999971</v>
      </c>
      <c r="AE140" s="112">
        <f t="shared" si="62"/>
        <v>5700</v>
      </c>
      <c r="AF140" s="112">
        <f t="shared" si="63"/>
        <v>2100</v>
      </c>
      <c r="AG140" s="113">
        <f t="shared" si="70"/>
        <v>0.12723214285714285</v>
      </c>
      <c r="AH140" s="114">
        <f t="shared" si="71"/>
        <v>4.6875E-2</v>
      </c>
    </row>
    <row r="141" spans="1:34" ht="21" customHeight="1">
      <c r="A141" s="593">
        <f t="shared" si="72"/>
        <v>131</v>
      </c>
      <c r="B141" s="91" t="s">
        <v>115</v>
      </c>
      <c r="C141" s="16" t="s">
        <v>41</v>
      </c>
      <c r="D141" s="63"/>
      <c r="E141" s="91">
        <v>1</v>
      </c>
      <c r="F141" s="91"/>
      <c r="G141" s="91"/>
      <c r="H141" s="91"/>
      <c r="I141" s="581" t="s">
        <v>47</v>
      </c>
      <c r="J141" s="17">
        <f t="shared" si="58"/>
        <v>25</v>
      </c>
      <c r="K141" s="91" t="s">
        <v>8</v>
      </c>
      <c r="L141" s="143">
        <v>203</v>
      </c>
      <c r="M141" s="91">
        <v>2</v>
      </c>
      <c r="N141" s="19">
        <f t="shared" si="59"/>
        <v>175</v>
      </c>
      <c r="O141" s="102">
        <f t="shared" si="60"/>
        <v>35525</v>
      </c>
      <c r="P141" s="105">
        <f t="shared" si="54"/>
        <v>28.302228765660331</v>
      </c>
      <c r="Q141" s="62">
        <f t="shared" si="55"/>
        <v>8100</v>
      </c>
      <c r="R141" s="104">
        <f t="shared" si="61"/>
        <v>150</v>
      </c>
      <c r="S141" s="62">
        <f t="shared" si="56"/>
        <v>0</v>
      </c>
      <c r="T141" s="62">
        <f t="shared" si="57"/>
        <v>0</v>
      </c>
      <c r="U141" s="62">
        <f t="shared" si="64"/>
        <v>43625</v>
      </c>
      <c r="V141" s="62">
        <v>69800</v>
      </c>
      <c r="W141" s="19">
        <f t="shared" si="65"/>
        <v>1.8451692603332017</v>
      </c>
      <c r="X141" s="111">
        <v>93070</v>
      </c>
      <c r="Y141" s="111"/>
      <c r="Z141" s="112">
        <f t="shared" si="67"/>
        <v>2801.6002994011978</v>
      </c>
      <c r="AA141" s="112">
        <f t="shared" si="66"/>
        <v>1035.31</v>
      </c>
      <c r="AB141" s="112">
        <f t="shared" si="68"/>
        <v>1065.75</v>
      </c>
      <c r="AC141" s="112">
        <f t="shared" si="73"/>
        <v>18497</v>
      </c>
      <c r="AD141" s="112">
        <f t="shared" si="69"/>
        <v>10353.099999999999</v>
      </c>
      <c r="AE141" s="112">
        <f t="shared" si="62"/>
        <v>14700</v>
      </c>
      <c r="AF141" s="112">
        <f t="shared" si="63"/>
        <v>8300</v>
      </c>
      <c r="AG141" s="113">
        <f t="shared" si="70"/>
        <v>0.21060171919770773</v>
      </c>
      <c r="AH141" s="114">
        <f t="shared" si="71"/>
        <v>0.11891117478510028</v>
      </c>
    </row>
    <row r="142" spans="1:34" ht="21" customHeight="1">
      <c r="A142" s="593">
        <f t="shared" si="72"/>
        <v>132</v>
      </c>
      <c r="B142" s="91" t="s">
        <v>115</v>
      </c>
      <c r="C142" s="16" t="s">
        <v>41</v>
      </c>
      <c r="D142" s="63"/>
      <c r="E142" s="91">
        <v>1</v>
      </c>
      <c r="F142" s="91"/>
      <c r="G142" s="91"/>
      <c r="H142" s="91"/>
      <c r="I142" s="581" t="s">
        <v>48</v>
      </c>
      <c r="J142" s="17">
        <f t="shared" si="58"/>
        <v>31</v>
      </c>
      <c r="K142" s="91" t="s">
        <v>8</v>
      </c>
      <c r="L142" s="143">
        <v>75</v>
      </c>
      <c r="M142" s="91">
        <v>2</v>
      </c>
      <c r="N142" s="19">
        <f t="shared" si="59"/>
        <v>175</v>
      </c>
      <c r="O142" s="102">
        <f t="shared" si="60"/>
        <v>13125</v>
      </c>
      <c r="P142" s="105">
        <f t="shared" si="54"/>
        <v>10.456488460219335</v>
      </c>
      <c r="Q142" s="62">
        <f t="shared" si="55"/>
        <v>8100</v>
      </c>
      <c r="R142" s="104">
        <f t="shared" si="61"/>
        <v>150</v>
      </c>
      <c r="S142" s="62">
        <f t="shared" si="56"/>
        <v>0</v>
      </c>
      <c r="T142" s="62">
        <f t="shared" si="57"/>
        <v>0</v>
      </c>
      <c r="U142" s="62">
        <f t="shared" si="64"/>
        <v>21225</v>
      </c>
      <c r="V142" s="62">
        <v>34800</v>
      </c>
      <c r="W142" s="19">
        <f t="shared" si="65"/>
        <v>1.8334356022936458</v>
      </c>
      <c r="X142" s="111">
        <v>46400</v>
      </c>
      <c r="Y142" s="111"/>
      <c r="Z142" s="112">
        <f t="shared" si="67"/>
        <v>1340.9056886227543</v>
      </c>
      <c r="AA142" s="112">
        <f t="shared" si="66"/>
        <v>568.70000000000005</v>
      </c>
      <c r="AB142" s="112">
        <f t="shared" si="68"/>
        <v>393.75</v>
      </c>
      <c r="AC142" s="112">
        <f t="shared" si="73"/>
        <v>9747</v>
      </c>
      <c r="AD142" s="112">
        <f t="shared" si="69"/>
        <v>5687</v>
      </c>
      <c r="AE142" s="112">
        <f t="shared" si="62"/>
        <v>8100</v>
      </c>
      <c r="AF142" s="112">
        <f t="shared" si="63"/>
        <v>4800</v>
      </c>
      <c r="AG142" s="113">
        <f t="shared" si="70"/>
        <v>0.23275862068965517</v>
      </c>
      <c r="AH142" s="114">
        <f t="shared" si="71"/>
        <v>0.13793103448275862</v>
      </c>
    </row>
    <row r="143" spans="1:34" ht="21" customHeight="1">
      <c r="A143" s="593">
        <f t="shared" si="72"/>
        <v>133</v>
      </c>
      <c r="B143" s="91" t="s">
        <v>115</v>
      </c>
      <c r="C143" s="16" t="s">
        <v>41</v>
      </c>
      <c r="D143" s="63"/>
      <c r="E143" s="91">
        <v>1</v>
      </c>
      <c r="F143" s="91"/>
      <c r="G143" s="91"/>
      <c r="H143" s="91"/>
      <c r="I143" s="581" t="s">
        <v>938</v>
      </c>
      <c r="J143" s="17">
        <f t="shared" si="58"/>
        <v>32</v>
      </c>
      <c r="K143" s="91" t="s">
        <v>8</v>
      </c>
      <c r="L143" s="143">
        <v>16</v>
      </c>
      <c r="M143" s="91">
        <v>2</v>
      </c>
      <c r="N143" s="19">
        <f t="shared" si="59"/>
        <v>175</v>
      </c>
      <c r="O143" s="102">
        <f t="shared" si="60"/>
        <v>2800</v>
      </c>
      <c r="P143" s="105">
        <f t="shared" si="54"/>
        <v>2.2307175381801247</v>
      </c>
      <c r="Q143" s="62">
        <f t="shared" si="55"/>
        <v>8100</v>
      </c>
      <c r="R143" s="104">
        <f t="shared" si="61"/>
        <v>150</v>
      </c>
      <c r="S143" s="62">
        <f t="shared" si="56"/>
        <v>0</v>
      </c>
      <c r="T143" s="62">
        <f t="shared" si="57"/>
        <v>0</v>
      </c>
      <c r="U143" s="62">
        <f t="shared" si="64"/>
        <v>10900</v>
      </c>
      <c r="V143" s="62">
        <v>19800</v>
      </c>
      <c r="W143" s="19">
        <f t="shared" si="65"/>
        <v>1.811789265505686</v>
      </c>
      <c r="X143" s="111">
        <v>26400</v>
      </c>
      <c r="Y143" s="111"/>
      <c r="Z143" s="112">
        <f t="shared" si="67"/>
        <v>667.61676646706599</v>
      </c>
      <c r="AA143" s="112">
        <f t="shared" si="66"/>
        <v>441.20000000000005</v>
      </c>
      <c r="AB143" s="112">
        <f t="shared" si="68"/>
        <v>84</v>
      </c>
      <c r="AC143" s="112">
        <f t="shared" si="73"/>
        <v>6722</v>
      </c>
      <c r="AD143" s="112">
        <f t="shared" si="69"/>
        <v>4412</v>
      </c>
      <c r="AE143" s="112">
        <f t="shared" si="62"/>
        <v>6000</v>
      </c>
      <c r="AF143" s="112">
        <f t="shared" si="63"/>
        <v>3900</v>
      </c>
      <c r="AG143" s="113">
        <f t="shared" si="70"/>
        <v>0.30303030303030304</v>
      </c>
      <c r="AH143" s="114">
        <f t="shared" si="71"/>
        <v>0.19696969696969696</v>
      </c>
    </row>
    <row r="144" spans="1:34" ht="21" customHeight="1">
      <c r="A144" s="593">
        <f t="shared" si="72"/>
        <v>134</v>
      </c>
      <c r="B144" s="91" t="s">
        <v>115</v>
      </c>
      <c r="C144" s="16" t="s">
        <v>41</v>
      </c>
      <c r="D144" s="63"/>
      <c r="E144" s="91">
        <v>1</v>
      </c>
      <c r="F144" s="91"/>
      <c r="G144" s="91"/>
      <c r="H144" s="91"/>
      <c r="I144" s="581" t="s">
        <v>49</v>
      </c>
      <c r="J144" s="17">
        <f t="shared" si="58"/>
        <v>18</v>
      </c>
      <c r="K144" s="91" t="s">
        <v>8</v>
      </c>
      <c r="L144" s="143">
        <v>198</v>
      </c>
      <c r="M144" s="91">
        <v>3</v>
      </c>
      <c r="N144" s="19">
        <f t="shared" si="59"/>
        <v>175</v>
      </c>
      <c r="O144" s="102">
        <f t="shared" si="60"/>
        <v>34650</v>
      </c>
      <c r="P144" s="105">
        <f t="shared" si="54"/>
        <v>27.605129534979042</v>
      </c>
      <c r="Q144" s="62">
        <f t="shared" si="55"/>
        <v>10500</v>
      </c>
      <c r="R144" s="104">
        <f t="shared" si="61"/>
        <v>150</v>
      </c>
      <c r="S144" s="62">
        <f t="shared" si="56"/>
        <v>0</v>
      </c>
      <c r="T144" s="62">
        <f t="shared" si="57"/>
        <v>0</v>
      </c>
      <c r="U144" s="62">
        <f t="shared" si="64"/>
        <v>45150</v>
      </c>
      <c r="V144" s="62">
        <v>69800</v>
      </c>
      <c r="W144" s="19">
        <f t="shared" si="65"/>
        <v>1.8423617880518033</v>
      </c>
      <c r="X144" s="111">
        <v>93070</v>
      </c>
      <c r="Y144" s="111"/>
      <c r="Z144" s="112">
        <f t="shared" si="67"/>
        <v>2888.2544910179636</v>
      </c>
      <c r="AA144" s="112">
        <f t="shared" si="66"/>
        <v>882.81</v>
      </c>
      <c r="AB144" s="112">
        <f t="shared" si="68"/>
        <v>1039.5</v>
      </c>
      <c r="AC144" s="112">
        <f t="shared" si="73"/>
        <v>16972</v>
      </c>
      <c r="AD144" s="112">
        <f t="shared" si="69"/>
        <v>8828.0999999999985</v>
      </c>
      <c r="AE144" s="112">
        <f t="shared" si="62"/>
        <v>13100</v>
      </c>
      <c r="AF144" s="112">
        <f t="shared" si="63"/>
        <v>7000</v>
      </c>
      <c r="AG144" s="113">
        <f t="shared" si="70"/>
        <v>0.18767908309455589</v>
      </c>
      <c r="AH144" s="114">
        <f t="shared" si="71"/>
        <v>0.10028653295128939</v>
      </c>
    </row>
    <row r="145" spans="1:34" ht="21" customHeight="1">
      <c r="A145" s="593">
        <f t="shared" si="72"/>
        <v>135</v>
      </c>
      <c r="B145" s="91" t="s">
        <v>115</v>
      </c>
      <c r="C145" s="16" t="s">
        <v>41</v>
      </c>
      <c r="D145" s="63"/>
      <c r="E145" s="91">
        <v>1</v>
      </c>
      <c r="F145" s="91"/>
      <c r="G145" s="91"/>
      <c r="H145" s="91"/>
      <c r="I145" s="581" t="s">
        <v>50</v>
      </c>
      <c r="J145" s="17">
        <f t="shared" si="58"/>
        <v>28</v>
      </c>
      <c r="K145" s="91" t="s">
        <v>8</v>
      </c>
      <c r="L145" s="143">
        <v>288</v>
      </c>
      <c r="M145" s="91">
        <v>3</v>
      </c>
      <c r="N145" s="19">
        <f t="shared" si="59"/>
        <v>175</v>
      </c>
      <c r="O145" s="102">
        <f t="shared" si="60"/>
        <v>50400</v>
      </c>
      <c r="P145" s="105">
        <f t="shared" si="54"/>
        <v>40.152915687242242</v>
      </c>
      <c r="Q145" s="62">
        <f t="shared" si="55"/>
        <v>10500</v>
      </c>
      <c r="R145" s="104">
        <f t="shared" si="61"/>
        <v>150</v>
      </c>
      <c r="S145" s="62">
        <f t="shared" si="56"/>
        <v>0</v>
      </c>
      <c r="T145" s="62">
        <f t="shared" si="57"/>
        <v>0</v>
      </c>
      <c r="U145" s="62">
        <f t="shared" si="64"/>
        <v>60900</v>
      </c>
      <c r="V145" s="62">
        <v>89800</v>
      </c>
      <c r="W145" s="19">
        <f t="shared" si="65"/>
        <v>1.845963245921949</v>
      </c>
      <c r="X145" s="111">
        <v>119740</v>
      </c>
      <c r="Y145" s="111"/>
      <c r="Z145" s="112">
        <f t="shared" si="67"/>
        <v>3915.3053892215567</v>
      </c>
      <c r="AA145" s="112">
        <f t="shared" si="66"/>
        <v>854.41999999999973</v>
      </c>
      <c r="AB145" s="112">
        <f t="shared" si="68"/>
        <v>1512</v>
      </c>
      <c r="AC145" s="112">
        <f t="shared" si="73"/>
        <v>19022</v>
      </c>
      <c r="AD145" s="112">
        <f t="shared" si="69"/>
        <v>8544.1999999999971</v>
      </c>
      <c r="AE145" s="112">
        <f t="shared" si="62"/>
        <v>13600</v>
      </c>
      <c r="AF145" s="112">
        <f t="shared" si="63"/>
        <v>6200</v>
      </c>
      <c r="AG145" s="113">
        <f t="shared" si="70"/>
        <v>0.15144766146993319</v>
      </c>
      <c r="AH145" s="114">
        <f t="shared" si="71"/>
        <v>6.9042316258351888E-2</v>
      </c>
    </row>
    <row r="146" spans="1:34" ht="21" customHeight="1">
      <c r="A146" s="593">
        <f t="shared" si="72"/>
        <v>136</v>
      </c>
      <c r="B146" s="91" t="s">
        <v>115</v>
      </c>
      <c r="C146" s="16" t="s">
        <v>41</v>
      </c>
      <c r="D146" s="63"/>
      <c r="E146" s="91">
        <v>1</v>
      </c>
      <c r="F146" s="91"/>
      <c r="G146" s="91"/>
      <c r="H146" s="91"/>
      <c r="I146" s="581" t="s">
        <v>51</v>
      </c>
      <c r="J146" s="17">
        <f t="shared" si="58"/>
        <v>23</v>
      </c>
      <c r="K146" s="91" t="s">
        <v>8</v>
      </c>
      <c r="L146" s="143">
        <v>89</v>
      </c>
      <c r="M146" s="91">
        <v>2</v>
      </c>
      <c r="N146" s="19">
        <f t="shared" si="59"/>
        <v>175</v>
      </c>
      <c r="O146" s="102">
        <f t="shared" si="60"/>
        <v>15575</v>
      </c>
      <c r="P146" s="105">
        <f t="shared" si="54"/>
        <v>12.408366306126943</v>
      </c>
      <c r="Q146" s="62">
        <f t="shared" si="55"/>
        <v>8100</v>
      </c>
      <c r="R146" s="104">
        <f t="shared" si="61"/>
        <v>150</v>
      </c>
      <c r="S146" s="62">
        <f t="shared" si="56"/>
        <v>0</v>
      </c>
      <c r="T146" s="62">
        <f t="shared" si="57"/>
        <v>0</v>
      </c>
      <c r="U146" s="62">
        <f t="shared" si="64"/>
        <v>23675</v>
      </c>
      <c r="V146" s="62">
        <v>39800</v>
      </c>
      <c r="W146" s="19">
        <f t="shared" si="65"/>
        <v>1.8358004160633328</v>
      </c>
      <c r="X146" s="111">
        <v>53070</v>
      </c>
      <c r="Y146" s="111"/>
      <c r="Z146" s="112">
        <f t="shared" si="67"/>
        <v>1500.669161676647</v>
      </c>
      <c r="AA146" s="112">
        <f t="shared" si="66"/>
        <v>710.31</v>
      </c>
      <c r="AB146" s="112">
        <f t="shared" si="68"/>
        <v>467.25</v>
      </c>
      <c r="AC146" s="112">
        <f t="shared" si="73"/>
        <v>11747</v>
      </c>
      <c r="AD146" s="112">
        <f t="shared" si="69"/>
        <v>7103.0999999999985</v>
      </c>
      <c r="AE146" s="112">
        <f t="shared" si="62"/>
        <v>9800</v>
      </c>
      <c r="AF146" s="112">
        <f t="shared" si="63"/>
        <v>6000</v>
      </c>
      <c r="AG146" s="113">
        <f t="shared" si="70"/>
        <v>0.24623115577889448</v>
      </c>
      <c r="AH146" s="114">
        <f t="shared" si="71"/>
        <v>0.15075376884422109</v>
      </c>
    </row>
    <row r="147" spans="1:34" ht="21" customHeight="1">
      <c r="A147" s="593">
        <f t="shared" si="72"/>
        <v>137</v>
      </c>
      <c r="B147" s="91" t="s">
        <v>115</v>
      </c>
      <c r="C147" s="16" t="s">
        <v>41</v>
      </c>
      <c r="D147" s="63"/>
      <c r="E147" s="91">
        <v>1</v>
      </c>
      <c r="F147" s="91"/>
      <c r="G147" s="91"/>
      <c r="H147" s="91"/>
      <c r="I147" s="581" t="s">
        <v>52</v>
      </c>
      <c r="J147" s="17">
        <f t="shared" si="58"/>
        <v>26</v>
      </c>
      <c r="K147" s="91" t="s">
        <v>8</v>
      </c>
      <c r="L147" s="143">
        <v>79</v>
      </c>
      <c r="M147" s="91">
        <v>2</v>
      </c>
      <c r="N147" s="19">
        <f t="shared" si="59"/>
        <v>175</v>
      </c>
      <c r="O147" s="102">
        <f t="shared" si="60"/>
        <v>13825</v>
      </c>
      <c r="P147" s="105">
        <f t="shared" si="54"/>
        <v>11.014167844764366</v>
      </c>
      <c r="Q147" s="62">
        <f t="shared" si="55"/>
        <v>8100</v>
      </c>
      <c r="R147" s="104">
        <f t="shared" si="61"/>
        <v>150</v>
      </c>
      <c r="S147" s="62">
        <f t="shared" si="56"/>
        <v>0</v>
      </c>
      <c r="T147" s="62">
        <f t="shared" si="57"/>
        <v>0</v>
      </c>
      <c r="U147" s="62">
        <f t="shared" si="64"/>
        <v>21925</v>
      </c>
      <c r="V147" s="62">
        <v>39800</v>
      </c>
      <c r="W147" s="19">
        <f t="shared" si="65"/>
        <v>1.8341651929891643</v>
      </c>
      <c r="X147" s="111">
        <v>53070</v>
      </c>
      <c r="Y147" s="111"/>
      <c r="Z147" s="112">
        <f t="shared" si="67"/>
        <v>1386.5523952095807</v>
      </c>
      <c r="AA147" s="112">
        <f t="shared" si="66"/>
        <v>885.31</v>
      </c>
      <c r="AB147" s="112">
        <f t="shared" si="68"/>
        <v>414.75</v>
      </c>
      <c r="AC147" s="112">
        <f t="shared" si="73"/>
        <v>13497</v>
      </c>
      <c r="AD147" s="112">
        <f t="shared" si="69"/>
        <v>8853.0999999999985</v>
      </c>
      <c r="AE147" s="112">
        <f t="shared" si="62"/>
        <v>11700</v>
      </c>
      <c r="AF147" s="112">
        <f t="shared" si="63"/>
        <v>7600</v>
      </c>
      <c r="AG147" s="113">
        <f t="shared" si="70"/>
        <v>0.29396984924623115</v>
      </c>
      <c r="AH147" s="114">
        <f t="shared" si="71"/>
        <v>0.19095477386934673</v>
      </c>
    </row>
    <row r="148" spans="1:34" ht="21" customHeight="1">
      <c r="A148" s="593">
        <f t="shared" si="72"/>
        <v>138</v>
      </c>
      <c r="B148" s="91" t="s">
        <v>115</v>
      </c>
      <c r="C148" s="16" t="s">
        <v>41</v>
      </c>
      <c r="D148" s="63"/>
      <c r="E148" s="91">
        <v>1</v>
      </c>
      <c r="F148" s="91"/>
      <c r="G148" s="91"/>
      <c r="H148" s="91"/>
      <c r="I148" s="581" t="s">
        <v>53</v>
      </c>
      <c r="J148" s="17">
        <f t="shared" si="58"/>
        <v>28</v>
      </c>
      <c r="K148" s="91" t="s">
        <v>8</v>
      </c>
      <c r="L148" s="143">
        <v>188</v>
      </c>
      <c r="M148" s="91">
        <v>2</v>
      </c>
      <c r="N148" s="19">
        <f t="shared" si="59"/>
        <v>175</v>
      </c>
      <c r="O148" s="102">
        <f t="shared" si="60"/>
        <v>32900</v>
      </c>
      <c r="P148" s="105">
        <f t="shared" si="54"/>
        <v>26.210931073616464</v>
      </c>
      <c r="Q148" s="62">
        <f t="shared" si="55"/>
        <v>8100</v>
      </c>
      <c r="R148" s="104">
        <f t="shared" si="61"/>
        <v>150</v>
      </c>
      <c r="S148" s="62">
        <f t="shared" si="56"/>
        <v>0</v>
      </c>
      <c r="T148" s="62">
        <f t="shared" si="57"/>
        <v>0</v>
      </c>
      <c r="U148" s="62">
        <f t="shared" si="64"/>
        <v>41000</v>
      </c>
      <c r="V148" s="62">
        <v>59800</v>
      </c>
      <c r="W148" s="19">
        <f t="shared" si="65"/>
        <v>1.8444574266101943</v>
      </c>
      <c r="X148" s="111">
        <v>79740</v>
      </c>
      <c r="Y148" s="111"/>
      <c r="Z148" s="112">
        <f t="shared" si="67"/>
        <v>2630.4251497005989</v>
      </c>
      <c r="AA148" s="112">
        <f t="shared" si="66"/>
        <v>524.41999999999973</v>
      </c>
      <c r="AB148" s="112">
        <f t="shared" si="68"/>
        <v>987</v>
      </c>
      <c r="AC148" s="112">
        <f t="shared" si="73"/>
        <v>12222</v>
      </c>
      <c r="AD148" s="112">
        <f t="shared" si="69"/>
        <v>5244.1999999999971</v>
      </c>
      <c r="AE148" s="112">
        <f t="shared" si="62"/>
        <v>8700</v>
      </c>
      <c r="AF148" s="112">
        <f t="shared" si="63"/>
        <v>3800</v>
      </c>
      <c r="AG148" s="113">
        <f t="shared" si="70"/>
        <v>0.14548494983277591</v>
      </c>
      <c r="AH148" s="114">
        <f t="shared" si="71"/>
        <v>6.354515050167224E-2</v>
      </c>
    </row>
    <row r="149" spans="1:34" ht="21" customHeight="1">
      <c r="A149" s="593">
        <f t="shared" si="72"/>
        <v>139</v>
      </c>
      <c r="B149" s="91" t="s">
        <v>115</v>
      </c>
      <c r="C149" s="16" t="s">
        <v>41</v>
      </c>
      <c r="D149" s="63"/>
      <c r="E149" s="91">
        <v>1</v>
      </c>
      <c r="F149" s="91"/>
      <c r="G149" s="91"/>
      <c r="H149" s="91"/>
      <c r="I149" s="581" t="s">
        <v>939</v>
      </c>
      <c r="J149" s="17">
        <f t="shared" si="58"/>
        <v>44</v>
      </c>
      <c r="K149" s="91" t="s">
        <v>8</v>
      </c>
      <c r="L149" s="143">
        <v>159</v>
      </c>
      <c r="M149" s="91">
        <v>2</v>
      </c>
      <c r="N149" s="19">
        <f t="shared" si="59"/>
        <v>175</v>
      </c>
      <c r="O149" s="102">
        <f t="shared" si="60"/>
        <v>27825</v>
      </c>
      <c r="P149" s="105">
        <f t="shared" si="54"/>
        <v>22.167755535664988</v>
      </c>
      <c r="Q149" s="62">
        <f t="shared" si="55"/>
        <v>8100</v>
      </c>
      <c r="R149" s="104">
        <f t="shared" si="61"/>
        <v>150</v>
      </c>
      <c r="S149" s="62">
        <f t="shared" si="56"/>
        <v>0</v>
      </c>
      <c r="T149" s="62">
        <f t="shared" si="57"/>
        <v>0</v>
      </c>
      <c r="U149" s="62">
        <f t="shared" si="64"/>
        <v>35925</v>
      </c>
      <c r="V149" s="62">
        <v>49800</v>
      </c>
      <c r="W149" s="19">
        <f t="shared" si="65"/>
        <v>1.8427862437963323</v>
      </c>
      <c r="X149" s="111">
        <v>66400</v>
      </c>
      <c r="Y149" s="111"/>
      <c r="Z149" s="112">
        <f t="shared" si="67"/>
        <v>2299.4865269461079</v>
      </c>
      <c r="AA149" s="112">
        <f t="shared" si="66"/>
        <v>258.7</v>
      </c>
      <c r="AB149" s="112">
        <f t="shared" si="68"/>
        <v>834.75</v>
      </c>
      <c r="AC149" s="112">
        <f t="shared" si="73"/>
        <v>8397</v>
      </c>
      <c r="AD149" s="112">
        <f t="shared" si="69"/>
        <v>2587</v>
      </c>
      <c r="AE149" s="112">
        <f t="shared" si="62"/>
        <v>5300</v>
      </c>
      <c r="AF149" s="112">
        <f t="shared" si="63"/>
        <v>1500</v>
      </c>
      <c r="AG149" s="113">
        <f t="shared" si="70"/>
        <v>0.10642570281124498</v>
      </c>
      <c r="AH149" s="114">
        <f t="shared" si="71"/>
        <v>3.0120481927710843E-2</v>
      </c>
    </row>
    <row r="150" spans="1:34" ht="21" customHeight="1">
      <c r="A150" s="593">
        <f t="shared" si="72"/>
        <v>140</v>
      </c>
      <c r="B150" s="91" t="s">
        <v>115</v>
      </c>
      <c r="C150" s="16" t="s">
        <v>54</v>
      </c>
      <c r="D150" s="63"/>
      <c r="E150" s="91">
        <v>1</v>
      </c>
      <c r="F150" s="91"/>
      <c r="G150" s="91"/>
      <c r="H150" s="91"/>
      <c r="I150" s="581" t="s">
        <v>940</v>
      </c>
      <c r="J150" s="17">
        <f t="shared" si="58"/>
        <v>42</v>
      </c>
      <c r="K150" s="91" t="s">
        <v>8</v>
      </c>
      <c r="L150" s="143">
        <v>69.900000000000006</v>
      </c>
      <c r="M150" s="91">
        <v>2</v>
      </c>
      <c r="N150" s="19">
        <f t="shared" si="59"/>
        <v>175</v>
      </c>
      <c r="O150" s="102">
        <f t="shared" si="60"/>
        <v>12232.500000000002</v>
      </c>
      <c r="P150" s="105">
        <f t="shared" si="54"/>
        <v>9.7454472449244207</v>
      </c>
      <c r="Q150" s="62">
        <f t="shared" si="55"/>
        <v>8100</v>
      </c>
      <c r="R150" s="104">
        <f t="shared" si="61"/>
        <v>150</v>
      </c>
      <c r="S150" s="62">
        <f t="shared" si="56"/>
        <v>0</v>
      </c>
      <c r="T150" s="62">
        <f t="shared" si="57"/>
        <v>0</v>
      </c>
      <c r="U150" s="62">
        <f t="shared" si="64"/>
        <v>20332.5</v>
      </c>
      <c r="V150" s="62">
        <v>34800</v>
      </c>
      <c r="W150" s="19">
        <f t="shared" si="65"/>
        <v>1.83243251600819</v>
      </c>
      <c r="X150" s="111">
        <v>46400</v>
      </c>
      <c r="Y150" s="111"/>
      <c r="Z150" s="112">
        <f t="shared" si="67"/>
        <v>1282.7061377245507</v>
      </c>
      <c r="AA150" s="112">
        <f t="shared" si="66"/>
        <v>657.95</v>
      </c>
      <c r="AB150" s="112">
        <f t="shared" si="68"/>
        <v>366.97500000000002</v>
      </c>
      <c r="AC150" s="112">
        <f t="shared" si="73"/>
        <v>10639.5</v>
      </c>
      <c r="AD150" s="112">
        <f t="shared" si="69"/>
        <v>6579.5</v>
      </c>
      <c r="AE150" s="112">
        <f t="shared" si="62"/>
        <v>9000</v>
      </c>
      <c r="AF150" s="112">
        <f t="shared" si="63"/>
        <v>5600</v>
      </c>
      <c r="AG150" s="113">
        <f t="shared" si="70"/>
        <v>0.25862068965517243</v>
      </c>
      <c r="AH150" s="114">
        <f t="shared" si="71"/>
        <v>0.16091954022988506</v>
      </c>
    </row>
    <row r="151" spans="1:34" ht="21" customHeight="1">
      <c r="A151" s="593">
        <f t="shared" si="72"/>
        <v>141</v>
      </c>
      <c r="B151" s="91" t="s">
        <v>115</v>
      </c>
      <c r="C151" s="16" t="s">
        <v>54</v>
      </c>
      <c r="D151" s="63"/>
      <c r="E151" s="91">
        <v>1</v>
      </c>
      <c r="F151" s="91"/>
      <c r="G151" s="91"/>
      <c r="H151" s="91"/>
      <c r="I151" s="581" t="s">
        <v>941</v>
      </c>
      <c r="J151" s="17">
        <f t="shared" si="58"/>
        <v>35</v>
      </c>
      <c r="K151" s="91" t="s">
        <v>8</v>
      </c>
      <c r="L151" s="143">
        <v>139</v>
      </c>
      <c r="M151" s="91">
        <v>5</v>
      </c>
      <c r="N151" s="19">
        <f t="shared" si="59"/>
        <v>175</v>
      </c>
      <c r="O151" s="102">
        <f t="shared" si="60"/>
        <v>24325</v>
      </c>
      <c r="P151" s="105">
        <f t="shared" si="54"/>
        <v>19.379358612939832</v>
      </c>
      <c r="Q151" s="62">
        <f t="shared" si="55"/>
        <v>13700</v>
      </c>
      <c r="R151" s="104">
        <f t="shared" si="61"/>
        <v>150</v>
      </c>
      <c r="S151" s="62">
        <f t="shared" si="56"/>
        <v>0</v>
      </c>
      <c r="T151" s="62">
        <f t="shared" si="57"/>
        <v>0</v>
      </c>
      <c r="U151" s="62">
        <f t="shared" si="64"/>
        <v>38025</v>
      </c>
      <c r="V151" s="62">
        <v>59800</v>
      </c>
      <c r="W151" s="19">
        <f t="shared" si="65"/>
        <v>1.8347132165648976</v>
      </c>
      <c r="X151" s="111">
        <v>79740</v>
      </c>
      <c r="Y151" s="111"/>
      <c r="Z151" s="112">
        <f t="shared" si="67"/>
        <v>2406.5823353293404</v>
      </c>
      <c r="AA151" s="112">
        <f t="shared" si="66"/>
        <v>821.91999999999973</v>
      </c>
      <c r="AB151" s="112">
        <f t="shared" si="68"/>
        <v>729.75</v>
      </c>
      <c r="AC151" s="112">
        <f t="shared" si="73"/>
        <v>15197</v>
      </c>
      <c r="AD151" s="112">
        <f t="shared" si="69"/>
        <v>8219.1999999999971</v>
      </c>
      <c r="AE151" s="112">
        <f t="shared" si="62"/>
        <v>12100</v>
      </c>
      <c r="AF151" s="112">
        <f t="shared" si="63"/>
        <v>6700</v>
      </c>
      <c r="AG151" s="113">
        <f t="shared" si="70"/>
        <v>0.20234113712374582</v>
      </c>
      <c r="AH151" s="114">
        <f t="shared" si="71"/>
        <v>0.11204013377926421</v>
      </c>
    </row>
    <row r="152" spans="1:34" ht="21" customHeight="1">
      <c r="A152" s="593">
        <f t="shared" si="72"/>
        <v>142</v>
      </c>
      <c r="B152" s="91" t="s">
        <v>115</v>
      </c>
      <c r="C152" s="16" t="s">
        <v>54</v>
      </c>
      <c r="D152" s="63"/>
      <c r="E152" s="91">
        <v>1</v>
      </c>
      <c r="F152" s="91"/>
      <c r="G152" s="91"/>
      <c r="H152" s="91"/>
      <c r="I152" s="581" t="s">
        <v>942</v>
      </c>
      <c r="J152" s="17">
        <f t="shared" si="58"/>
        <v>32</v>
      </c>
      <c r="K152" s="91" t="s">
        <v>8</v>
      </c>
      <c r="L152" s="143">
        <v>89</v>
      </c>
      <c r="M152" s="91">
        <v>2</v>
      </c>
      <c r="N152" s="19">
        <f t="shared" si="59"/>
        <v>175</v>
      </c>
      <c r="O152" s="102">
        <f t="shared" si="60"/>
        <v>15575</v>
      </c>
      <c r="P152" s="105">
        <f t="shared" si="54"/>
        <v>12.408366306126943</v>
      </c>
      <c r="Q152" s="62">
        <f t="shared" si="55"/>
        <v>8100</v>
      </c>
      <c r="R152" s="104">
        <f t="shared" si="61"/>
        <v>150</v>
      </c>
      <c r="S152" s="62">
        <f t="shared" si="56"/>
        <v>0</v>
      </c>
      <c r="T152" s="62">
        <f t="shared" si="57"/>
        <v>0</v>
      </c>
      <c r="U152" s="62">
        <f t="shared" si="64"/>
        <v>23675</v>
      </c>
      <c r="V152" s="62">
        <v>39800</v>
      </c>
      <c r="W152" s="19">
        <f t="shared" si="65"/>
        <v>1.8358004160633328</v>
      </c>
      <c r="X152" s="111">
        <v>53070</v>
      </c>
      <c r="Y152" s="111"/>
      <c r="Z152" s="112">
        <f t="shared" si="67"/>
        <v>1500.669161676647</v>
      </c>
      <c r="AA152" s="112">
        <f t="shared" si="66"/>
        <v>710.31</v>
      </c>
      <c r="AB152" s="112">
        <f t="shared" si="68"/>
        <v>467.25</v>
      </c>
      <c r="AC152" s="112">
        <f t="shared" si="73"/>
        <v>11747</v>
      </c>
      <c r="AD152" s="112">
        <f t="shared" si="69"/>
        <v>7103.0999999999985</v>
      </c>
      <c r="AE152" s="112">
        <f t="shared" si="62"/>
        <v>9800</v>
      </c>
      <c r="AF152" s="112">
        <f t="shared" si="63"/>
        <v>6000</v>
      </c>
      <c r="AG152" s="113">
        <f t="shared" si="70"/>
        <v>0.24623115577889448</v>
      </c>
      <c r="AH152" s="114">
        <f t="shared" si="71"/>
        <v>0.15075376884422109</v>
      </c>
    </row>
    <row r="153" spans="1:34" ht="21" customHeight="1">
      <c r="A153" s="593">
        <f t="shared" si="72"/>
        <v>143</v>
      </c>
      <c r="B153" s="91" t="s">
        <v>115</v>
      </c>
      <c r="C153" s="16" t="s">
        <v>54</v>
      </c>
      <c r="D153" s="63"/>
      <c r="E153" s="91">
        <v>1</v>
      </c>
      <c r="F153" s="91"/>
      <c r="G153" s="91"/>
      <c r="H153" s="91"/>
      <c r="I153" s="581" t="s">
        <v>55</v>
      </c>
      <c r="J153" s="17">
        <f t="shared" ref="J153:J158" si="74">LENB(I153)</f>
        <v>25</v>
      </c>
      <c r="K153" s="91" t="s">
        <v>8</v>
      </c>
      <c r="L153" s="143">
        <v>189</v>
      </c>
      <c r="M153" s="91">
        <v>2</v>
      </c>
      <c r="N153" s="19">
        <f t="shared" si="59"/>
        <v>175</v>
      </c>
      <c r="O153" s="102">
        <f t="shared" si="60"/>
        <v>33075</v>
      </c>
      <c r="P153" s="105">
        <f t="shared" si="54"/>
        <v>26.350350919752721</v>
      </c>
      <c r="Q153" s="62">
        <f t="shared" si="55"/>
        <v>8100</v>
      </c>
      <c r="R153" s="104">
        <f t="shared" si="61"/>
        <v>150</v>
      </c>
      <c r="S153" s="62">
        <f t="shared" si="56"/>
        <v>0</v>
      </c>
      <c r="T153" s="62">
        <f t="shared" si="57"/>
        <v>0</v>
      </c>
      <c r="U153" s="62">
        <f t="shared" si="64"/>
        <v>41175</v>
      </c>
      <c r="V153" s="62">
        <v>59800</v>
      </c>
      <c r="W153" s="19">
        <f t="shared" si="65"/>
        <v>1.8445077058996762</v>
      </c>
      <c r="X153" s="111">
        <v>79740</v>
      </c>
      <c r="Y153" s="111"/>
      <c r="Z153" s="112">
        <f t="shared" si="67"/>
        <v>2641.8368263473058</v>
      </c>
      <c r="AA153" s="112">
        <f t="shared" si="66"/>
        <v>506.91999999999973</v>
      </c>
      <c r="AB153" s="112">
        <f t="shared" si="68"/>
        <v>992.25</v>
      </c>
      <c r="AC153" s="112">
        <f t="shared" si="73"/>
        <v>12047</v>
      </c>
      <c r="AD153" s="112">
        <f t="shared" si="69"/>
        <v>5069.1999999999971</v>
      </c>
      <c r="AE153" s="112">
        <f t="shared" si="62"/>
        <v>8500</v>
      </c>
      <c r="AF153" s="112">
        <f t="shared" si="63"/>
        <v>3600</v>
      </c>
      <c r="AG153" s="113">
        <f t="shared" si="70"/>
        <v>0.14214046822742474</v>
      </c>
      <c r="AH153" s="114">
        <f t="shared" si="71"/>
        <v>6.0200668896321072E-2</v>
      </c>
    </row>
    <row r="154" spans="1:34" ht="21" customHeight="1">
      <c r="A154" s="593">
        <f t="shared" si="72"/>
        <v>144</v>
      </c>
      <c r="B154" s="91" t="s">
        <v>115</v>
      </c>
      <c r="C154" s="16" t="s">
        <v>54</v>
      </c>
      <c r="D154" s="63"/>
      <c r="E154" s="91">
        <v>1</v>
      </c>
      <c r="F154" s="91"/>
      <c r="G154" s="91"/>
      <c r="H154" s="91"/>
      <c r="I154" s="581" t="s">
        <v>943</v>
      </c>
      <c r="J154" s="17">
        <f t="shared" si="74"/>
        <v>25</v>
      </c>
      <c r="K154" s="91" t="s">
        <v>8</v>
      </c>
      <c r="L154" s="143">
        <v>126.61</v>
      </c>
      <c r="M154" s="91">
        <v>2</v>
      </c>
      <c r="N154" s="19">
        <f t="shared" si="59"/>
        <v>175</v>
      </c>
      <c r="O154" s="102">
        <f t="shared" si="60"/>
        <v>22156.75</v>
      </c>
      <c r="P154" s="105">
        <f t="shared" si="54"/>
        <v>17.651946719311599</v>
      </c>
      <c r="Q154" s="62">
        <f t="shared" si="55"/>
        <v>8100</v>
      </c>
      <c r="R154" s="104">
        <f t="shared" si="61"/>
        <v>150</v>
      </c>
      <c r="S154" s="62">
        <f t="shared" si="56"/>
        <v>0</v>
      </c>
      <c r="T154" s="62">
        <f t="shared" si="57"/>
        <v>0</v>
      </c>
      <c r="U154" s="62">
        <f t="shared" si="64"/>
        <v>30256.75</v>
      </c>
      <c r="V154" s="62">
        <v>49800</v>
      </c>
      <c r="W154" s="19">
        <f t="shared" si="65"/>
        <v>1.8402569545895855</v>
      </c>
      <c r="X154" s="111">
        <v>66400</v>
      </c>
      <c r="Y154" s="111"/>
      <c r="Z154" s="112">
        <f t="shared" si="67"/>
        <v>1929.8623203592813</v>
      </c>
      <c r="AA154" s="112">
        <f t="shared" si="66"/>
        <v>825.52500000000009</v>
      </c>
      <c r="AB154" s="112">
        <f t="shared" si="68"/>
        <v>664.70249999999999</v>
      </c>
      <c r="AC154" s="112">
        <f t="shared" si="73"/>
        <v>14065.25</v>
      </c>
      <c r="AD154" s="112">
        <f t="shared" si="69"/>
        <v>8255.25</v>
      </c>
      <c r="AE154" s="112">
        <f t="shared" si="62"/>
        <v>11500</v>
      </c>
      <c r="AF154" s="112">
        <f t="shared" si="63"/>
        <v>6800</v>
      </c>
      <c r="AG154" s="113">
        <f t="shared" si="70"/>
        <v>0.23092369477911648</v>
      </c>
      <c r="AH154" s="114">
        <f t="shared" si="71"/>
        <v>0.13654618473895583</v>
      </c>
    </row>
    <row r="155" spans="1:34" ht="21" customHeight="1">
      <c r="A155" s="593">
        <f t="shared" si="72"/>
        <v>145</v>
      </c>
      <c r="B155" s="91" t="s">
        <v>115</v>
      </c>
      <c r="C155" s="16" t="s">
        <v>54</v>
      </c>
      <c r="D155" s="63"/>
      <c r="E155" s="91">
        <v>1</v>
      </c>
      <c r="F155" s="91"/>
      <c r="G155" s="91"/>
      <c r="H155" s="91"/>
      <c r="I155" s="581" t="s">
        <v>944</v>
      </c>
      <c r="J155" s="17">
        <f t="shared" si="74"/>
        <v>43</v>
      </c>
      <c r="K155" s="91" t="s">
        <v>8</v>
      </c>
      <c r="L155" s="143">
        <v>48</v>
      </c>
      <c r="M155" s="91">
        <v>2</v>
      </c>
      <c r="N155" s="19">
        <f t="shared" si="59"/>
        <v>175</v>
      </c>
      <c r="O155" s="102">
        <f t="shared" si="60"/>
        <v>8400</v>
      </c>
      <c r="P155" s="105">
        <f t="shared" si="54"/>
        <v>6.6921526145403742</v>
      </c>
      <c r="Q155" s="62">
        <f t="shared" si="55"/>
        <v>8100</v>
      </c>
      <c r="R155" s="104">
        <f t="shared" si="61"/>
        <v>150</v>
      </c>
      <c r="S155" s="62">
        <f t="shared" si="56"/>
        <v>0</v>
      </c>
      <c r="T155" s="62">
        <f t="shared" si="57"/>
        <v>0</v>
      </c>
      <c r="U155" s="62">
        <f t="shared" si="64"/>
        <v>16500</v>
      </c>
      <c r="V155" s="62">
        <v>29800</v>
      </c>
      <c r="W155" s="19">
        <f t="shared" si="65"/>
        <v>1.8268916712030485</v>
      </c>
      <c r="X155" s="111">
        <v>39740</v>
      </c>
      <c r="Y155" s="111"/>
      <c r="Z155" s="112">
        <f t="shared" si="67"/>
        <v>1032.7904191616767</v>
      </c>
      <c r="AA155" s="112">
        <f t="shared" si="66"/>
        <v>654.42000000000007</v>
      </c>
      <c r="AB155" s="112">
        <f t="shared" si="68"/>
        <v>252</v>
      </c>
      <c r="AC155" s="112">
        <f t="shared" si="73"/>
        <v>10022</v>
      </c>
      <c r="AD155" s="112">
        <f t="shared" si="69"/>
        <v>6544.2000000000007</v>
      </c>
      <c r="AE155" s="112">
        <f t="shared" si="62"/>
        <v>8800</v>
      </c>
      <c r="AF155" s="112">
        <f t="shared" si="63"/>
        <v>5700</v>
      </c>
      <c r="AG155" s="113">
        <f t="shared" si="70"/>
        <v>0.29530201342281881</v>
      </c>
      <c r="AH155" s="114">
        <f t="shared" si="71"/>
        <v>0.1912751677852349</v>
      </c>
    </row>
    <row r="156" spans="1:34" ht="21" customHeight="1">
      <c r="A156" s="593">
        <f t="shared" si="72"/>
        <v>146</v>
      </c>
      <c r="B156" s="91" t="s">
        <v>115</v>
      </c>
      <c r="C156" s="16" t="s">
        <v>54</v>
      </c>
      <c r="D156" s="63"/>
      <c r="E156" s="91">
        <v>1</v>
      </c>
      <c r="F156" s="91"/>
      <c r="G156" s="91"/>
      <c r="H156" s="91"/>
      <c r="I156" s="581" t="s">
        <v>945</v>
      </c>
      <c r="J156" s="17">
        <f t="shared" si="74"/>
        <v>34</v>
      </c>
      <c r="K156" s="91" t="s">
        <v>8</v>
      </c>
      <c r="L156" s="143">
        <v>68</v>
      </c>
      <c r="M156" s="91">
        <v>2</v>
      </c>
      <c r="N156" s="19">
        <f t="shared" si="59"/>
        <v>175</v>
      </c>
      <c r="O156" s="102">
        <f t="shared" si="60"/>
        <v>11900</v>
      </c>
      <c r="P156" s="105">
        <f t="shared" si="54"/>
        <v>9.4805495372655297</v>
      </c>
      <c r="Q156" s="62">
        <f t="shared" si="55"/>
        <v>8100</v>
      </c>
      <c r="R156" s="104">
        <f t="shared" si="61"/>
        <v>150</v>
      </c>
      <c r="S156" s="62">
        <f t="shared" si="56"/>
        <v>0</v>
      </c>
      <c r="T156" s="62">
        <f t="shared" si="57"/>
        <v>0</v>
      </c>
      <c r="U156" s="62">
        <f t="shared" si="64"/>
        <v>20000</v>
      </c>
      <c r="V156" s="62">
        <v>34800</v>
      </c>
      <c r="W156" s="19">
        <f t="shared" si="65"/>
        <v>1.8320359281437126</v>
      </c>
      <c r="X156" s="111">
        <v>46400</v>
      </c>
      <c r="Y156" s="111"/>
      <c r="Z156" s="112">
        <f t="shared" si="67"/>
        <v>1261.0239520958087</v>
      </c>
      <c r="AA156" s="112">
        <f t="shared" si="66"/>
        <v>691.2</v>
      </c>
      <c r="AB156" s="112">
        <f t="shared" si="68"/>
        <v>357</v>
      </c>
      <c r="AC156" s="112">
        <f t="shared" si="73"/>
        <v>10972</v>
      </c>
      <c r="AD156" s="112">
        <f t="shared" si="69"/>
        <v>6912</v>
      </c>
      <c r="AE156" s="112">
        <f t="shared" si="62"/>
        <v>9400</v>
      </c>
      <c r="AF156" s="112">
        <f t="shared" si="63"/>
        <v>5900</v>
      </c>
      <c r="AG156" s="113">
        <f t="shared" si="70"/>
        <v>0.27011494252873564</v>
      </c>
      <c r="AH156" s="114">
        <f t="shared" si="71"/>
        <v>0.16954022988505746</v>
      </c>
    </row>
    <row r="157" spans="1:34" ht="21" customHeight="1">
      <c r="A157" s="593">
        <f t="shared" si="72"/>
        <v>147</v>
      </c>
      <c r="B157" s="91" t="s">
        <v>115</v>
      </c>
      <c r="C157" s="16" t="s">
        <v>54</v>
      </c>
      <c r="D157" s="63"/>
      <c r="E157" s="91">
        <v>1</v>
      </c>
      <c r="F157" s="91"/>
      <c r="G157" s="91"/>
      <c r="H157" s="91"/>
      <c r="I157" s="581" t="s">
        <v>946</v>
      </c>
      <c r="J157" s="17">
        <f t="shared" si="74"/>
        <v>47</v>
      </c>
      <c r="K157" s="91" t="s">
        <v>8</v>
      </c>
      <c r="L157" s="143">
        <v>199</v>
      </c>
      <c r="M157" s="91">
        <v>5</v>
      </c>
      <c r="N157" s="19">
        <f t="shared" si="59"/>
        <v>175</v>
      </c>
      <c r="O157" s="102">
        <f t="shared" si="60"/>
        <v>34825</v>
      </c>
      <c r="P157" s="105">
        <f t="shared" si="54"/>
        <v>27.744549381115299</v>
      </c>
      <c r="Q157" s="62">
        <f t="shared" si="55"/>
        <v>13700</v>
      </c>
      <c r="R157" s="104">
        <f t="shared" si="61"/>
        <v>150</v>
      </c>
      <c r="S157" s="62">
        <f t="shared" si="56"/>
        <v>0</v>
      </c>
      <c r="T157" s="62">
        <f t="shared" si="57"/>
        <v>0</v>
      </c>
      <c r="U157" s="62">
        <f t="shared" si="64"/>
        <v>48525</v>
      </c>
      <c r="V157" s="62">
        <v>69800</v>
      </c>
      <c r="W157" s="19">
        <f t="shared" si="65"/>
        <v>1.8393815151767561</v>
      </c>
      <c r="X157" s="111">
        <v>93070</v>
      </c>
      <c r="Y157" s="111"/>
      <c r="Z157" s="112">
        <f t="shared" si="67"/>
        <v>3091.2829341317356</v>
      </c>
      <c r="AA157" s="112">
        <f t="shared" si="66"/>
        <v>545.30999999999983</v>
      </c>
      <c r="AB157" s="112">
        <f t="shared" si="68"/>
        <v>1044.75</v>
      </c>
      <c r="AC157" s="112">
        <f t="shared" si="73"/>
        <v>13597</v>
      </c>
      <c r="AD157" s="112">
        <f t="shared" si="69"/>
        <v>5453.0999999999985</v>
      </c>
      <c r="AE157" s="112">
        <f t="shared" si="62"/>
        <v>9500</v>
      </c>
      <c r="AF157" s="112">
        <f t="shared" si="63"/>
        <v>3900</v>
      </c>
      <c r="AG157" s="113">
        <f t="shared" si="70"/>
        <v>0.13610315186246419</v>
      </c>
      <c r="AH157" s="114">
        <f t="shared" si="71"/>
        <v>5.5873925501432664E-2</v>
      </c>
    </row>
    <row r="158" spans="1:34" ht="21" customHeight="1">
      <c r="A158" s="593">
        <f t="shared" si="72"/>
        <v>148</v>
      </c>
      <c r="B158" s="91" t="s">
        <v>115</v>
      </c>
      <c r="C158" s="16" t="s">
        <v>54</v>
      </c>
      <c r="D158" s="63"/>
      <c r="E158" s="91">
        <v>1</v>
      </c>
      <c r="F158" s="91"/>
      <c r="G158" s="91"/>
      <c r="H158" s="91"/>
      <c r="I158" s="581" t="s">
        <v>56</v>
      </c>
      <c r="J158" s="17">
        <f t="shared" si="74"/>
        <v>35</v>
      </c>
      <c r="K158" s="91" t="s">
        <v>8</v>
      </c>
      <c r="L158" s="143">
        <v>95</v>
      </c>
      <c r="M158" s="91">
        <v>2</v>
      </c>
      <c r="N158" s="19">
        <f t="shared" si="59"/>
        <v>175</v>
      </c>
      <c r="O158" s="102">
        <f t="shared" si="60"/>
        <v>16625</v>
      </c>
      <c r="P158" s="105">
        <f t="shared" si="54"/>
        <v>13.24488538294449</v>
      </c>
      <c r="Q158" s="62">
        <f t="shared" si="55"/>
        <v>8100</v>
      </c>
      <c r="R158" s="104">
        <f t="shared" si="61"/>
        <v>150</v>
      </c>
      <c r="S158" s="62">
        <f t="shared" si="56"/>
        <v>0</v>
      </c>
      <c r="T158" s="62">
        <f t="shared" si="57"/>
        <v>0</v>
      </c>
      <c r="U158" s="62">
        <f t="shared" si="64"/>
        <v>24725</v>
      </c>
      <c r="V158" s="62">
        <v>39800</v>
      </c>
      <c r="W158" s="19">
        <f t="shared" si="65"/>
        <v>1.8366704407161409</v>
      </c>
      <c r="X158" s="111">
        <v>53070</v>
      </c>
      <c r="Y158" s="111"/>
      <c r="Z158" s="112">
        <f t="shared" si="67"/>
        <v>1569.139221556886</v>
      </c>
      <c r="AA158" s="112">
        <f t="shared" si="66"/>
        <v>605.30999999999983</v>
      </c>
      <c r="AB158" s="112">
        <f t="shared" si="68"/>
        <v>498.75</v>
      </c>
      <c r="AC158" s="112">
        <f t="shared" si="73"/>
        <v>10697</v>
      </c>
      <c r="AD158" s="112">
        <f t="shared" si="69"/>
        <v>6053.0999999999985</v>
      </c>
      <c r="AE158" s="112">
        <f t="shared" si="62"/>
        <v>8700</v>
      </c>
      <c r="AF158" s="112">
        <f t="shared" si="63"/>
        <v>5000</v>
      </c>
      <c r="AG158" s="113">
        <f t="shared" si="70"/>
        <v>0.21859296482412061</v>
      </c>
      <c r="AH158" s="114">
        <f t="shared" si="71"/>
        <v>0.12562814070351758</v>
      </c>
    </row>
    <row r="159" spans="1:34" ht="21" customHeight="1">
      <c r="A159" s="593">
        <f t="shared" si="72"/>
        <v>149</v>
      </c>
      <c r="B159" s="91" t="s">
        <v>115</v>
      </c>
      <c r="C159" s="16" t="s">
        <v>57</v>
      </c>
      <c r="D159" s="63"/>
      <c r="E159" s="91">
        <v>1</v>
      </c>
      <c r="F159" s="91"/>
      <c r="G159" s="91"/>
      <c r="H159" s="91"/>
      <c r="I159" s="581" t="s">
        <v>947</v>
      </c>
      <c r="J159" s="17">
        <f t="shared" ref="J159:J190" si="75">LENB(I159)</f>
        <v>45</v>
      </c>
      <c r="K159" s="91" t="s">
        <v>8</v>
      </c>
      <c r="L159" s="143">
        <v>155</v>
      </c>
      <c r="M159" s="91">
        <v>5</v>
      </c>
      <c r="N159" s="19">
        <f t="shared" si="59"/>
        <v>175</v>
      </c>
      <c r="O159" s="102">
        <f t="shared" si="60"/>
        <v>27125</v>
      </c>
      <c r="P159" s="105">
        <f t="shared" si="54"/>
        <v>21.610076151119959</v>
      </c>
      <c r="Q159" s="62">
        <f t="shared" ref="Q159:Q188" si="76">IF($M159&lt;=1, 6500, IF($M159&lt;=1.5, 7300, IF($M159&lt;=2, 8100, IF($M159&lt;2.5, 8900, IF($M159&lt;3, 10000, IF($M159&lt;3.5, 10500, IF($M159&lt;4, 11300, IF($M159&lt;4.5, 12100, IF($M159&lt;5, 12900, IF($M159&lt;5.5, 13700, IF($M159&lt;6, 14500, IF($M159&lt;6.5, 15300, IF($M159&lt;7, 16100, IF($M159&lt;7.5, 16900, IF($M159&lt;8, 17700, IF($M159&lt;8.5, 18500, IF($M159&lt;9, 19300, IF($M159&lt;9.5, 20100, IF($M159&lt;10, 20900, IF($M159&gt;=10, 30000))))))))))))))))))))</f>
        <v>13700</v>
      </c>
      <c r="R159" s="104">
        <f t="shared" si="61"/>
        <v>150</v>
      </c>
      <c r="S159" s="62">
        <f t="shared" si="56"/>
        <v>0</v>
      </c>
      <c r="T159" s="62">
        <f t="shared" si="57"/>
        <v>0</v>
      </c>
      <c r="U159" s="62">
        <f t="shared" si="64"/>
        <v>40825</v>
      </c>
      <c r="V159" s="62">
        <v>59800</v>
      </c>
      <c r="W159" s="19">
        <f t="shared" si="65"/>
        <v>1.8361928928426061</v>
      </c>
      <c r="X159" s="111">
        <v>79740</v>
      </c>
      <c r="Y159" s="111"/>
      <c r="Z159" s="112">
        <f t="shared" si="67"/>
        <v>2589.169161676647</v>
      </c>
      <c r="AA159" s="112">
        <f t="shared" si="66"/>
        <v>541.91999999999973</v>
      </c>
      <c r="AB159" s="112">
        <f t="shared" si="68"/>
        <v>813.75</v>
      </c>
      <c r="AC159" s="112">
        <f t="shared" si="73"/>
        <v>12397</v>
      </c>
      <c r="AD159" s="112">
        <f t="shared" si="69"/>
        <v>5419.1999999999971</v>
      </c>
      <c r="AE159" s="112">
        <f t="shared" si="62"/>
        <v>9000</v>
      </c>
      <c r="AF159" s="112">
        <f t="shared" si="63"/>
        <v>4100</v>
      </c>
      <c r="AG159" s="113">
        <f t="shared" si="70"/>
        <v>0.15050167224080269</v>
      </c>
      <c r="AH159" s="114">
        <f t="shared" si="71"/>
        <v>6.8561872909698993E-2</v>
      </c>
    </row>
    <row r="160" spans="1:34" ht="21" customHeight="1">
      <c r="A160" s="593">
        <f t="shared" si="72"/>
        <v>150</v>
      </c>
      <c r="B160" s="91" t="s">
        <v>115</v>
      </c>
      <c r="C160" s="16" t="s">
        <v>57</v>
      </c>
      <c r="D160" s="63"/>
      <c r="E160" s="91">
        <v>1</v>
      </c>
      <c r="F160" s="91"/>
      <c r="G160" s="91"/>
      <c r="H160" s="91"/>
      <c r="I160" s="581" t="s">
        <v>948</v>
      </c>
      <c r="J160" s="17">
        <f t="shared" si="75"/>
        <v>43</v>
      </c>
      <c r="K160" s="91" t="s">
        <v>8</v>
      </c>
      <c r="L160" s="143">
        <v>230</v>
      </c>
      <c r="M160" s="91">
        <v>5</v>
      </c>
      <c r="N160" s="19">
        <f t="shared" si="59"/>
        <v>175</v>
      </c>
      <c r="O160" s="102">
        <f t="shared" si="60"/>
        <v>40250</v>
      </c>
      <c r="P160" s="105">
        <f t="shared" si="54"/>
        <v>32.066564611339295</v>
      </c>
      <c r="Q160" s="62">
        <f t="shared" si="76"/>
        <v>13700</v>
      </c>
      <c r="R160" s="104">
        <f t="shared" si="61"/>
        <v>150</v>
      </c>
      <c r="S160" s="62">
        <f t="shared" si="56"/>
        <v>0</v>
      </c>
      <c r="T160" s="62">
        <f t="shared" si="57"/>
        <v>0</v>
      </c>
      <c r="U160" s="62">
        <f t="shared" si="64"/>
        <v>53950</v>
      </c>
      <c r="V160" s="62">
        <v>79800</v>
      </c>
      <c r="W160" s="19">
        <f t="shared" si="65"/>
        <v>1.8410815070507733</v>
      </c>
      <c r="X160" s="111">
        <v>106400</v>
      </c>
      <c r="Y160" s="111"/>
      <c r="Z160" s="112">
        <f t="shared" si="67"/>
        <v>3445.0449101796407</v>
      </c>
      <c r="AA160" s="112">
        <f t="shared" si="66"/>
        <v>776.2</v>
      </c>
      <c r="AB160" s="112">
        <f t="shared" si="68"/>
        <v>1207.5</v>
      </c>
      <c r="AC160" s="112">
        <f t="shared" si="73"/>
        <v>17072</v>
      </c>
      <c r="AD160" s="112">
        <f t="shared" si="69"/>
        <v>7762</v>
      </c>
      <c r="AE160" s="112">
        <f t="shared" si="62"/>
        <v>12500</v>
      </c>
      <c r="AF160" s="112">
        <f t="shared" si="63"/>
        <v>5800</v>
      </c>
      <c r="AG160" s="113">
        <f t="shared" si="70"/>
        <v>0.15664160401002505</v>
      </c>
      <c r="AH160" s="114">
        <f t="shared" si="71"/>
        <v>7.2681704260651625E-2</v>
      </c>
    </row>
    <row r="161" spans="1:34" ht="21" customHeight="1">
      <c r="A161" s="593">
        <f t="shared" si="72"/>
        <v>151</v>
      </c>
      <c r="B161" s="91" t="s">
        <v>115</v>
      </c>
      <c r="C161" s="16" t="s">
        <v>57</v>
      </c>
      <c r="D161" s="63"/>
      <c r="E161" s="91">
        <v>1</v>
      </c>
      <c r="F161" s="91"/>
      <c r="G161" s="91"/>
      <c r="H161" s="91"/>
      <c r="I161" s="581" t="s">
        <v>949</v>
      </c>
      <c r="J161" s="17">
        <f t="shared" si="75"/>
        <v>34</v>
      </c>
      <c r="K161" s="91" t="s">
        <v>8</v>
      </c>
      <c r="L161" s="143">
        <v>45</v>
      </c>
      <c r="M161" s="91">
        <v>5</v>
      </c>
      <c r="N161" s="19">
        <f t="shared" si="59"/>
        <v>175</v>
      </c>
      <c r="O161" s="102">
        <f t="shared" si="60"/>
        <v>7875</v>
      </c>
      <c r="P161" s="105">
        <f t="shared" si="54"/>
        <v>6.2738930761316007</v>
      </c>
      <c r="Q161" s="62">
        <f t="shared" si="76"/>
        <v>13700</v>
      </c>
      <c r="R161" s="104">
        <f t="shared" si="61"/>
        <v>150</v>
      </c>
      <c r="S161" s="62">
        <f t="shared" si="56"/>
        <v>0</v>
      </c>
      <c r="T161" s="62">
        <f t="shared" si="57"/>
        <v>0</v>
      </c>
      <c r="U161" s="62">
        <f t="shared" si="64"/>
        <v>21575</v>
      </c>
      <c r="V161" s="62">
        <v>34800</v>
      </c>
      <c r="W161" s="19">
        <f t="shared" si="65"/>
        <v>1.8182638199845962</v>
      </c>
      <c r="X161" s="111">
        <v>46400</v>
      </c>
      <c r="Y161" s="111"/>
      <c r="Z161" s="112">
        <f t="shared" si="67"/>
        <v>1333.884730538922</v>
      </c>
      <c r="AA161" s="112">
        <f t="shared" si="66"/>
        <v>533.70000000000005</v>
      </c>
      <c r="AB161" s="112">
        <f t="shared" si="68"/>
        <v>236.25</v>
      </c>
      <c r="AC161" s="112">
        <f t="shared" si="73"/>
        <v>9397</v>
      </c>
      <c r="AD161" s="112">
        <f t="shared" si="69"/>
        <v>5337</v>
      </c>
      <c r="AE161" s="112">
        <f t="shared" si="62"/>
        <v>7900</v>
      </c>
      <c r="AF161" s="112">
        <f t="shared" si="63"/>
        <v>4600</v>
      </c>
      <c r="AG161" s="113">
        <f t="shared" si="70"/>
        <v>0.22701149425287356</v>
      </c>
      <c r="AH161" s="114">
        <f t="shared" si="71"/>
        <v>0.13218390804597702</v>
      </c>
    </row>
    <row r="162" spans="1:34" ht="21" customHeight="1">
      <c r="A162" s="593">
        <f t="shared" si="72"/>
        <v>152</v>
      </c>
      <c r="B162" s="91" t="s">
        <v>115</v>
      </c>
      <c r="C162" s="16" t="s">
        <v>57</v>
      </c>
      <c r="D162" s="63"/>
      <c r="E162" s="91">
        <v>1</v>
      </c>
      <c r="F162" s="91"/>
      <c r="G162" s="91"/>
      <c r="H162" s="91"/>
      <c r="I162" s="581" t="s">
        <v>950</v>
      </c>
      <c r="J162" s="17">
        <f t="shared" si="75"/>
        <v>31</v>
      </c>
      <c r="K162" s="91" t="s">
        <v>8</v>
      </c>
      <c r="L162" s="143">
        <v>365</v>
      </c>
      <c r="M162" s="91">
        <v>5</v>
      </c>
      <c r="N162" s="19">
        <f t="shared" si="59"/>
        <v>175</v>
      </c>
      <c r="O162" s="102">
        <f t="shared" si="60"/>
        <v>63875</v>
      </c>
      <c r="P162" s="105">
        <f t="shared" si="54"/>
        <v>50.888243839734095</v>
      </c>
      <c r="Q162" s="62">
        <f t="shared" si="76"/>
        <v>13700</v>
      </c>
      <c r="R162" s="104">
        <f t="shared" si="61"/>
        <v>150</v>
      </c>
      <c r="S162" s="62">
        <f t="shared" si="56"/>
        <v>0</v>
      </c>
      <c r="T162" s="62">
        <f t="shared" si="57"/>
        <v>0</v>
      </c>
      <c r="U162" s="62">
        <f t="shared" si="64"/>
        <v>77575</v>
      </c>
      <c r="V162" s="62">
        <v>104800</v>
      </c>
      <c r="W162" s="19">
        <f t="shared" si="65"/>
        <v>1.8457123780154807</v>
      </c>
      <c r="X162" s="111">
        <v>139740</v>
      </c>
      <c r="Y162" s="111"/>
      <c r="Z162" s="112">
        <f t="shared" si="67"/>
        <v>4985.6212574850324</v>
      </c>
      <c r="AA162" s="112">
        <f t="shared" si="66"/>
        <v>346.91999999999973</v>
      </c>
      <c r="AB162" s="112">
        <f t="shared" si="68"/>
        <v>1916.25</v>
      </c>
      <c r="AC162" s="112">
        <f t="shared" si="73"/>
        <v>15697</v>
      </c>
      <c r="AD162" s="112">
        <f t="shared" si="69"/>
        <v>3469.1999999999971</v>
      </c>
      <c r="AE162" s="112">
        <f t="shared" si="62"/>
        <v>8800</v>
      </c>
      <c r="AF162" s="112">
        <f t="shared" si="63"/>
        <v>1300</v>
      </c>
      <c r="AG162" s="113">
        <f t="shared" si="70"/>
        <v>8.3969465648854963E-2</v>
      </c>
      <c r="AH162" s="114">
        <f t="shared" si="71"/>
        <v>1.2404580152671756E-2</v>
      </c>
    </row>
    <row r="163" spans="1:34" ht="21" customHeight="1">
      <c r="A163" s="593">
        <f t="shared" si="72"/>
        <v>153</v>
      </c>
      <c r="B163" s="91" t="s">
        <v>115</v>
      </c>
      <c r="C163" s="16" t="s">
        <v>57</v>
      </c>
      <c r="D163" s="63"/>
      <c r="E163" s="91">
        <v>1</v>
      </c>
      <c r="F163" s="91"/>
      <c r="G163" s="91"/>
      <c r="H163" s="91"/>
      <c r="I163" s="581" t="s">
        <v>951</v>
      </c>
      <c r="J163" s="17">
        <f t="shared" si="75"/>
        <v>41</v>
      </c>
      <c r="K163" s="91" t="s">
        <v>8</v>
      </c>
      <c r="L163" s="143">
        <v>210</v>
      </c>
      <c r="M163" s="91">
        <v>5</v>
      </c>
      <c r="N163" s="19">
        <f t="shared" si="59"/>
        <v>175</v>
      </c>
      <c r="O163" s="102">
        <f t="shared" si="60"/>
        <v>36750</v>
      </c>
      <c r="P163" s="105">
        <f t="shared" si="54"/>
        <v>29.278167688614136</v>
      </c>
      <c r="Q163" s="62">
        <f t="shared" si="76"/>
        <v>13700</v>
      </c>
      <c r="R163" s="104">
        <f t="shared" si="61"/>
        <v>150</v>
      </c>
      <c r="S163" s="62">
        <f t="shared" si="56"/>
        <v>0</v>
      </c>
      <c r="T163" s="62">
        <f t="shared" si="57"/>
        <v>0</v>
      </c>
      <c r="U163" s="62">
        <f t="shared" si="64"/>
        <v>50450</v>
      </c>
      <c r="V163" s="62">
        <v>69800</v>
      </c>
      <c r="W163" s="19">
        <f t="shared" si="65"/>
        <v>1.8400265870637318</v>
      </c>
      <c r="X163" s="111">
        <v>93070</v>
      </c>
      <c r="Y163" s="111"/>
      <c r="Z163" s="112">
        <f t="shared" si="67"/>
        <v>3216.8113772455094</v>
      </c>
      <c r="AA163" s="112">
        <f t="shared" si="66"/>
        <v>352.80999999999989</v>
      </c>
      <c r="AB163" s="112">
        <f t="shared" si="68"/>
        <v>1102.5</v>
      </c>
      <c r="AC163" s="112">
        <f t="shared" si="73"/>
        <v>11672</v>
      </c>
      <c r="AD163" s="112">
        <f t="shared" si="69"/>
        <v>3528.0999999999985</v>
      </c>
      <c r="AE163" s="112">
        <f t="shared" si="62"/>
        <v>7400</v>
      </c>
      <c r="AF163" s="112">
        <f t="shared" si="63"/>
        <v>2100</v>
      </c>
      <c r="AG163" s="113">
        <f t="shared" si="70"/>
        <v>0.10601719197707736</v>
      </c>
      <c r="AH163" s="114">
        <f t="shared" si="71"/>
        <v>3.0085959885386818E-2</v>
      </c>
    </row>
    <row r="164" spans="1:34" ht="21" customHeight="1">
      <c r="A164" s="593">
        <f t="shared" si="72"/>
        <v>154</v>
      </c>
      <c r="B164" s="91" t="s">
        <v>115</v>
      </c>
      <c r="C164" s="16" t="s">
        <v>57</v>
      </c>
      <c r="D164" s="63"/>
      <c r="E164" s="91">
        <v>1</v>
      </c>
      <c r="F164" s="91"/>
      <c r="G164" s="91"/>
      <c r="H164" s="91"/>
      <c r="I164" s="581" t="s">
        <v>58</v>
      </c>
      <c r="J164" s="17">
        <f t="shared" si="75"/>
        <v>31</v>
      </c>
      <c r="K164" s="91" t="s">
        <v>8</v>
      </c>
      <c r="L164" s="143">
        <v>48</v>
      </c>
      <c r="M164" s="91">
        <v>5</v>
      </c>
      <c r="N164" s="19">
        <f t="shared" si="59"/>
        <v>175</v>
      </c>
      <c r="O164" s="102">
        <f t="shared" si="60"/>
        <v>8400</v>
      </c>
      <c r="P164" s="105">
        <f t="shared" si="54"/>
        <v>6.6921526145403742</v>
      </c>
      <c r="Q164" s="62">
        <f t="shared" si="76"/>
        <v>13700</v>
      </c>
      <c r="R164" s="104">
        <f t="shared" si="61"/>
        <v>150</v>
      </c>
      <c r="S164" s="62">
        <f t="shared" si="56"/>
        <v>0</v>
      </c>
      <c r="T164" s="62">
        <f t="shared" si="57"/>
        <v>0</v>
      </c>
      <c r="U164" s="62">
        <f t="shared" si="64"/>
        <v>22100</v>
      </c>
      <c r="V164" s="62">
        <v>34800</v>
      </c>
      <c r="W164" s="19">
        <f t="shared" si="65"/>
        <v>1.8191670956729076</v>
      </c>
      <c r="X164" s="111">
        <v>46400</v>
      </c>
      <c r="Y164" s="111"/>
      <c r="Z164" s="112">
        <f t="shared" si="67"/>
        <v>1368.119760479042</v>
      </c>
      <c r="AA164" s="112">
        <f t="shared" si="66"/>
        <v>481.20000000000005</v>
      </c>
      <c r="AB164" s="112">
        <f t="shared" si="68"/>
        <v>252</v>
      </c>
      <c r="AC164" s="112">
        <f t="shared" si="73"/>
        <v>8872</v>
      </c>
      <c r="AD164" s="112">
        <f t="shared" si="69"/>
        <v>4812</v>
      </c>
      <c r="AE164" s="112">
        <f t="shared" si="62"/>
        <v>7300</v>
      </c>
      <c r="AF164" s="112">
        <f t="shared" si="63"/>
        <v>4100</v>
      </c>
      <c r="AG164" s="113">
        <f t="shared" si="70"/>
        <v>0.20977011494252873</v>
      </c>
      <c r="AH164" s="114">
        <f t="shared" si="71"/>
        <v>0.11781609195402298</v>
      </c>
    </row>
    <row r="165" spans="1:34" ht="21" customHeight="1">
      <c r="A165" s="593">
        <f t="shared" si="72"/>
        <v>155</v>
      </c>
      <c r="B165" s="91" t="s">
        <v>115</v>
      </c>
      <c r="C165" s="16" t="s">
        <v>57</v>
      </c>
      <c r="D165" s="63"/>
      <c r="E165" s="91">
        <v>1</v>
      </c>
      <c r="F165" s="91"/>
      <c r="G165" s="91"/>
      <c r="H165" s="91"/>
      <c r="I165" s="581" t="s">
        <v>952</v>
      </c>
      <c r="J165" s="17">
        <f t="shared" si="75"/>
        <v>41</v>
      </c>
      <c r="K165" s="91" t="s">
        <v>8</v>
      </c>
      <c r="L165" s="143">
        <v>320</v>
      </c>
      <c r="M165" s="91">
        <v>5</v>
      </c>
      <c r="N165" s="19">
        <f t="shared" si="59"/>
        <v>175</v>
      </c>
      <c r="O165" s="102">
        <f t="shared" si="60"/>
        <v>56000</v>
      </c>
      <c r="P165" s="105">
        <f t="shared" si="54"/>
        <v>44.614350763602495</v>
      </c>
      <c r="Q165" s="62">
        <f t="shared" si="76"/>
        <v>13700</v>
      </c>
      <c r="R165" s="104">
        <f t="shared" si="61"/>
        <v>150</v>
      </c>
      <c r="S165" s="62">
        <f t="shared" si="56"/>
        <v>0</v>
      </c>
      <c r="T165" s="62">
        <f t="shared" si="57"/>
        <v>0</v>
      </c>
      <c r="U165" s="62">
        <f t="shared" si="64"/>
        <v>69700</v>
      </c>
      <c r="V165" s="62">
        <v>99800</v>
      </c>
      <c r="W165" s="19">
        <f t="shared" si="65"/>
        <v>1.8445175645838883</v>
      </c>
      <c r="X165" s="111">
        <v>133070</v>
      </c>
      <c r="Y165" s="111"/>
      <c r="Z165" s="112">
        <f t="shared" si="67"/>
        <v>4472.0958083832338</v>
      </c>
      <c r="AA165" s="112">
        <f t="shared" si="66"/>
        <v>747.81000000000063</v>
      </c>
      <c r="AB165" s="112">
        <f t="shared" si="68"/>
        <v>1680</v>
      </c>
      <c r="AC165" s="112">
        <f t="shared" si="73"/>
        <v>19122</v>
      </c>
      <c r="AD165" s="112">
        <f t="shared" si="69"/>
        <v>7478.1000000000058</v>
      </c>
      <c r="AE165" s="112">
        <f t="shared" si="62"/>
        <v>13000</v>
      </c>
      <c r="AF165" s="112">
        <f t="shared" si="63"/>
        <v>5100</v>
      </c>
      <c r="AG165" s="113">
        <f t="shared" si="70"/>
        <v>0.13026052104208416</v>
      </c>
      <c r="AH165" s="114">
        <f t="shared" si="71"/>
        <v>5.1102204408817638E-2</v>
      </c>
    </row>
    <row r="166" spans="1:34" ht="21" customHeight="1">
      <c r="A166" s="593">
        <f t="shared" si="72"/>
        <v>156</v>
      </c>
      <c r="B166" s="91" t="s">
        <v>115</v>
      </c>
      <c r="C166" s="16" t="s">
        <v>57</v>
      </c>
      <c r="D166" s="63"/>
      <c r="E166" s="91">
        <v>1</v>
      </c>
      <c r="F166" s="91"/>
      <c r="G166" s="91"/>
      <c r="H166" s="91"/>
      <c r="I166" s="581" t="s">
        <v>953</v>
      </c>
      <c r="J166" s="17">
        <f t="shared" si="75"/>
        <v>36</v>
      </c>
      <c r="K166" s="91" t="s">
        <v>8</v>
      </c>
      <c r="L166" s="143">
        <v>39</v>
      </c>
      <c r="M166" s="91">
        <v>2</v>
      </c>
      <c r="N166" s="19">
        <f t="shared" si="59"/>
        <v>175</v>
      </c>
      <c r="O166" s="102">
        <f t="shared" si="60"/>
        <v>6825</v>
      </c>
      <c r="P166" s="105">
        <f t="shared" si="54"/>
        <v>5.4373739993140537</v>
      </c>
      <c r="Q166" s="62">
        <f t="shared" si="76"/>
        <v>8100</v>
      </c>
      <c r="R166" s="104">
        <f t="shared" si="61"/>
        <v>150</v>
      </c>
      <c r="S166" s="62">
        <f t="shared" si="56"/>
        <v>0</v>
      </c>
      <c r="T166" s="62">
        <f t="shared" si="57"/>
        <v>0</v>
      </c>
      <c r="U166" s="62">
        <f t="shared" si="64"/>
        <v>14925</v>
      </c>
      <c r="V166" s="62">
        <v>29800</v>
      </c>
      <c r="W166" s="19">
        <f t="shared" si="65"/>
        <v>1.8237896067162158</v>
      </c>
      <c r="X166" s="111">
        <v>39740</v>
      </c>
      <c r="Y166" s="111"/>
      <c r="Z166" s="112">
        <f t="shared" si="67"/>
        <v>930.08532934131722</v>
      </c>
      <c r="AA166" s="112">
        <f t="shared" si="66"/>
        <v>811.92000000000007</v>
      </c>
      <c r="AB166" s="112">
        <f t="shared" si="68"/>
        <v>204.75</v>
      </c>
      <c r="AC166" s="112">
        <f t="shared" si="73"/>
        <v>11597</v>
      </c>
      <c r="AD166" s="112">
        <f t="shared" si="69"/>
        <v>8119.2000000000007</v>
      </c>
      <c r="AE166" s="112">
        <f t="shared" si="62"/>
        <v>10500</v>
      </c>
      <c r="AF166" s="112">
        <f t="shared" si="63"/>
        <v>7200</v>
      </c>
      <c r="AG166" s="113">
        <f t="shared" si="70"/>
        <v>0.3523489932885906</v>
      </c>
      <c r="AH166" s="114">
        <f t="shared" si="71"/>
        <v>0.24161073825503357</v>
      </c>
    </row>
    <row r="167" spans="1:34" ht="21" customHeight="1">
      <c r="A167" s="593">
        <f t="shared" si="72"/>
        <v>157</v>
      </c>
      <c r="B167" s="91" t="s">
        <v>115</v>
      </c>
      <c r="C167" s="16" t="s">
        <v>57</v>
      </c>
      <c r="D167" s="63"/>
      <c r="E167" s="91">
        <v>1</v>
      </c>
      <c r="F167" s="91"/>
      <c r="G167" s="91"/>
      <c r="H167" s="91"/>
      <c r="I167" s="581" t="s">
        <v>954</v>
      </c>
      <c r="J167" s="17">
        <f t="shared" si="75"/>
        <v>37</v>
      </c>
      <c r="K167" s="91" t="s">
        <v>8</v>
      </c>
      <c r="L167" s="143">
        <v>56</v>
      </c>
      <c r="M167" s="91">
        <v>3</v>
      </c>
      <c r="N167" s="19">
        <f t="shared" si="59"/>
        <v>175</v>
      </c>
      <c r="O167" s="102">
        <f t="shared" si="60"/>
        <v>9800</v>
      </c>
      <c r="P167" s="105">
        <f t="shared" si="54"/>
        <v>7.8075113836304366</v>
      </c>
      <c r="Q167" s="62">
        <f t="shared" si="76"/>
        <v>10500</v>
      </c>
      <c r="R167" s="104">
        <f t="shared" si="61"/>
        <v>150</v>
      </c>
      <c r="S167" s="62">
        <f t="shared" si="56"/>
        <v>0</v>
      </c>
      <c r="T167" s="62">
        <f t="shared" si="57"/>
        <v>0</v>
      </c>
      <c r="U167" s="62">
        <f t="shared" si="64"/>
        <v>20300</v>
      </c>
      <c r="V167" s="62">
        <v>34800</v>
      </c>
      <c r="W167" s="19">
        <f t="shared" si="65"/>
        <v>1.8253148874664467</v>
      </c>
      <c r="X167" s="111">
        <v>46400</v>
      </c>
      <c r="Y167" s="111"/>
      <c r="Z167" s="112">
        <f t="shared" si="67"/>
        <v>1267.7964071856291</v>
      </c>
      <c r="AA167" s="112">
        <f t="shared" si="66"/>
        <v>661.2</v>
      </c>
      <c r="AB167" s="112">
        <f t="shared" si="68"/>
        <v>294</v>
      </c>
      <c r="AC167" s="112">
        <f t="shared" si="73"/>
        <v>10672</v>
      </c>
      <c r="AD167" s="112">
        <f t="shared" si="69"/>
        <v>6612</v>
      </c>
      <c r="AE167" s="112">
        <f t="shared" si="62"/>
        <v>9200</v>
      </c>
      <c r="AF167" s="112">
        <f t="shared" si="63"/>
        <v>5700</v>
      </c>
      <c r="AG167" s="113">
        <f t="shared" si="70"/>
        <v>0.26436781609195403</v>
      </c>
      <c r="AH167" s="114">
        <f t="shared" si="71"/>
        <v>0.16379310344827586</v>
      </c>
    </row>
    <row r="168" spans="1:34" s="36" customFormat="1" ht="21" customHeight="1">
      <c r="A168" s="593">
        <f t="shared" si="72"/>
        <v>158</v>
      </c>
      <c r="B168" s="17" t="s">
        <v>115</v>
      </c>
      <c r="C168" s="16" t="s">
        <v>57</v>
      </c>
      <c r="D168" s="115"/>
      <c r="E168" s="17">
        <v>1</v>
      </c>
      <c r="F168" s="17"/>
      <c r="G168" s="17"/>
      <c r="H168" s="17"/>
      <c r="I168" s="580" t="s">
        <v>59</v>
      </c>
      <c r="J168" s="17">
        <f t="shared" si="75"/>
        <v>39</v>
      </c>
      <c r="K168" s="17" t="s">
        <v>8</v>
      </c>
      <c r="L168" s="143">
        <v>118</v>
      </c>
      <c r="M168" s="17">
        <v>3</v>
      </c>
      <c r="N168" s="19">
        <f t="shared" si="59"/>
        <v>175</v>
      </c>
      <c r="O168" s="102">
        <f t="shared" si="60"/>
        <v>20650</v>
      </c>
      <c r="P168" s="103">
        <f t="shared" si="54"/>
        <v>16.45154184407842</v>
      </c>
      <c r="Q168" s="116">
        <f t="shared" si="76"/>
        <v>10500</v>
      </c>
      <c r="R168" s="118">
        <f t="shared" si="61"/>
        <v>150</v>
      </c>
      <c r="S168" s="116">
        <f t="shared" si="56"/>
        <v>0</v>
      </c>
      <c r="T168" s="116">
        <f t="shared" si="57"/>
        <v>0</v>
      </c>
      <c r="U168" s="62">
        <f t="shared" si="64"/>
        <v>31150</v>
      </c>
      <c r="V168" s="62">
        <v>49800</v>
      </c>
      <c r="W168" s="19">
        <f t="shared" si="65"/>
        <v>1.8361030747493776</v>
      </c>
      <c r="X168" s="111">
        <v>66400</v>
      </c>
      <c r="Y168" s="111"/>
      <c r="Z168" s="112">
        <f t="shared" si="67"/>
        <v>1975.320359281437</v>
      </c>
      <c r="AA168" s="112">
        <f t="shared" si="66"/>
        <v>736.2</v>
      </c>
      <c r="AB168" s="112">
        <f t="shared" si="68"/>
        <v>619.5</v>
      </c>
      <c r="AC168" s="112">
        <f t="shared" si="73"/>
        <v>13172</v>
      </c>
      <c r="AD168" s="112">
        <f t="shared" si="69"/>
        <v>7362</v>
      </c>
      <c r="AE168" s="112">
        <f t="shared" si="62"/>
        <v>10600</v>
      </c>
      <c r="AF168" s="112">
        <f t="shared" si="63"/>
        <v>6100</v>
      </c>
      <c r="AG168" s="113">
        <f t="shared" si="70"/>
        <v>0.21285140562248997</v>
      </c>
      <c r="AH168" s="114">
        <f t="shared" si="71"/>
        <v>0.12248995983935743</v>
      </c>
    </row>
    <row r="169" spans="1:34" ht="21" customHeight="1">
      <c r="A169" s="593">
        <f t="shared" si="72"/>
        <v>159</v>
      </c>
      <c r="B169" s="91" t="s">
        <v>115</v>
      </c>
      <c r="C169" s="16" t="s">
        <v>60</v>
      </c>
      <c r="D169" s="63"/>
      <c r="E169" s="91">
        <v>1</v>
      </c>
      <c r="F169" s="91"/>
      <c r="G169" s="91"/>
      <c r="H169" s="91"/>
      <c r="I169" s="581" t="s">
        <v>61</v>
      </c>
      <c r="J169" s="17">
        <f t="shared" si="75"/>
        <v>36</v>
      </c>
      <c r="K169" s="91" t="s">
        <v>8</v>
      </c>
      <c r="L169" s="143">
        <v>139</v>
      </c>
      <c r="M169" s="91">
        <v>2</v>
      </c>
      <c r="N169" s="19">
        <f t="shared" si="59"/>
        <v>175</v>
      </c>
      <c r="O169" s="102">
        <f t="shared" si="60"/>
        <v>24325</v>
      </c>
      <c r="P169" s="105">
        <f t="shared" si="54"/>
        <v>19.379358612939832</v>
      </c>
      <c r="Q169" s="62">
        <f t="shared" si="76"/>
        <v>8100</v>
      </c>
      <c r="R169" s="104">
        <f t="shared" si="61"/>
        <v>150</v>
      </c>
      <c r="S169" s="62">
        <f t="shared" si="56"/>
        <v>0</v>
      </c>
      <c r="T169" s="62">
        <f t="shared" si="57"/>
        <v>0</v>
      </c>
      <c r="U169" s="62">
        <f t="shared" si="64"/>
        <v>32425</v>
      </c>
      <c r="V169" s="62">
        <v>49800</v>
      </c>
      <c r="W169" s="19">
        <f t="shared" si="65"/>
        <v>1.8413289073356758</v>
      </c>
      <c r="X169" s="111">
        <v>66400</v>
      </c>
      <c r="Y169" s="111"/>
      <c r="Z169" s="112">
        <f t="shared" si="67"/>
        <v>2071.2529940119766</v>
      </c>
      <c r="AA169" s="112">
        <f t="shared" si="66"/>
        <v>608.70000000000005</v>
      </c>
      <c r="AB169" s="112">
        <f t="shared" si="68"/>
        <v>729.75</v>
      </c>
      <c r="AC169" s="112">
        <f t="shared" si="73"/>
        <v>11897</v>
      </c>
      <c r="AD169" s="112">
        <f t="shared" si="69"/>
        <v>6087</v>
      </c>
      <c r="AE169" s="112">
        <f t="shared" si="62"/>
        <v>9100</v>
      </c>
      <c r="AF169" s="112">
        <f t="shared" si="63"/>
        <v>4800</v>
      </c>
      <c r="AG169" s="113">
        <f t="shared" si="70"/>
        <v>0.18273092369477911</v>
      </c>
      <c r="AH169" s="114">
        <f t="shared" si="71"/>
        <v>9.6385542168674704E-2</v>
      </c>
    </row>
    <row r="170" spans="1:34" ht="21" customHeight="1">
      <c r="A170" s="593">
        <f t="shared" si="72"/>
        <v>160</v>
      </c>
      <c r="B170" s="91" t="s">
        <v>115</v>
      </c>
      <c r="C170" s="16" t="s">
        <v>60</v>
      </c>
      <c r="D170" s="63"/>
      <c r="E170" s="91">
        <v>1</v>
      </c>
      <c r="F170" s="91"/>
      <c r="G170" s="91"/>
      <c r="H170" s="91"/>
      <c r="I170" s="581" t="s">
        <v>955</v>
      </c>
      <c r="J170" s="17">
        <f t="shared" si="75"/>
        <v>39</v>
      </c>
      <c r="K170" s="91" t="s">
        <v>8</v>
      </c>
      <c r="L170" s="143">
        <v>89</v>
      </c>
      <c r="M170" s="91">
        <v>2</v>
      </c>
      <c r="N170" s="19">
        <f t="shared" si="59"/>
        <v>175</v>
      </c>
      <c r="O170" s="102">
        <f t="shared" si="60"/>
        <v>15575</v>
      </c>
      <c r="P170" s="105">
        <f t="shared" si="54"/>
        <v>12.408366306126943</v>
      </c>
      <c r="Q170" s="62">
        <f t="shared" si="76"/>
        <v>8100</v>
      </c>
      <c r="R170" s="104">
        <f t="shared" si="61"/>
        <v>150</v>
      </c>
      <c r="S170" s="62">
        <f t="shared" si="56"/>
        <v>0</v>
      </c>
      <c r="T170" s="62">
        <f t="shared" si="57"/>
        <v>0</v>
      </c>
      <c r="U170" s="62">
        <f t="shared" si="64"/>
        <v>23675</v>
      </c>
      <c r="V170" s="62">
        <v>39800</v>
      </c>
      <c r="W170" s="19">
        <f t="shared" si="65"/>
        <v>1.8358004160633328</v>
      </c>
      <c r="X170" s="111">
        <v>53070</v>
      </c>
      <c r="Y170" s="111"/>
      <c r="Z170" s="112">
        <f t="shared" si="67"/>
        <v>1500.669161676647</v>
      </c>
      <c r="AA170" s="112">
        <f t="shared" si="66"/>
        <v>710.31</v>
      </c>
      <c r="AB170" s="112">
        <f t="shared" si="68"/>
        <v>467.25</v>
      </c>
      <c r="AC170" s="112">
        <f t="shared" si="73"/>
        <v>11747</v>
      </c>
      <c r="AD170" s="112">
        <f t="shared" si="69"/>
        <v>7103.0999999999985</v>
      </c>
      <c r="AE170" s="112">
        <f t="shared" si="62"/>
        <v>9800</v>
      </c>
      <c r="AF170" s="112">
        <f t="shared" si="63"/>
        <v>6000</v>
      </c>
      <c r="AG170" s="113">
        <f t="shared" si="70"/>
        <v>0.24623115577889448</v>
      </c>
      <c r="AH170" s="114">
        <f t="shared" si="71"/>
        <v>0.15075376884422109</v>
      </c>
    </row>
    <row r="171" spans="1:34" ht="21" customHeight="1">
      <c r="A171" s="593">
        <f t="shared" si="72"/>
        <v>161</v>
      </c>
      <c r="B171" s="91" t="s">
        <v>115</v>
      </c>
      <c r="C171" s="16" t="s">
        <v>60</v>
      </c>
      <c r="D171" s="63"/>
      <c r="E171" s="91">
        <v>1</v>
      </c>
      <c r="F171" s="91"/>
      <c r="G171" s="91"/>
      <c r="H171" s="91"/>
      <c r="I171" s="581" t="s">
        <v>956</v>
      </c>
      <c r="J171" s="17">
        <f t="shared" si="75"/>
        <v>36</v>
      </c>
      <c r="K171" s="91" t="s">
        <v>8</v>
      </c>
      <c r="L171" s="143">
        <v>139</v>
      </c>
      <c r="M171" s="91">
        <v>2</v>
      </c>
      <c r="N171" s="19">
        <f t="shared" si="59"/>
        <v>175</v>
      </c>
      <c r="O171" s="102">
        <f t="shared" si="60"/>
        <v>24325</v>
      </c>
      <c r="P171" s="105">
        <f t="shared" si="54"/>
        <v>19.379358612939832</v>
      </c>
      <c r="Q171" s="62">
        <f t="shared" si="76"/>
        <v>8100</v>
      </c>
      <c r="R171" s="104">
        <f t="shared" si="61"/>
        <v>150</v>
      </c>
      <c r="S171" s="62">
        <f t="shared" si="56"/>
        <v>0</v>
      </c>
      <c r="T171" s="62">
        <f t="shared" si="57"/>
        <v>0</v>
      </c>
      <c r="U171" s="62">
        <f t="shared" si="64"/>
        <v>32425</v>
      </c>
      <c r="V171" s="62">
        <v>49800</v>
      </c>
      <c r="W171" s="19">
        <f t="shared" si="65"/>
        <v>1.8413289073356758</v>
      </c>
      <c r="X171" s="111">
        <v>66400</v>
      </c>
      <c r="Y171" s="111"/>
      <c r="Z171" s="112">
        <f t="shared" si="67"/>
        <v>2071.2529940119766</v>
      </c>
      <c r="AA171" s="112">
        <f t="shared" si="66"/>
        <v>608.70000000000005</v>
      </c>
      <c r="AB171" s="112">
        <f t="shared" si="68"/>
        <v>729.75</v>
      </c>
      <c r="AC171" s="112">
        <f t="shared" si="73"/>
        <v>11897</v>
      </c>
      <c r="AD171" s="112">
        <f t="shared" si="69"/>
        <v>6087</v>
      </c>
      <c r="AE171" s="112">
        <f t="shared" si="62"/>
        <v>9100</v>
      </c>
      <c r="AF171" s="112">
        <f t="shared" si="63"/>
        <v>4800</v>
      </c>
      <c r="AG171" s="113">
        <f t="shared" si="70"/>
        <v>0.18273092369477911</v>
      </c>
      <c r="AH171" s="114">
        <f t="shared" si="71"/>
        <v>9.6385542168674704E-2</v>
      </c>
    </row>
    <row r="172" spans="1:34" ht="21" customHeight="1">
      <c r="A172" s="593">
        <f t="shared" si="72"/>
        <v>162</v>
      </c>
      <c r="B172" s="91" t="s">
        <v>115</v>
      </c>
      <c r="C172" s="16" t="s">
        <v>60</v>
      </c>
      <c r="D172" s="63"/>
      <c r="E172" s="91">
        <v>1</v>
      </c>
      <c r="F172" s="91"/>
      <c r="G172" s="91"/>
      <c r="H172" s="91"/>
      <c r="I172" s="581" t="s">
        <v>957</v>
      </c>
      <c r="J172" s="17">
        <f t="shared" si="75"/>
        <v>32</v>
      </c>
      <c r="K172" s="91" t="s">
        <v>8</v>
      </c>
      <c r="L172" s="143">
        <v>99</v>
      </c>
      <c r="M172" s="91">
        <v>2</v>
      </c>
      <c r="N172" s="19">
        <f t="shared" si="59"/>
        <v>175</v>
      </c>
      <c r="O172" s="102">
        <f t="shared" si="60"/>
        <v>17325</v>
      </c>
      <c r="P172" s="105">
        <f t="shared" si="54"/>
        <v>13.802564767489521</v>
      </c>
      <c r="Q172" s="62">
        <f t="shared" si="76"/>
        <v>8100</v>
      </c>
      <c r="R172" s="104">
        <f t="shared" si="61"/>
        <v>150</v>
      </c>
      <c r="S172" s="62">
        <f t="shared" si="56"/>
        <v>0</v>
      </c>
      <c r="T172" s="62">
        <f t="shared" si="57"/>
        <v>0</v>
      </c>
      <c r="U172" s="62">
        <f t="shared" si="64"/>
        <v>25425</v>
      </c>
      <c r="V172" s="62">
        <v>39800</v>
      </c>
      <c r="W172" s="19">
        <f t="shared" si="65"/>
        <v>1.8372105346828469</v>
      </c>
      <c r="X172" s="111">
        <v>53070</v>
      </c>
      <c r="Y172" s="111"/>
      <c r="Z172" s="112">
        <f t="shared" si="67"/>
        <v>1614.7859281437131</v>
      </c>
      <c r="AA172" s="112">
        <f t="shared" si="66"/>
        <v>535.30999999999983</v>
      </c>
      <c r="AB172" s="112">
        <f t="shared" si="68"/>
        <v>519.75</v>
      </c>
      <c r="AC172" s="112">
        <f t="shared" si="73"/>
        <v>9997</v>
      </c>
      <c r="AD172" s="112">
        <f t="shared" si="69"/>
        <v>5353.0999999999985</v>
      </c>
      <c r="AE172" s="112">
        <f t="shared" si="62"/>
        <v>7900</v>
      </c>
      <c r="AF172" s="112">
        <f t="shared" si="63"/>
        <v>4300</v>
      </c>
      <c r="AG172" s="113">
        <f t="shared" si="70"/>
        <v>0.19849246231155779</v>
      </c>
      <c r="AH172" s="114">
        <f t="shared" si="71"/>
        <v>0.10804020100502512</v>
      </c>
    </row>
    <row r="173" spans="1:34" ht="21" customHeight="1">
      <c r="A173" s="593">
        <f t="shared" si="72"/>
        <v>163</v>
      </c>
      <c r="B173" s="91" t="s">
        <v>115</v>
      </c>
      <c r="C173" s="16" t="s">
        <v>60</v>
      </c>
      <c r="D173" s="63"/>
      <c r="E173" s="91">
        <v>1</v>
      </c>
      <c r="F173" s="91"/>
      <c r="G173" s="91"/>
      <c r="H173" s="91"/>
      <c r="I173" s="581" t="s">
        <v>958</v>
      </c>
      <c r="J173" s="17">
        <f t="shared" si="75"/>
        <v>37</v>
      </c>
      <c r="K173" s="91" t="s">
        <v>8</v>
      </c>
      <c r="L173" s="143">
        <v>198</v>
      </c>
      <c r="M173" s="91">
        <v>2</v>
      </c>
      <c r="N173" s="19">
        <f t="shared" si="59"/>
        <v>175</v>
      </c>
      <c r="O173" s="102">
        <f t="shared" si="60"/>
        <v>34650</v>
      </c>
      <c r="P173" s="105">
        <f t="shared" si="54"/>
        <v>27.605129534979042</v>
      </c>
      <c r="Q173" s="62">
        <f t="shared" si="76"/>
        <v>8100</v>
      </c>
      <c r="R173" s="104">
        <f t="shared" si="61"/>
        <v>150</v>
      </c>
      <c r="S173" s="62">
        <f t="shared" si="56"/>
        <v>0</v>
      </c>
      <c r="T173" s="62">
        <f t="shared" si="57"/>
        <v>0</v>
      </c>
      <c r="U173" s="62">
        <f t="shared" si="64"/>
        <v>42750</v>
      </c>
      <c r="V173" s="62">
        <v>69800</v>
      </c>
      <c r="W173" s="19">
        <f t="shared" si="65"/>
        <v>1.8449416955562559</v>
      </c>
      <c r="X173" s="111">
        <v>93070</v>
      </c>
      <c r="Y173" s="111"/>
      <c r="Z173" s="112">
        <f t="shared" si="67"/>
        <v>2744.5419161676646</v>
      </c>
      <c r="AA173" s="112">
        <f t="shared" si="66"/>
        <v>1122.81</v>
      </c>
      <c r="AB173" s="112">
        <f t="shared" si="68"/>
        <v>1039.5</v>
      </c>
      <c r="AC173" s="112">
        <f t="shared" si="73"/>
        <v>19372</v>
      </c>
      <c r="AD173" s="112">
        <f t="shared" si="69"/>
        <v>11228.099999999999</v>
      </c>
      <c r="AE173" s="112">
        <f t="shared" si="62"/>
        <v>15600</v>
      </c>
      <c r="AF173" s="112">
        <f t="shared" si="63"/>
        <v>9100</v>
      </c>
      <c r="AG173" s="113">
        <f t="shared" si="70"/>
        <v>0.22349570200573066</v>
      </c>
      <c r="AH173" s="114">
        <f t="shared" si="71"/>
        <v>0.13037249283667621</v>
      </c>
    </row>
    <row r="174" spans="1:34" ht="21" customHeight="1">
      <c r="A174" s="593">
        <f t="shared" si="72"/>
        <v>164</v>
      </c>
      <c r="B174" s="91" t="s">
        <v>115</v>
      </c>
      <c r="C174" s="16" t="s">
        <v>60</v>
      </c>
      <c r="D174" s="63"/>
      <c r="E174" s="91">
        <v>1</v>
      </c>
      <c r="F174" s="91"/>
      <c r="G174" s="91"/>
      <c r="H174" s="91"/>
      <c r="I174" s="581" t="s">
        <v>959</v>
      </c>
      <c r="J174" s="17">
        <f t="shared" si="75"/>
        <v>40</v>
      </c>
      <c r="K174" s="91" t="s">
        <v>8</v>
      </c>
      <c r="L174" s="143">
        <v>49</v>
      </c>
      <c r="M174" s="91">
        <v>2</v>
      </c>
      <c r="N174" s="19">
        <f t="shared" si="59"/>
        <v>175</v>
      </c>
      <c r="O174" s="102">
        <f t="shared" si="60"/>
        <v>8575</v>
      </c>
      <c r="P174" s="105">
        <f t="shared" ref="P174:P237" si="77">O174/$G$1</f>
        <v>6.8315724606766315</v>
      </c>
      <c r="Q174" s="62">
        <f t="shared" si="76"/>
        <v>8100</v>
      </c>
      <c r="R174" s="104">
        <f t="shared" si="61"/>
        <v>150</v>
      </c>
      <c r="S174" s="62">
        <f t="shared" ref="S174:S237" si="78">IF(P174&lt;R174,0,(O174+Q174)*0.08)</f>
        <v>0</v>
      </c>
      <c r="T174" s="62">
        <f t="shared" ref="T174:T237" si="79">IF(P174&lt;R174,0,(O174+S174)*0.1)</f>
        <v>0</v>
      </c>
      <c r="U174" s="62">
        <f t="shared" si="64"/>
        <v>16675</v>
      </c>
      <c r="V174" s="62">
        <v>29800</v>
      </c>
      <c r="W174" s="19">
        <f t="shared" si="65"/>
        <v>1.8272001723689055</v>
      </c>
      <c r="X174" s="111">
        <v>39740</v>
      </c>
      <c r="Y174" s="111"/>
      <c r="Z174" s="112">
        <f t="shared" si="67"/>
        <v>1044.2020958083835</v>
      </c>
      <c r="AA174" s="112">
        <f t="shared" si="66"/>
        <v>636.92000000000007</v>
      </c>
      <c r="AB174" s="112">
        <f t="shared" si="68"/>
        <v>257.25</v>
      </c>
      <c r="AC174" s="112">
        <f t="shared" si="73"/>
        <v>9847</v>
      </c>
      <c r="AD174" s="112">
        <f t="shared" si="69"/>
        <v>6369.2000000000007</v>
      </c>
      <c r="AE174" s="112">
        <f t="shared" si="62"/>
        <v>8600</v>
      </c>
      <c r="AF174" s="112">
        <f t="shared" si="63"/>
        <v>5500</v>
      </c>
      <c r="AG174" s="113">
        <f t="shared" si="70"/>
        <v>0.28859060402684567</v>
      </c>
      <c r="AH174" s="114">
        <f t="shared" si="71"/>
        <v>0.18456375838926176</v>
      </c>
    </row>
    <row r="175" spans="1:34" ht="21" customHeight="1">
      <c r="A175" s="593">
        <f t="shared" si="72"/>
        <v>165</v>
      </c>
      <c r="B175" s="91" t="s">
        <v>115</v>
      </c>
      <c r="C175" s="16" t="s">
        <v>60</v>
      </c>
      <c r="D175" s="63"/>
      <c r="E175" s="91">
        <v>1</v>
      </c>
      <c r="F175" s="91"/>
      <c r="G175" s="91"/>
      <c r="H175" s="91"/>
      <c r="I175" s="581" t="s">
        <v>960</v>
      </c>
      <c r="J175" s="17">
        <f t="shared" si="75"/>
        <v>45</v>
      </c>
      <c r="K175" s="91" t="s">
        <v>8</v>
      </c>
      <c r="L175" s="143">
        <v>39</v>
      </c>
      <c r="M175" s="91">
        <v>2</v>
      </c>
      <c r="N175" s="19">
        <f t="shared" si="59"/>
        <v>175</v>
      </c>
      <c r="O175" s="102">
        <f t="shared" si="60"/>
        <v>6825</v>
      </c>
      <c r="P175" s="105">
        <f t="shared" si="77"/>
        <v>5.4373739993140537</v>
      </c>
      <c r="Q175" s="62">
        <f t="shared" si="76"/>
        <v>8100</v>
      </c>
      <c r="R175" s="104">
        <f t="shared" si="61"/>
        <v>150</v>
      </c>
      <c r="S175" s="62">
        <f t="shared" si="78"/>
        <v>0</v>
      </c>
      <c r="T175" s="62">
        <f t="shared" si="79"/>
        <v>0</v>
      </c>
      <c r="U175" s="62">
        <f t="shared" si="64"/>
        <v>14925</v>
      </c>
      <c r="V175" s="62">
        <v>27800</v>
      </c>
      <c r="W175" s="19">
        <f t="shared" si="65"/>
        <v>1.8237896067162158</v>
      </c>
      <c r="X175" s="111">
        <v>37070</v>
      </c>
      <c r="Y175" s="111"/>
      <c r="Z175" s="112">
        <f t="shared" si="67"/>
        <v>930.08532934131722</v>
      </c>
      <c r="AA175" s="112">
        <f t="shared" si="66"/>
        <v>657.31</v>
      </c>
      <c r="AB175" s="112">
        <f t="shared" si="68"/>
        <v>204.75</v>
      </c>
      <c r="AC175" s="112">
        <f t="shared" si="73"/>
        <v>9817</v>
      </c>
      <c r="AD175" s="112">
        <f t="shared" si="69"/>
        <v>6573.0999999999985</v>
      </c>
      <c r="AE175" s="112">
        <f t="shared" si="62"/>
        <v>8700</v>
      </c>
      <c r="AF175" s="112">
        <f t="shared" si="63"/>
        <v>5800</v>
      </c>
      <c r="AG175" s="113">
        <f t="shared" si="70"/>
        <v>0.31294964028776978</v>
      </c>
      <c r="AH175" s="114">
        <f t="shared" si="71"/>
        <v>0.20863309352517986</v>
      </c>
    </row>
    <row r="176" spans="1:34" ht="21" customHeight="1">
      <c r="A176" s="593">
        <f t="shared" si="72"/>
        <v>166</v>
      </c>
      <c r="B176" s="91" t="s">
        <v>115</v>
      </c>
      <c r="C176" s="16" t="s">
        <v>60</v>
      </c>
      <c r="D176" s="63"/>
      <c r="E176" s="91">
        <v>1</v>
      </c>
      <c r="F176" s="91"/>
      <c r="G176" s="91"/>
      <c r="H176" s="91"/>
      <c r="I176" s="581" t="s">
        <v>961</v>
      </c>
      <c r="J176" s="17">
        <f t="shared" si="75"/>
        <v>42</v>
      </c>
      <c r="K176" s="91" t="s">
        <v>8</v>
      </c>
      <c r="L176" s="143">
        <v>69</v>
      </c>
      <c r="M176" s="91">
        <v>2</v>
      </c>
      <c r="N176" s="19">
        <f t="shared" si="59"/>
        <v>175</v>
      </c>
      <c r="O176" s="102">
        <f t="shared" si="60"/>
        <v>12075</v>
      </c>
      <c r="P176" s="105">
        <f t="shared" si="77"/>
        <v>9.6199693834017879</v>
      </c>
      <c r="Q176" s="62">
        <f t="shared" si="76"/>
        <v>8100</v>
      </c>
      <c r="R176" s="104">
        <f t="shared" si="61"/>
        <v>150</v>
      </c>
      <c r="S176" s="62">
        <f t="shared" si="78"/>
        <v>0</v>
      </c>
      <c r="T176" s="62">
        <f t="shared" si="79"/>
        <v>0</v>
      </c>
      <c r="U176" s="62">
        <f t="shared" si="64"/>
        <v>20175</v>
      </c>
      <c r="V176" s="62">
        <v>33800</v>
      </c>
      <c r="W176" s="19">
        <f t="shared" si="65"/>
        <v>1.8322462880929591</v>
      </c>
      <c r="X176" s="111">
        <v>45070</v>
      </c>
      <c r="Y176" s="111"/>
      <c r="Z176" s="112">
        <f t="shared" si="67"/>
        <v>1272.4356287425148</v>
      </c>
      <c r="AA176" s="112">
        <f t="shared" si="66"/>
        <v>596.30999999999983</v>
      </c>
      <c r="AB176" s="112">
        <f t="shared" si="68"/>
        <v>362.25</v>
      </c>
      <c r="AC176" s="112">
        <f t="shared" si="73"/>
        <v>9907</v>
      </c>
      <c r="AD176" s="112">
        <f t="shared" si="69"/>
        <v>5963.0999999999985</v>
      </c>
      <c r="AE176" s="112">
        <f t="shared" si="62"/>
        <v>8300</v>
      </c>
      <c r="AF176" s="112">
        <f t="shared" si="63"/>
        <v>5100</v>
      </c>
      <c r="AG176" s="113">
        <f t="shared" si="70"/>
        <v>0.2455621301775148</v>
      </c>
      <c r="AH176" s="114">
        <f t="shared" si="71"/>
        <v>0.15088757396449703</v>
      </c>
    </row>
    <row r="177" spans="1:34" ht="21" customHeight="1">
      <c r="A177" s="593">
        <f t="shared" si="72"/>
        <v>167</v>
      </c>
      <c r="B177" s="91" t="s">
        <v>115</v>
      </c>
      <c r="C177" s="16" t="s">
        <v>60</v>
      </c>
      <c r="D177" s="63"/>
      <c r="E177" s="91">
        <v>1</v>
      </c>
      <c r="F177" s="91"/>
      <c r="G177" s="91"/>
      <c r="H177" s="91"/>
      <c r="I177" s="581" t="s">
        <v>962</v>
      </c>
      <c r="J177" s="17">
        <f t="shared" si="75"/>
        <v>49</v>
      </c>
      <c r="K177" s="91" t="s">
        <v>8</v>
      </c>
      <c r="L177" s="143">
        <v>69</v>
      </c>
      <c r="M177" s="91">
        <v>2</v>
      </c>
      <c r="N177" s="19">
        <f t="shared" si="59"/>
        <v>175</v>
      </c>
      <c r="O177" s="102">
        <f t="shared" si="60"/>
        <v>12075</v>
      </c>
      <c r="P177" s="105">
        <f t="shared" si="77"/>
        <v>9.6199693834017879</v>
      </c>
      <c r="Q177" s="62">
        <f t="shared" si="76"/>
        <v>8100</v>
      </c>
      <c r="R177" s="104">
        <f t="shared" si="61"/>
        <v>150</v>
      </c>
      <c r="S177" s="62">
        <f t="shared" si="78"/>
        <v>0</v>
      </c>
      <c r="T177" s="62">
        <f t="shared" si="79"/>
        <v>0</v>
      </c>
      <c r="U177" s="62">
        <f t="shared" si="64"/>
        <v>20175</v>
      </c>
      <c r="V177" s="62">
        <v>33800</v>
      </c>
      <c r="W177" s="19">
        <f t="shared" si="65"/>
        <v>1.8322462880929591</v>
      </c>
      <c r="X177" s="111">
        <v>45070</v>
      </c>
      <c r="Y177" s="111"/>
      <c r="Z177" s="112">
        <f t="shared" si="67"/>
        <v>1272.4356287425148</v>
      </c>
      <c r="AA177" s="112">
        <f t="shared" si="66"/>
        <v>596.30999999999983</v>
      </c>
      <c r="AB177" s="112">
        <f t="shared" si="68"/>
        <v>362.25</v>
      </c>
      <c r="AC177" s="112">
        <f t="shared" si="73"/>
        <v>9907</v>
      </c>
      <c r="AD177" s="112">
        <f t="shared" si="69"/>
        <v>5963.0999999999985</v>
      </c>
      <c r="AE177" s="112">
        <f t="shared" si="62"/>
        <v>8300</v>
      </c>
      <c r="AF177" s="112">
        <f t="shared" si="63"/>
        <v>5100</v>
      </c>
      <c r="AG177" s="113">
        <f t="shared" si="70"/>
        <v>0.2455621301775148</v>
      </c>
      <c r="AH177" s="114">
        <f t="shared" si="71"/>
        <v>0.15088757396449703</v>
      </c>
    </row>
    <row r="178" spans="1:34" ht="21" customHeight="1">
      <c r="A178" s="593">
        <f t="shared" si="72"/>
        <v>168</v>
      </c>
      <c r="B178" s="91" t="s">
        <v>115</v>
      </c>
      <c r="C178" s="16" t="s">
        <v>60</v>
      </c>
      <c r="D178" s="63"/>
      <c r="E178" s="91">
        <v>1</v>
      </c>
      <c r="F178" s="91"/>
      <c r="G178" s="91"/>
      <c r="H178" s="91"/>
      <c r="I178" s="581" t="s">
        <v>64</v>
      </c>
      <c r="J178" s="17">
        <f t="shared" si="75"/>
        <v>35</v>
      </c>
      <c r="K178" s="91" t="s">
        <v>8</v>
      </c>
      <c r="L178" s="143">
        <v>39.9</v>
      </c>
      <c r="M178" s="91">
        <v>2</v>
      </c>
      <c r="N178" s="19">
        <f t="shared" si="59"/>
        <v>175</v>
      </c>
      <c r="O178" s="102">
        <f t="shared" si="60"/>
        <v>6982.5</v>
      </c>
      <c r="P178" s="105">
        <f t="shared" si="77"/>
        <v>5.5628518608366857</v>
      </c>
      <c r="Q178" s="62">
        <f t="shared" si="76"/>
        <v>8100</v>
      </c>
      <c r="R178" s="104">
        <f t="shared" si="61"/>
        <v>150</v>
      </c>
      <c r="S178" s="62">
        <f t="shared" si="78"/>
        <v>0</v>
      </c>
      <c r="T178" s="62">
        <f t="shared" si="79"/>
        <v>0</v>
      </c>
      <c r="U178" s="62">
        <f t="shared" si="64"/>
        <v>15082.5</v>
      </c>
      <c r="V178" s="62">
        <v>27800</v>
      </c>
      <c r="W178" s="19">
        <f t="shared" si="65"/>
        <v>1.8241289673264112</v>
      </c>
      <c r="X178" s="111">
        <v>37070</v>
      </c>
      <c r="Y178" s="111"/>
      <c r="Z178" s="112">
        <f t="shared" si="67"/>
        <v>940.35583832335305</v>
      </c>
      <c r="AA178" s="112">
        <f t="shared" si="66"/>
        <v>641.55999999999995</v>
      </c>
      <c r="AB178" s="112">
        <f t="shared" si="68"/>
        <v>209.47499999999999</v>
      </c>
      <c r="AC178" s="112">
        <f t="shared" si="73"/>
        <v>9659.5</v>
      </c>
      <c r="AD178" s="112">
        <f t="shared" si="69"/>
        <v>6415.5999999999985</v>
      </c>
      <c r="AE178" s="112">
        <f t="shared" si="62"/>
        <v>8600</v>
      </c>
      <c r="AF178" s="112">
        <f t="shared" si="63"/>
        <v>5600</v>
      </c>
      <c r="AG178" s="113">
        <f t="shared" si="70"/>
        <v>0.30935251798561153</v>
      </c>
      <c r="AH178" s="114">
        <f t="shared" si="71"/>
        <v>0.20143884892086331</v>
      </c>
    </row>
    <row r="179" spans="1:34" ht="21" customHeight="1">
      <c r="A179" s="593">
        <f t="shared" si="72"/>
        <v>169</v>
      </c>
      <c r="B179" s="91" t="s">
        <v>115</v>
      </c>
      <c r="C179" s="16" t="s">
        <v>60</v>
      </c>
      <c r="D179" s="63"/>
      <c r="E179" s="91">
        <v>1</v>
      </c>
      <c r="F179" s="91"/>
      <c r="G179" s="91"/>
      <c r="H179" s="91"/>
      <c r="I179" s="581" t="s">
        <v>62</v>
      </c>
      <c r="J179" s="17">
        <f t="shared" si="75"/>
        <v>33</v>
      </c>
      <c r="K179" s="91" t="s">
        <v>8</v>
      </c>
      <c r="L179" s="143">
        <v>79</v>
      </c>
      <c r="M179" s="91">
        <v>2</v>
      </c>
      <c r="N179" s="19">
        <f t="shared" si="59"/>
        <v>175</v>
      </c>
      <c r="O179" s="102">
        <f t="shared" si="60"/>
        <v>13825</v>
      </c>
      <c r="P179" s="105">
        <f t="shared" si="77"/>
        <v>11.014167844764366</v>
      </c>
      <c r="Q179" s="62">
        <f t="shared" si="76"/>
        <v>8100</v>
      </c>
      <c r="R179" s="104">
        <f t="shared" si="61"/>
        <v>150</v>
      </c>
      <c r="S179" s="62">
        <f t="shared" si="78"/>
        <v>0</v>
      </c>
      <c r="T179" s="62">
        <f t="shared" si="79"/>
        <v>0</v>
      </c>
      <c r="U179" s="62">
        <f t="shared" si="64"/>
        <v>21925</v>
      </c>
      <c r="V179" s="62">
        <v>35800</v>
      </c>
      <c r="W179" s="19">
        <f t="shared" si="65"/>
        <v>1.8341651929891643</v>
      </c>
      <c r="X179" s="111">
        <v>47740</v>
      </c>
      <c r="Y179" s="111"/>
      <c r="Z179" s="112">
        <f t="shared" si="67"/>
        <v>1386.5523952095807</v>
      </c>
      <c r="AA179" s="112">
        <f t="shared" si="66"/>
        <v>575.92000000000007</v>
      </c>
      <c r="AB179" s="112">
        <f t="shared" si="68"/>
        <v>414.75</v>
      </c>
      <c r="AC179" s="112">
        <f t="shared" si="73"/>
        <v>9937</v>
      </c>
      <c r="AD179" s="112">
        <f t="shared" si="69"/>
        <v>5759.2000000000007</v>
      </c>
      <c r="AE179" s="112">
        <f t="shared" si="62"/>
        <v>8200</v>
      </c>
      <c r="AF179" s="112">
        <f t="shared" si="63"/>
        <v>4800</v>
      </c>
      <c r="AG179" s="113">
        <f t="shared" si="70"/>
        <v>0.22905027932960895</v>
      </c>
      <c r="AH179" s="114">
        <f t="shared" si="71"/>
        <v>0.13407821229050279</v>
      </c>
    </row>
    <row r="180" spans="1:34" ht="21" customHeight="1">
      <c r="A180" s="593">
        <f t="shared" si="72"/>
        <v>170</v>
      </c>
      <c r="B180" s="91" t="s">
        <v>115</v>
      </c>
      <c r="C180" s="16" t="s">
        <v>60</v>
      </c>
      <c r="D180" s="63"/>
      <c r="E180" s="91">
        <v>1</v>
      </c>
      <c r="F180" s="91"/>
      <c r="G180" s="91"/>
      <c r="H180" s="91"/>
      <c r="I180" s="581" t="s">
        <v>963</v>
      </c>
      <c r="J180" s="17">
        <f t="shared" si="75"/>
        <v>45</v>
      </c>
      <c r="K180" s="91" t="s">
        <v>8</v>
      </c>
      <c r="L180" s="143">
        <v>24.9</v>
      </c>
      <c r="M180" s="91">
        <v>2</v>
      </c>
      <c r="N180" s="19">
        <f t="shared" si="59"/>
        <v>175</v>
      </c>
      <c r="O180" s="102">
        <f t="shared" si="60"/>
        <v>4357.5</v>
      </c>
      <c r="P180" s="105">
        <f t="shared" si="77"/>
        <v>3.4715541687928191</v>
      </c>
      <c r="Q180" s="62">
        <f t="shared" si="76"/>
        <v>8100</v>
      </c>
      <c r="R180" s="104">
        <f t="shared" si="61"/>
        <v>150</v>
      </c>
      <c r="S180" s="62">
        <f t="shared" si="78"/>
        <v>0</v>
      </c>
      <c r="T180" s="62">
        <f t="shared" si="79"/>
        <v>0</v>
      </c>
      <c r="U180" s="62">
        <f t="shared" si="64"/>
        <v>12457.5</v>
      </c>
      <c r="V180" s="62">
        <v>24800</v>
      </c>
      <c r="W180" s="19">
        <f t="shared" si="65"/>
        <v>1.8173526517104261</v>
      </c>
      <c r="X180" s="111">
        <v>33070</v>
      </c>
      <c r="Y180" s="111"/>
      <c r="Z180" s="112">
        <f t="shared" si="67"/>
        <v>769.18068862275459</v>
      </c>
      <c r="AA180" s="112">
        <f t="shared" si="66"/>
        <v>672.06</v>
      </c>
      <c r="AB180" s="112">
        <f t="shared" si="68"/>
        <v>130.72499999999999</v>
      </c>
      <c r="AC180" s="112">
        <f t="shared" si="73"/>
        <v>9614.5</v>
      </c>
      <c r="AD180" s="112">
        <f t="shared" si="69"/>
        <v>6720.5999999999985</v>
      </c>
      <c r="AE180" s="112">
        <f t="shared" si="62"/>
        <v>8800</v>
      </c>
      <c r="AF180" s="112">
        <f t="shared" si="63"/>
        <v>6000</v>
      </c>
      <c r="AG180" s="113">
        <f t="shared" si="70"/>
        <v>0.35483870967741937</v>
      </c>
      <c r="AH180" s="114">
        <f t="shared" si="71"/>
        <v>0.24193548387096775</v>
      </c>
    </row>
    <row r="181" spans="1:34" ht="21" customHeight="1">
      <c r="A181" s="593">
        <f t="shared" si="72"/>
        <v>171</v>
      </c>
      <c r="B181" s="91" t="s">
        <v>115</v>
      </c>
      <c r="C181" s="16" t="s">
        <v>60</v>
      </c>
      <c r="D181" s="63"/>
      <c r="E181" s="91">
        <v>1</v>
      </c>
      <c r="F181" s="91"/>
      <c r="G181" s="91"/>
      <c r="H181" s="91"/>
      <c r="I181" s="581" t="s">
        <v>964</v>
      </c>
      <c r="J181" s="17">
        <f t="shared" si="75"/>
        <v>40</v>
      </c>
      <c r="K181" s="91" t="s">
        <v>8</v>
      </c>
      <c r="L181" s="143">
        <v>89</v>
      </c>
      <c r="M181" s="91">
        <v>2</v>
      </c>
      <c r="N181" s="19">
        <f t="shared" si="59"/>
        <v>175</v>
      </c>
      <c r="O181" s="102">
        <f t="shared" si="60"/>
        <v>15575</v>
      </c>
      <c r="P181" s="105">
        <f t="shared" si="77"/>
        <v>12.408366306126943</v>
      </c>
      <c r="Q181" s="62">
        <f t="shared" si="76"/>
        <v>8100</v>
      </c>
      <c r="R181" s="104">
        <f t="shared" si="61"/>
        <v>150</v>
      </c>
      <c r="S181" s="62">
        <f t="shared" si="78"/>
        <v>0</v>
      </c>
      <c r="T181" s="62">
        <f t="shared" si="79"/>
        <v>0</v>
      </c>
      <c r="U181" s="62">
        <f t="shared" si="64"/>
        <v>23675</v>
      </c>
      <c r="V181" s="62">
        <v>39800</v>
      </c>
      <c r="W181" s="19">
        <f t="shared" si="65"/>
        <v>1.8358004160633328</v>
      </c>
      <c r="X181" s="111">
        <v>53070</v>
      </c>
      <c r="Y181" s="111"/>
      <c r="Z181" s="112">
        <f t="shared" si="67"/>
        <v>1500.669161676647</v>
      </c>
      <c r="AA181" s="112">
        <f t="shared" si="66"/>
        <v>710.31</v>
      </c>
      <c r="AB181" s="112">
        <f t="shared" si="68"/>
        <v>467.25</v>
      </c>
      <c r="AC181" s="112">
        <f t="shared" si="73"/>
        <v>11747</v>
      </c>
      <c r="AD181" s="112">
        <f t="shared" si="69"/>
        <v>7103.0999999999985</v>
      </c>
      <c r="AE181" s="112">
        <f t="shared" si="62"/>
        <v>9800</v>
      </c>
      <c r="AF181" s="112">
        <f t="shared" si="63"/>
        <v>6000</v>
      </c>
      <c r="AG181" s="113">
        <f t="shared" si="70"/>
        <v>0.24623115577889448</v>
      </c>
      <c r="AH181" s="114">
        <f t="shared" si="71"/>
        <v>0.15075376884422109</v>
      </c>
    </row>
    <row r="182" spans="1:34" ht="21" customHeight="1">
      <c r="A182" s="593">
        <f t="shared" si="72"/>
        <v>172</v>
      </c>
      <c r="B182" s="91" t="s">
        <v>115</v>
      </c>
      <c r="C182" s="16" t="s">
        <v>60</v>
      </c>
      <c r="D182" s="63"/>
      <c r="E182" s="91">
        <v>1</v>
      </c>
      <c r="F182" s="91"/>
      <c r="G182" s="91"/>
      <c r="H182" s="91"/>
      <c r="I182" s="581" t="s">
        <v>63</v>
      </c>
      <c r="J182" s="17">
        <f t="shared" si="75"/>
        <v>35</v>
      </c>
      <c r="K182" s="91" t="s">
        <v>8</v>
      </c>
      <c r="L182" s="143">
        <v>39.799999999999997</v>
      </c>
      <c r="M182" s="91">
        <v>2</v>
      </c>
      <c r="N182" s="19">
        <f t="shared" si="59"/>
        <v>175</v>
      </c>
      <c r="O182" s="102">
        <f t="shared" si="60"/>
        <v>6964.9999999999991</v>
      </c>
      <c r="P182" s="105">
        <f t="shared" si="77"/>
        <v>5.5489098762230595</v>
      </c>
      <c r="Q182" s="62">
        <f t="shared" si="76"/>
        <v>8100</v>
      </c>
      <c r="R182" s="104">
        <f t="shared" si="61"/>
        <v>150</v>
      </c>
      <c r="S182" s="62">
        <f t="shared" si="78"/>
        <v>0</v>
      </c>
      <c r="T182" s="62">
        <f t="shared" si="79"/>
        <v>0</v>
      </c>
      <c r="U182" s="62">
        <f t="shared" si="64"/>
        <v>15065</v>
      </c>
      <c r="V182" s="62">
        <v>27800</v>
      </c>
      <c r="W182" s="19">
        <f t="shared" si="65"/>
        <v>1.824091611003019</v>
      </c>
      <c r="X182" s="111">
        <v>37070</v>
      </c>
      <c r="Y182" s="111"/>
      <c r="Z182" s="112">
        <f t="shared" si="67"/>
        <v>939.21467065868273</v>
      </c>
      <c r="AA182" s="112">
        <f t="shared" si="66"/>
        <v>643.30999999999995</v>
      </c>
      <c r="AB182" s="112">
        <f t="shared" si="68"/>
        <v>208.94999999999996</v>
      </c>
      <c r="AC182" s="112">
        <f t="shared" si="73"/>
        <v>9677</v>
      </c>
      <c r="AD182" s="112">
        <f t="shared" si="69"/>
        <v>6433.0999999999985</v>
      </c>
      <c r="AE182" s="112">
        <f t="shared" si="62"/>
        <v>8600</v>
      </c>
      <c r="AF182" s="112">
        <f t="shared" si="63"/>
        <v>5600</v>
      </c>
      <c r="AG182" s="113">
        <f t="shared" si="70"/>
        <v>0.30935251798561153</v>
      </c>
      <c r="AH182" s="114">
        <f t="shared" si="71"/>
        <v>0.20143884892086331</v>
      </c>
    </row>
    <row r="183" spans="1:34" ht="21" customHeight="1">
      <c r="A183" s="593">
        <f t="shared" si="72"/>
        <v>173</v>
      </c>
      <c r="B183" s="91" t="s">
        <v>115</v>
      </c>
      <c r="C183" s="16" t="s">
        <v>60</v>
      </c>
      <c r="D183" s="63"/>
      <c r="E183" s="91">
        <v>1</v>
      </c>
      <c r="F183" s="91"/>
      <c r="G183" s="91"/>
      <c r="H183" s="91"/>
      <c r="I183" s="581" t="s">
        <v>65</v>
      </c>
      <c r="J183" s="17">
        <f t="shared" si="75"/>
        <v>35</v>
      </c>
      <c r="K183" s="91" t="s">
        <v>8</v>
      </c>
      <c r="L183" s="143">
        <v>196</v>
      </c>
      <c r="M183" s="91">
        <v>3</v>
      </c>
      <c r="N183" s="19">
        <f t="shared" si="59"/>
        <v>175</v>
      </c>
      <c r="O183" s="102">
        <f t="shared" si="60"/>
        <v>34300</v>
      </c>
      <c r="P183" s="105">
        <f t="shared" si="77"/>
        <v>27.326289842706526</v>
      </c>
      <c r="Q183" s="62">
        <f t="shared" si="76"/>
        <v>10500</v>
      </c>
      <c r="R183" s="104">
        <f t="shared" si="61"/>
        <v>150</v>
      </c>
      <c r="S183" s="62">
        <f t="shared" si="78"/>
        <v>0</v>
      </c>
      <c r="T183" s="62">
        <f t="shared" si="79"/>
        <v>0</v>
      </c>
      <c r="U183" s="62">
        <f t="shared" si="64"/>
        <v>44800</v>
      </c>
      <c r="V183" s="62">
        <v>69800</v>
      </c>
      <c r="W183" s="19">
        <f t="shared" si="65"/>
        <v>1.8422529940119761</v>
      </c>
      <c r="X183" s="111">
        <v>93070</v>
      </c>
      <c r="Y183" s="111"/>
      <c r="Z183" s="112">
        <f t="shared" si="67"/>
        <v>2865.4311377245508</v>
      </c>
      <c r="AA183" s="112">
        <f t="shared" si="66"/>
        <v>917.81</v>
      </c>
      <c r="AB183" s="112">
        <f t="shared" si="68"/>
        <v>1029</v>
      </c>
      <c r="AC183" s="112">
        <f t="shared" si="73"/>
        <v>17322</v>
      </c>
      <c r="AD183" s="112">
        <f t="shared" si="69"/>
        <v>9178.0999999999985</v>
      </c>
      <c r="AE183" s="112">
        <f t="shared" si="62"/>
        <v>13500</v>
      </c>
      <c r="AF183" s="112">
        <f t="shared" si="63"/>
        <v>7300</v>
      </c>
      <c r="AG183" s="113">
        <f t="shared" si="70"/>
        <v>0.19340974212034384</v>
      </c>
      <c r="AH183" s="114">
        <f t="shared" si="71"/>
        <v>0.10458452722063037</v>
      </c>
    </row>
    <row r="184" spans="1:34" ht="21" customHeight="1">
      <c r="A184" s="593">
        <f t="shared" si="72"/>
        <v>174</v>
      </c>
      <c r="B184" s="91" t="s">
        <v>115</v>
      </c>
      <c r="C184" s="16" t="s">
        <v>60</v>
      </c>
      <c r="D184" s="63"/>
      <c r="E184" s="91">
        <v>1</v>
      </c>
      <c r="F184" s="91"/>
      <c r="G184" s="91"/>
      <c r="H184" s="91"/>
      <c r="I184" s="581" t="s">
        <v>965</v>
      </c>
      <c r="J184" s="17">
        <f t="shared" si="75"/>
        <v>44</v>
      </c>
      <c r="K184" s="91" t="s">
        <v>8</v>
      </c>
      <c r="L184" s="143">
        <v>116</v>
      </c>
      <c r="M184" s="91">
        <v>3</v>
      </c>
      <c r="N184" s="19">
        <f t="shared" si="59"/>
        <v>175</v>
      </c>
      <c r="O184" s="102">
        <f t="shared" si="60"/>
        <v>20300</v>
      </c>
      <c r="P184" s="105">
        <f t="shared" si="77"/>
        <v>16.172702151805904</v>
      </c>
      <c r="Q184" s="62">
        <f t="shared" si="76"/>
        <v>10500</v>
      </c>
      <c r="R184" s="104">
        <f t="shared" si="61"/>
        <v>150</v>
      </c>
      <c r="S184" s="62">
        <f t="shared" si="78"/>
        <v>0</v>
      </c>
      <c r="T184" s="62">
        <f t="shared" si="79"/>
        <v>0</v>
      </c>
      <c r="U184" s="62">
        <f t="shared" si="64"/>
        <v>30800</v>
      </c>
      <c r="V184" s="62">
        <v>49800</v>
      </c>
      <c r="W184" s="19">
        <f t="shared" si="65"/>
        <v>1.8358737071311924</v>
      </c>
      <c r="X184" s="111">
        <v>66400</v>
      </c>
      <c r="Y184" s="111"/>
      <c r="Z184" s="112">
        <f t="shared" si="67"/>
        <v>1952.4970059880245</v>
      </c>
      <c r="AA184" s="112">
        <f t="shared" si="66"/>
        <v>771.2</v>
      </c>
      <c r="AB184" s="112">
        <f t="shared" si="68"/>
        <v>609</v>
      </c>
      <c r="AC184" s="112">
        <f t="shared" si="73"/>
        <v>13522</v>
      </c>
      <c r="AD184" s="112">
        <f t="shared" si="69"/>
        <v>7712</v>
      </c>
      <c r="AE184" s="112">
        <f t="shared" si="62"/>
        <v>11000</v>
      </c>
      <c r="AF184" s="112">
        <f t="shared" si="63"/>
        <v>6400</v>
      </c>
      <c r="AG184" s="113">
        <f t="shared" si="70"/>
        <v>0.22088353413654618</v>
      </c>
      <c r="AH184" s="114">
        <f t="shared" si="71"/>
        <v>0.12851405622489959</v>
      </c>
    </row>
    <row r="185" spans="1:34" ht="21" customHeight="1">
      <c r="A185" s="593">
        <f t="shared" si="72"/>
        <v>175</v>
      </c>
      <c r="B185" s="91" t="s">
        <v>115</v>
      </c>
      <c r="C185" s="16" t="s">
        <v>60</v>
      </c>
      <c r="D185" s="63"/>
      <c r="E185" s="91">
        <v>1</v>
      </c>
      <c r="F185" s="91"/>
      <c r="G185" s="91"/>
      <c r="H185" s="91"/>
      <c r="I185" s="581" t="s">
        <v>966</v>
      </c>
      <c r="J185" s="17">
        <f t="shared" si="75"/>
        <v>48</v>
      </c>
      <c r="K185" s="91" t="s">
        <v>8</v>
      </c>
      <c r="L185" s="143">
        <v>86</v>
      </c>
      <c r="M185" s="91">
        <v>2</v>
      </c>
      <c r="N185" s="19">
        <f t="shared" si="59"/>
        <v>175</v>
      </c>
      <c r="O185" s="102">
        <f t="shared" si="60"/>
        <v>15050</v>
      </c>
      <c r="P185" s="105">
        <f t="shared" si="77"/>
        <v>11.990106767718171</v>
      </c>
      <c r="Q185" s="62">
        <f t="shared" si="76"/>
        <v>8100</v>
      </c>
      <c r="R185" s="104">
        <f t="shared" si="61"/>
        <v>150</v>
      </c>
      <c r="S185" s="62">
        <f t="shared" si="78"/>
        <v>0</v>
      </c>
      <c r="T185" s="62">
        <f t="shared" si="79"/>
        <v>0</v>
      </c>
      <c r="U185" s="62">
        <f t="shared" si="64"/>
        <v>23150</v>
      </c>
      <c r="V185" s="62">
        <v>39800</v>
      </c>
      <c r="W185" s="19">
        <f t="shared" si="65"/>
        <v>1.8353358078659097</v>
      </c>
      <c r="X185" s="111">
        <v>53070</v>
      </c>
      <c r="Y185" s="111"/>
      <c r="Z185" s="112">
        <f t="shared" si="67"/>
        <v>1466.4341317365272</v>
      </c>
      <c r="AA185" s="112">
        <f t="shared" si="66"/>
        <v>762.81</v>
      </c>
      <c r="AB185" s="112">
        <f t="shared" si="68"/>
        <v>451.5</v>
      </c>
      <c r="AC185" s="112">
        <f t="shared" si="73"/>
        <v>12272</v>
      </c>
      <c r="AD185" s="112">
        <f t="shared" si="69"/>
        <v>7628.0999999999985</v>
      </c>
      <c r="AE185" s="112">
        <f t="shared" si="62"/>
        <v>10400</v>
      </c>
      <c r="AF185" s="112">
        <f t="shared" si="63"/>
        <v>6500</v>
      </c>
      <c r="AG185" s="113">
        <f t="shared" si="70"/>
        <v>0.2613065326633166</v>
      </c>
      <c r="AH185" s="114">
        <f t="shared" si="71"/>
        <v>0.16331658291457288</v>
      </c>
    </row>
    <row r="186" spans="1:34" ht="21" customHeight="1">
      <c r="A186" s="593">
        <f t="shared" si="72"/>
        <v>176</v>
      </c>
      <c r="B186" s="91" t="s">
        <v>115</v>
      </c>
      <c r="C186" s="16" t="s">
        <v>60</v>
      </c>
      <c r="D186" s="63"/>
      <c r="E186" s="91">
        <v>1</v>
      </c>
      <c r="F186" s="91"/>
      <c r="G186" s="91"/>
      <c r="H186" s="91"/>
      <c r="I186" s="581" t="s">
        <v>967</v>
      </c>
      <c r="J186" s="17">
        <f t="shared" si="75"/>
        <v>37</v>
      </c>
      <c r="K186" s="91" t="s">
        <v>8</v>
      </c>
      <c r="L186" s="143">
        <v>156</v>
      </c>
      <c r="M186" s="91">
        <v>3</v>
      </c>
      <c r="N186" s="19">
        <f t="shared" si="59"/>
        <v>175</v>
      </c>
      <c r="O186" s="102">
        <f t="shared" si="60"/>
        <v>27300</v>
      </c>
      <c r="P186" s="105">
        <f t="shared" si="77"/>
        <v>21.749495997256215</v>
      </c>
      <c r="Q186" s="62">
        <f t="shared" si="76"/>
        <v>10500</v>
      </c>
      <c r="R186" s="104">
        <f t="shared" si="61"/>
        <v>150</v>
      </c>
      <c r="S186" s="62">
        <f t="shared" si="78"/>
        <v>0</v>
      </c>
      <c r="T186" s="62">
        <f t="shared" si="79"/>
        <v>0</v>
      </c>
      <c r="U186" s="62">
        <f t="shared" si="64"/>
        <v>37800</v>
      </c>
      <c r="V186" s="62">
        <v>59800</v>
      </c>
      <c r="W186" s="19">
        <f t="shared" si="65"/>
        <v>1.8396540252827678</v>
      </c>
      <c r="X186" s="111">
        <v>79740</v>
      </c>
      <c r="Y186" s="111"/>
      <c r="Z186" s="112">
        <f t="shared" si="67"/>
        <v>2408.9640718562873</v>
      </c>
      <c r="AA186" s="112">
        <f t="shared" si="66"/>
        <v>844.41999999999973</v>
      </c>
      <c r="AB186" s="112">
        <f t="shared" si="68"/>
        <v>819</v>
      </c>
      <c r="AC186" s="112">
        <f t="shared" si="73"/>
        <v>15422</v>
      </c>
      <c r="AD186" s="112">
        <f t="shared" si="69"/>
        <v>8444.1999999999971</v>
      </c>
      <c r="AE186" s="112">
        <f t="shared" si="62"/>
        <v>12200</v>
      </c>
      <c r="AF186" s="112">
        <f t="shared" si="63"/>
        <v>6800</v>
      </c>
      <c r="AG186" s="113">
        <f t="shared" si="70"/>
        <v>0.20401337792642141</v>
      </c>
      <c r="AH186" s="114">
        <f t="shared" si="71"/>
        <v>0.11371237458193979</v>
      </c>
    </row>
    <row r="187" spans="1:34" s="36" customFormat="1" ht="21" customHeight="1">
      <c r="A187" s="593">
        <f t="shared" si="72"/>
        <v>177</v>
      </c>
      <c r="B187" s="17" t="s">
        <v>115</v>
      </c>
      <c r="C187" s="16" t="s">
        <v>60</v>
      </c>
      <c r="D187" s="115"/>
      <c r="E187" s="17">
        <v>1</v>
      </c>
      <c r="F187" s="17"/>
      <c r="G187" s="17"/>
      <c r="H187" s="17"/>
      <c r="I187" s="580" t="s">
        <v>66</v>
      </c>
      <c r="J187" s="17">
        <f t="shared" si="75"/>
        <v>25</v>
      </c>
      <c r="K187" s="17" t="s">
        <v>8</v>
      </c>
      <c r="L187" s="143">
        <v>259</v>
      </c>
      <c r="M187" s="17">
        <v>3</v>
      </c>
      <c r="N187" s="19">
        <f t="shared" si="59"/>
        <v>175</v>
      </c>
      <c r="O187" s="102">
        <f t="shared" si="60"/>
        <v>45325</v>
      </c>
      <c r="P187" s="103">
        <f t="shared" si="77"/>
        <v>36.109740149290765</v>
      </c>
      <c r="Q187" s="116">
        <f t="shared" si="76"/>
        <v>10500</v>
      </c>
      <c r="R187" s="118">
        <f t="shared" si="61"/>
        <v>150</v>
      </c>
      <c r="S187" s="116">
        <f t="shared" si="78"/>
        <v>0</v>
      </c>
      <c r="T187" s="116">
        <f t="shared" si="79"/>
        <v>0</v>
      </c>
      <c r="U187" s="62">
        <f t="shared" si="64"/>
        <v>55825</v>
      </c>
      <c r="V187" s="62">
        <v>79800</v>
      </c>
      <c r="W187" s="19">
        <f t="shared" si="65"/>
        <v>1.8450246841739717</v>
      </c>
      <c r="X187" s="111">
        <v>106400</v>
      </c>
      <c r="Y187" s="111"/>
      <c r="Z187" s="112">
        <f t="shared" si="67"/>
        <v>3584.3667664670661</v>
      </c>
      <c r="AA187" s="112">
        <f t="shared" si="66"/>
        <v>588.70000000000005</v>
      </c>
      <c r="AB187" s="112">
        <f t="shared" si="68"/>
        <v>1359.75</v>
      </c>
      <c r="AC187" s="112">
        <f t="shared" si="73"/>
        <v>15197</v>
      </c>
      <c r="AD187" s="112">
        <f t="shared" si="69"/>
        <v>5887</v>
      </c>
      <c r="AE187" s="112">
        <f t="shared" si="62"/>
        <v>10300</v>
      </c>
      <c r="AF187" s="112">
        <f t="shared" si="63"/>
        <v>4000</v>
      </c>
      <c r="AG187" s="113">
        <f t="shared" si="70"/>
        <v>0.12907268170426064</v>
      </c>
      <c r="AH187" s="114">
        <f t="shared" si="71"/>
        <v>5.0125313283208017E-2</v>
      </c>
    </row>
    <row r="188" spans="1:34" ht="21" customHeight="1">
      <c r="A188" s="593">
        <f t="shared" si="72"/>
        <v>178</v>
      </c>
      <c r="B188" s="91" t="s">
        <v>115</v>
      </c>
      <c r="C188" s="16" t="s">
        <v>60</v>
      </c>
      <c r="D188" s="63"/>
      <c r="E188" s="91">
        <v>1</v>
      </c>
      <c r="F188" s="91"/>
      <c r="G188" s="91"/>
      <c r="H188" s="91"/>
      <c r="I188" s="581" t="s">
        <v>968</v>
      </c>
      <c r="J188" s="17">
        <f t="shared" si="75"/>
        <v>37</v>
      </c>
      <c r="K188" s="91" t="s">
        <v>8</v>
      </c>
      <c r="L188" s="143">
        <v>136</v>
      </c>
      <c r="M188" s="91">
        <v>2</v>
      </c>
      <c r="N188" s="19">
        <f t="shared" si="59"/>
        <v>175</v>
      </c>
      <c r="O188" s="102">
        <f t="shared" si="60"/>
        <v>23800</v>
      </c>
      <c r="P188" s="105">
        <f t="shared" si="77"/>
        <v>18.961099074531059</v>
      </c>
      <c r="Q188" s="62">
        <f t="shared" si="76"/>
        <v>8100</v>
      </c>
      <c r="R188" s="104">
        <f t="shared" si="61"/>
        <v>150</v>
      </c>
      <c r="S188" s="62">
        <f t="shared" si="78"/>
        <v>0</v>
      </c>
      <c r="T188" s="62">
        <f t="shared" si="79"/>
        <v>0</v>
      </c>
      <c r="U188" s="62">
        <f t="shared" si="64"/>
        <v>31900</v>
      </c>
      <c r="V188" s="62">
        <v>49800</v>
      </c>
      <c r="W188" s="19">
        <f t="shared" si="65"/>
        <v>1.8410827248324668</v>
      </c>
      <c r="X188" s="111">
        <v>66400</v>
      </c>
      <c r="Y188" s="111"/>
      <c r="Z188" s="112">
        <f t="shared" si="67"/>
        <v>2037.0179640718568</v>
      </c>
      <c r="AA188" s="112">
        <f t="shared" si="66"/>
        <v>661.2</v>
      </c>
      <c r="AB188" s="112">
        <f t="shared" si="68"/>
        <v>714</v>
      </c>
      <c r="AC188" s="112">
        <f t="shared" si="73"/>
        <v>12422</v>
      </c>
      <c r="AD188" s="112">
        <f t="shared" si="69"/>
        <v>6612</v>
      </c>
      <c r="AE188" s="112">
        <f t="shared" si="62"/>
        <v>9700</v>
      </c>
      <c r="AF188" s="112">
        <f t="shared" si="63"/>
        <v>5300</v>
      </c>
      <c r="AG188" s="113">
        <f t="shared" si="70"/>
        <v>0.19477911646586346</v>
      </c>
      <c r="AH188" s="114">
        <f t="shared" si="71"/>
        <v>0.10642570281124498</v>
      </c>
    </row>
    <row r="189" spans="1:34" ht="21" customHeight="1">
      <c r="A189" s="593">
        <f t="shared" si="72"/>
        <v>179</v>
      </c>
      <c r="B189" s="91" t="s">
        <v>115</v>
      </c>
      <c r="C189" s="16" t="s">
        <v>106</v>
      </c>
      <c r="D189" s="63"/>
      <c r="E189" s="91">
        <v>1</v>
      </c>
      <c r="F189" s="91" t="s">
        <v>129</v>
      </c>
      <c r="G189" s="91"/>
      <c r="H189" s="91"/>
      <c r="I189" s="581" t="s">
        <v>110</v>
      </c>
      <c r="J189" s="17">
        <f t="shared" si="75"/>
        <v>38</v>
      </c>
      <c r="K189" s="91" t="s">
        <v>8</v>
      </c>
      <c r="L189" s="143">
        <v>49.12</v>
      </c>
      <c r="M189" s="91">
        <v>2</v>
      </c>
      <c r="N189" s="19">
        <f t="shared" si="59"/>
        <v>175</v>
      </c>
      <c r="O189" s="102">
        <f t="shared" si="60"/>
        <v>8596</v>
      </c>
      <c r="P189" s="105">
        <f t="shared" si="77"/>
        <v>6.8483028422129824</v>
      </c>
      <c r="Q189" s="62">
        <v>8000</v>
      </c>
      <c r="R189" s="104">
        <f t="shared" si="61"/>
        <v>150</v>
      </c>
      <c r="S189" s="62">
        <f t="shared" si="78"/>
        <v>0</v>
      </c>
      <c r="T189" s="62">
        <f t="shared" si="79"/>
        <v>0</v>
      </c>
      <c r="U189" s="62">
        <f t="shared" si="64"/>
        <v>16596</v>
      </c>
      <c r="V189" s="62">
        <v>34000</v>
      </c>
      <c r="W189" s="19">
        <f t="shared" si="65"/>
        <v>1.8274225229945027</v>
      </c>
      <c r="X189" s="111">
        <v>45340</v>
      </c>
      <c r="Y189" s="111"/>
      <c r="Z189" s="112">
        <f t="shared" si="67"/>
        <v>1039.5834730538925</v>
      </c>
      <c r="AA189" s="112">
        <f t="shared" si="66"/>
        <v>969.62000000000012</v>
      </c>
      <c r="AB189" s="112">
        <f t="shared" si="68"/>
        <v>257.88</v>
      </c>
      <c r="AC189" s="112">
        <f t="shared" si="73"/>
        <v>13664</v>
      </c>
      <c r="AD189" s="112">
        <f t="shared" si="69"/>
        <v>9696.2000000000007</v>
      </c>
      <c r="AE189" s="112">
        <f t="shared" si="62"/>
        <v>12400</v>
      </c>
      <c r="AF189" s="112">
        <f t="shared" si="63"/>
        <v>8500</v>
      </c>
      <c r="AG189" s="113">
        <f t="shared" si="70"/>
        <v>0.36470588235294116</v>
      </c>
      <c r="AH189" s="114">
        <f t="shared" si="71"/>
        <v>0.25</v>
      </c>
    </row>
    <row r="190" spans="1:34" ht="21" customHeight="1">
      <c r="A190" s="593">
        <f t="shared" si="72"/>
        <v>180</v>
      </c>
      <c r="B190" s="91" t="s">
        <v>115</v>
      </c>
      <c r="C190" s="16" t="s">
        <v>106</v>
      </c>
      <c r="D190" s="63"/>
      <c r="E190" s="91">
        <v>1</v>
      </c>
      <c r="F190" s="91"/>
      <c r="G190" s="91"/>
      <c r="H190" s="91"/>
      <c r="I190" s="581" t="s">
        <v>111</v>
      </c>
      <c r="J190" s="17">
        <f t="shared" si="75"/>
        <v>42</v>
      </c>
      <c r="K190" s="91" t="s">
        <v>8</v>
      </c>
      <c r="L190" s="143">
        <v>116</v>
      </c>
      <c r="M190" s="91">
        <v>2</v>
      </c>
      <c r="N190" s="19">
        <f t="shared" ref="N190:N253" si="80">IF(K190="USD",$G$1,IF(K190="CNY",$G$2,IF(K190="JPY",$G$4,IF(K190="EUR",$G$3,"확인요망"))))</f>
        <v>175</v>
      </c>
      <c r="O190" s="102">
        <f t="shared" ref="O190:O253" si="81">L190*N190</f>
        <v>20300</v>
      </c>
      <c r="P190" s="105">
        <f t="shared" si="77"/>
        <v>16.172702151805904</v>
      </c>
      <c r="Q190" s="62">
        <v>8000</v>
      </c>
      <c r="R190" s="104">
        <f t="shared" ref="R190:R253" si="82">IF(G190="USD",200,150)</f>
        <v>150</v>
      </c>
      <c r="S190" s="62">
        <f t="shared" si="78"/>
        <v>0</v>
      </c>
      <c r="T190" s="62">
        <f t="shared" si="79"/>
        <v>0</v>
      </c>
      <c r="U190" s="62">
        <f t="shared" si="64"/>
        <v>28300</v>
      </c>
      <c r="V190" s="62">
        <v>48900</v>
      </c>
      <c r="W190" s="19">
        <f t="shared" si="65"/>
        <v>1.8393601489600306</v>
      </c>
      <c r="X190" s="111">
        <v>65200</v>
      </c>
      <c r="Y190" s="111"/>
      <c r="Z190" s="112">
        <f t="shared" si="67"/>
        <v>1802.7964071856293</v>
      </c>
      <c r="AA190" s="112">
        <f t="shared" si="66"/>
        <v>951.6</v>
      </c>
      <c r="AB190" s="112">
        <f t="shared" si="68"/>
        <v>609</v>
      </c>
      <c r="AC190" s="112">
        <f t="shared" si="73"/>
        <v>15221</v>
      </c>
      <c r="AD190" s="112">
        <f t="shared" si="69"/>
        <v>9516</v>
      </c>
      <c r="AE190" s="112">
        <f t="shared" si="62"/>
        <v>12900</v>
      </c>
      <c r="AF190" s="112">
        <f t="shared" si="63"/>
        <v>8000</v>
      </c>
      <c r="AG190" s="113">
        <f t="shared" si="70"/>
        <v>0.26380368098159507</v>
      </c>
      <c r="AH190" s="114">
        <f t="shared" si="71"/>
        <v>0.16359918200408999</v>
      </c>
    </row>
    <row r="191" spans="1:34" s="39" customFormat="1" ht="21" customHeight="1">
      <c r="A191" s="593">
        <f t="shared" si="72"/>
        <v>181</v>
      </c>
      <c r="B191" s="91" t="s">
        <v>115</v>
      </c>
      <c r="C191" s="616" t="s">
        <v>106</v>
      </c>
      <c r="D191" s="63"/>
      <c r="E191" s="91">
        <v>1</v>
      </c>
      <c r="F191" s="91"/>
      <c r="G191" s="91"/>
      <c r="H191" s="91"/>
      <c r="I191" s="619" t="s">
        <v>758</v>
      </c>
      <c r="J191" s="17">
        <f t="shared" ref="J191:J222" si="83">LENB(I191)</f>
        <v>38</v>
      </c>
      <c r="K191" s="91" t="s">
        <v>8</v>
      </c>
      <c r="L191" s="143">
        <v>98</v>
      </c>
      <c r="M191" s="91">
        <v>2</v>
      </c>
      <c r="N191" s="19">
        <f t="shared" si="80"/>
        <v>175</v>
      </c>
      <c r="O191" s="102">
        <f t="shared" si="81"/>
        <v>17150</v>
      </c>
      <c r="P191" s="105">
        <f t="shared" si="77"/>
        <v>13.663144921353263</v>
      </c>
      <c r="Q191" s="62">
        <v>8000</v>
      </c>
      <c r="R191" s="104">
        <f t="shared" si="82"/>
        <v>150</v>
      </c>
      <c r="S191" s="62">
        <f t="shared" si="78"/>
        <v>0</v>
      </c>
      <c r="T191" s="62">
        <f t="shared" si="79"/>
        <v>0</v>
      </c>
      <c r="U191" s="62">
        <f t="shared" si="64"/>
        <v>25150</v>
      </c>
      <c r="V191" s="62">
        <v>42500</v>
      </c>
      <c r="W191" s="19">
        <f t="shared" si="65"/>
        <v>1.8372400328567517</v>
      </c>
      <c r="X191" s="111">
        <v>56670</v>
      </c>
      <c r="Y191" s="111"/>
      <c r="Z191" s="112">
        <f t="shared" si="67"/>
        <v>1597.3862275449103</v>
      </c>
      <c r="AA191" s="112">
        <f t="shared" si="66"/>
        <v>771.6099999999999</v>
      </c>
      <c r="AB191" s="112">
        <f t="shared" si="68"/>
        <v>514.5</v>
      </c>
      <c r="AC191" s="112">
        <f t="shared" si="73"/>
        <v>12675</v>
      </c>
      <c r="AD191" s="112">
        <f t="shared" si="69"/>
        <v>7716.0999999999985</v>
      </c>
      <c r="AE191" s="112">
        <f t="shared" ref="AE191:AE254" si="84">ROUNDUP(AC191-(Z191+AB191),-2)</f>
        <v>10600</v>
      </c>
      <c r="AF191" s="112">
        <f t="shared" ref="AF191:AF254" si="85">ROUNDUP(AD191-(AB191+AA191),-2)</f>
        <v>6500</v>
      </c>
      <c r="AG191" s="113">
        <f t="shared" si="70"/>
        <v>0.24941176470588236</v>
      </c>
      <c r="AH191" s="114">
        <f t="shared" si="71"/>
        <v>0.15294117647058825</v>
      </c>
    </row>
    <row r="192" spans="1:34" s="39" customFormat="1" ht="21" customHeight="1">
      <c r="A192" s="593">
        <f t="shared" si="72"/>
        <v>182</v>
      </c>
      <c r="B192" s="91" t="s">
        <v>115</v>
      </c>
      <c r="C192" s="616"/>
      <c r="D192" s="63"/>
      <c r="E192" s="91">
        <v>1</v>
      </c>
      <c r="F192" s="91"/>
      <c r="G192" s="91"/>
      <c r="H192" s="91"/>
      <c r="I192" s="618"/>
      <c r="J192" s="17">
        <f t="shared" si="83"/>
        <v>0</v>
      </c>
      <c r="K192" s="91" t="s">
        <v>8</v>
      </c>
      <c r="L192" s="143">
        <v>108</v>
      </c>
      <c r="M192" s="91">
        <v>2</v>
      </c>
      <c r="N192" s="19">
        <f t="shared" si="80"/>
        <v>175</v>
      </c>
      <c r="O192" s="102">
        <f t="shared" si="81"/>
        <v>18900</v>
      </c>
      <c r="P192" s="105">
        <f t="shared" si="77"/>
        <v>15.057343382715841</v>
      </c>
      <c r="Q192" s="62">
        <v>8000</v>
      </c>
      <c r="R192" s="104">
        <f t="shared" si="82"/>
        <v>150</v>
      </c>
      <c r="S192" s="62">
        <f t="shared" si="78"/>
        <v>0</v>
      </c>
      <c r="T192" s="62">
        <f t="shared" si="79"/>
        <v>0</v>
      </c>
      <c r="U192" s="62">
        <f t="shared" ref="U192:U255" si="86">SUM(O192+Q192)</f>
        <v>26900</v>
      </c>
      <c r="V192" s="62">
        <v>46100</v>
      </c>
      <c r="W192" s="19">
        <f t="shared" ref="W192:W255" si="87">((0.03*O192)+(0.9*U192))/(0.501*U192)</f>
        <v>1.8384791754780403</v>
      </c>
      <c r="X192" s="111">
        <v>61470</v>
      </c>
      <c r="Y192" s="111"/>
      <c r="Z192" s="112">
        <f t="shared" si="67"/>
        <v>1711.5029940119764</v>
      </c>
      <c r="AA192" s="112">
        <f t="shared" ref="AA192:AA255" si="88">AD192*0.1</f>
        <v>875.00999999999988</v>
      </c>
      <c r="AB192" s="112">
        <f t="shared" si="68"/>
        <v>567</v>
      </c>
      <c r="AC192" s="112">
        <f t="shared" si="73"/>
        <v>14129</v>
      </c>
      <c r="AD192" s="112">
        <f t="shared" si="69"/>
        <v>8750.0999999999985</v>
      </c>
      <c r="AE192" s="112">
        <f t="shared" si="84"/>
        <v>11900</v>
      </c>
      <c r="AF192" s="112">
        <f t="shared" si="85"/>
        <v>7400</v>
      </c>
      <c r="AG192" s="113">
        <f t="shared" si="70"/>
        <v>0.25813449023861174</v>
      </c>
      <c r="AH192" s="114">
        <f t="shared" si="71"/>
        <v>0.16052060737527116</v>
      </c>
    </row>
    <row r="193" spans="1:34" s="39" customFormat="1" ht="21" customHeight="1">
      <c r="A193" s="593">
        <f t="shared" si="72"/>
        <v>183</v>
      </c>
      <c r="B193" s="91" t="s">
        <v>115</v>
      </c>
      <c r="C193" s="616"/>
      <c r="D193" s="63"/>
      <c r="E193" s="91">
        <v>1</v>
      </c>
      <c r="F193" s="91"/>
      <c r="G193" s="91"/>
      <c r="H193" s="91"/>
      <c r="I193" s="618"/>
      <c r="J193" s="17">
        <f t="shared" si="83"/>
        <v>0</v>
      </c>
      <c r="K193" s="91" t="s">
        <v>8</v>
      </c>
      <c r="L193" s="143">
        <v>216</v>
      </c>
      <c r="M193" s="91">
        <v>2</v>
      </c>
      <c r="N193" s="19">
        <f t="shared" si="80"/>
        <v>175</v>
      </c>
      <c r="O193" s="102">
        <f t="shared" si="81"/>
        <v>37800</v>
      </c>
      <c r="P193" s="105">
        <f t="shared" si="77"/>
        <v>30.114686765431681</v>
      </c>
      <c r="Q193" s="62">
        <v>12000</v>
      </c>
      <c r="R193" s="104">
        <f t="shared" si="82"/>
        <v>150</v>
      </c>
      <c r="S193" s="62">
        <f t="shared" si="78"/>
        <v>0</v>
      </c>
      <c r="T193" s="62">
        <f t="shared" si="79"/>
        <v>0</v>
      </c>
      <c r="U193" s="62">
        <f t="shared" si="86"/>
        <v>49800</v>
      </c>
      <c r="V193" s="62">
        <v>88100</v>
      </c>
      <c r="W193" s="19">
        <f t="shared" si="87"/>
        <v>1.8418584517711565</v>
      </c>
      <c r="X193" s="111">
        <v>117470</v>
      </c>
      <c r="Y193" s="111"/>
      <c r="Z193" s="112">
        <f t="shared" si="67"/>
        <v>3183.4850299401191</v>
      </c>
      <c r="AA193" s="112">
        <f t="shared" si="88"/>
        <v>1833.0100000000007</v>
      </c>
      <c r="AB193" s="112">
        <f t="shared" si="68"/>
        <v>1134</v>
      </c>
      <c r="AC193" s="112">
        <f t="shared" si="73"/>
        <v>28609</v>
      </c>
      <c r="AD193" s="112">
        <f t="shared" si="69"/>
        <v>18330.100000000006</v>
      </c>
      <c r="AE193" s="112">
        <f t="shared" si="84"/>
        <v>24300</v>
      </c>
      <c r="AF193" s="112">
        <f t="shared" si="85"/>
        <v>15400</v>
      </c>
      <c r="AG193" s="113">
        <f t="shared" si="70"/>
        <v>0.27582292849035189</v>
      </c>
      <c r="AH193" s="114">
        <f t="shared" si="71"/>
        <v>0.17480136208853575</v>
      </c>
    </row>
    <row r="194" spans="1:34" ht="21" customHeight="1">
      <c r="A194" s="593">
        <f t="shared" si="72"/>
        <v>184</v>
      </c>
      <c r="B194" s="91" t="s">
        <v>115</v>
      </c>
      <c r="C194" s="16" t="s">
        <v>106</v>
      </c>
      <c r="D194" s="63"/>
      <c r="E194" s="91">
        <v>1</v>
      </c>
      <c r="F194" s="91" t="s">
        <v>130</v>
      </c>
      <c r="G194" s="91"/>
      <c r="H194" s="91"/>
      <c r="I194" s="581" t="s">
        <v>108</v>
      </c>
      <c r="J194" s="17">
        <f t="shared" si="83"/>
        <v>36</v>
      </c>
      <c r="K194" s="91" t="s">
        <v>8</v>
      </c>
      <c r="L194" s="143">
        <v>59</v>
      </c>
      <c r="M194" s="91">
        <v>2</v>
      </c>
      <c r="N194" s="19">
        <f t="shared" si="80"/>
        <v>175</v>
      </c>
      <c r="O194" s="102">
        <f t="shared" si="81"/>
        <v>10325</v>
      </c>
      <c r="P194" s="105">
        <f t="shared" si="77"/>
        <v>8.2257709220392101</v>
      </c>
      <c r="Q194" s="62">
        <v>8000</v>
      </c>
      <c r="R194" s="104">
        <f t="shared" si="82"/>
        <v>150</v>
      </c>
      <c r="S194" s="62">
        <f t="shared" si="78"/>
        <v>0</v>
      </c>
      <c r="T194" s="62">
        <f t="shared" si="79"/>
        <v>0</v>
      </c>
      <c r="U194" s="62">
        <f t="shared" si="86"/>
        <v>18325</v>
      </c>
      <c r="V194" s="62">
        <v>28800</v>
      </c>
      <c r="W194" s="19">
        <f t="shared" si="87"/>
        <v>1.8301459836125837</v>
      </c>
      <c r="X194" s="111">
        <v>38400</v>
      </c>
      <c r="Y194" s="111"/>
      <c r="Z194" s="112">
        <f t="shared" si="67"/>
        <v>1152.3308383233532</v>
      </c>
      <c r="AA194" s="112">
        <f t="shared" si="88"/>
        <v>394.70000000000005</v>
      </c>
      <c r="AB194" s="112">
        <f t="shared" si="68"/>
        <v>309.75</v>
      </c>
      <c r="AC194" s="112">
        <f t="shared" si="73"/>
        <v>7307</v>
      </c>
      <c r="AD194" s="112">
        <f t="shared" si="69"/>
        <v>3947</v>
      </c>
      <c r="AE194" s="112">
        <f t="shared" si="84"/>
        <v>5900</v>
      </c>
      <c r="AF194" s="112">
        <f t="shared" si="85"/>
        <v>3300</v>
      </c>
      <c r="AG194" s="113">
        <f t="shared" si="70"/>
        <v>0.2048611111111111</v>
      </c>
      <c r="AH194" s="114">
        <f t="shared" si="71"/>
        <v>0.11458333333333333</v>
      </c>
    </row>
    <row r="195" spans="1:34" ht="21" customHeight="1">
      <c r="A195" s="593">
        <f t="shared" si="72"/>
        <v>185</v>
      </c>
      <c r="B195" s="91" t="s">
        <v>115</v>
      </c>
      <c r="C195" s="16" t="s">
        <v>106</v>
      </c>
      <c r="D195" s="63"/>
      <c r="E195" s="91">
        <v>1</v>
      </c>
      <c r="F195" s="91" t="s">
        <v>131</v>
      </c>
      <c r="G195" s="91"/>
      <c r="H195" s="91"/>
      <c r="I195" s="581" t="s">
        <v>107</v>
      </c>
      <c r="J195" s="17">
        <f t="shared" si="83"/>
        <v>45</v>
      </c>
      <c r="K195" s="91" t="s">
        <v>8</v>
      </c>
      <c r="L195" s="143">
        <v>59</v>
      </c>
      <c r="M195" s="91">
        <v>2</v>
      </c>
      <c r="N195" s="19">
        <f t="shared" si="80"/>
        <v>175</v>
      </c>
      <c r="O195" s="102">
        <f t="shared" si="81"/>
        <v>10325</v>
      </c>
      <c r="P195" s="105">
        <f t="shared" si="77"/>
        <v>8.2257709220392101</v>
      </c>
      <c r="Q195" s="62">
        <v>8000</v>
      </c>
      <c r="R195" s="104">
        <f t="shared" si="82"/>
        <v>150</v>
      </c>
      <c r="S195" s="62">
        <f t="shared" si="78"/>
        <v>0</v>
      </c>
      <c r="T195" s="62">
        <f t="shared" si="79"/>
        <v>0</v>
      </c>
      <c r="U195" s="62">
        <f t="shared" si="86"/>
        <v>18325</v>
      </c>
      <c r="V195" s="62">
        <v>28800</v>
      </c>
      <c r="W195" s="19">
        <f t="shared" si="87"/>
        <v>1.8301459836125837</v>
      </c>
      <c r="X195" s="111">
        <v>38400</v>
      </c>
      <c r="Y195" s="111"/>
      <c r="Z195" s="112">
        <f t="shared" si="67"/>
        <v>1152.3308383233532</v>
      </c>
      <c r="AA195" s="112">
        <f t="shared" si="88"/>
        <v>394.70000000000005</v>
      </c>
      <c r="AB195" s="112">
        <f t="shared" si="68"/>
        <v>309.75</v>
      </c>
      <c r="AC195" s="112">
        <f t="shared" si="73"/>
        <v>7307</v>
      </c>
      <c r="AD195" s="112">
        <f t="shared" si="69"/>
        <v>3947</v>
      </c>
      <c r="AE195" s="112">
        <f t="shared" si="84"/>
        <v>5900</v>
      </c>
      <c r="AF195" s="112">
        <f t="shared" si="85"/>
        <v>3300</v>
      </c>
      <c r="AG195" s="113">
        <f t="shared" si="70"/>
        <v>0.2048611111111111</v>
      </c>
      <c r="AH195" s="114">
        <f t="shared" si="71"/>
        <v>0.11458333333333333</v>
      </c>
    </row>
    <row r="196" spans="1:34" ht="21" customHeight="1">
      <c r="A196" s="593">
        <f t="shared" si="72"/>
        <v>186</v>
      </c>
      <c r="B196" s="91" t="s">
        <v>115</v>
      </c>
      <c r="C196" s="16" t="s">
        <v>106</v>
      </c>
      <c r="D196" s="63"/>
      <c r="E196" s="91">
        <v>1</v>
      </c>
      <c r="F196" s="91"/>
      <c r="G196" s="91"/>
      <c r="H196" s="91"/>
      <c r="I196" s="581" t="s">
        <v>112</v>
      </c>
      <c r="J196" s="17">
        <f t="shared" si="83"/>
        <v>43</v>
      </c>
      <c r="K196" s="91" t="s">
        <v>8</v>
      </c>
      <c r="L196" s="143">
        <v>80</v>
      </c>
      <c r="M196" s="91">
        <v>2</v>
      </c>
      <c r="N196" s="19">
        <f t="shared" si="80"/>
        <v>175</v>
      </c>
      <c r="O196" s="102">
        <f t="shared" si="81"/>
        <v>14000</v>
      </c>
      <c r="P196" s="105">
        <f t="shared" si="77"/>
        <v>11.153587690900624</v>
      </c>
      <c r="Q196" s="62">
        <v>8000</v>
      </c>
      <c r="R196" s="104">
        <f t="shared" si="82"/>
        <v>150</v>
      </c>
      <c r="S196" s="62">
        <f t="shared" si="78"/>
        <v>0</v>
      </c>
      <c r="T196" s="62">
        <f t="shared" si="79"/>
        <v>0</v>
      </c>
      <c r="U196" s="62">
        <f t="shared" si="86"/>
        <v>22000</v>
      </c>
      <c r="V196" s="62">
        <v>36200</v>
      </c>
      <c r="W196" s="19">
        <f t="shared" si="87"/>
        <v>1.8345127925966249</v>
      </c>
      <c r="X196" s="111">
        <v>48270</v>
      </c>
      <c r="Y196" s="111"/>
      <c r="Z196" s="112">
        <f t="shared" si="67"/>
        <v>1391.9760479041918</v>
      </c>
      <c r="AA196" s="112">
        <f t="shared" si="88"/>
        <v>599.40999999999985</v>
      </c>
      <c r="AB196" s="112">
        <f t="shared" si="68"/>
        <v>420</v>
      </c>
      <c r="AC196" s="112">
        <f t="shared" si="73"/>
        <v>10218</v>
      </c>
      <c r="AD196" s="112">
        <f t="shared" si="69"/>
        <v>5994.0999999999985</v>
      </c>
      <c r="AE196" s="112">
        <f t="shared" si="84"/>
        <v>8500</v>
      </c>
      <c r="AF196" s="112">
        <f t="shared" si="85"/>
        <v>5000</v>
      </c>
      <c r="AG196" s="113">
        <f t="shared" si="70"/>
        <v>0.23480662983425415</v>
      </c>
      <c r="AH196" s="114">
        <f t="shared" si="71"/>
        <v>0.13812154696132597</v>
      </c>
    </row>
    <row r="197" spans="1:34" ht="21" customHeight="1">
      <c r="A197" s="593">
        <f t="shared" si="72"/>
        <v>187</v>
      </c>
      <c r="B197" s="91" t="s">
        <v>115</v>
      </c>
      <c r="C197" s="16" t="s">
        <v>106</v>
      </c>
      <c r="D197" s="63"/>
      <c r="E197" s="91">
        <v>1</v>
      </c>
      <c r="F197" s="91"/>
      <c r="G197" s="91"/>
      <c r="H197" s="91"/>
      <c r="I197" s="581" t="s">
        <v>113</v>
      </c>
      <c r="J197" s="17">
        <f t="shared" si="83"/>
        <v>33</v>
      </c>
      <c r="K197" s="91" t="s">
        <v>8</v>
      </c>
      <c r="L197" s="143">
        <v>69</v>
      </c>
      <c r="M197" s="91">
        <v>2</v>
      </c>
      <c r="N197" s="19">
        <f t="shared" si="80"/>
        <v>175</v>
      </c>
      <c r="O197" s="102">
        <f t="shared" si="81"/>
        <v>12075</v>
      </c>
      <c r="P197" s="105">
        <f t="shared" si="77"/>
        <v>9.6199693834017879</v>
      </c>
      <c r="Q197" s="62">
        <v>8000</v>
      </c>
      <c r="R197" s="104">
        <f t="shared" si="82"/>
        <v>150</v>
      </c>
      <c r="S197" s="62">
        <f t="shared" si="78"/>
        <v>0</v>
      </c>
      <c r="T197" s="62">
        <f t="shared" si="79"/>
        <v>0</v>
      </c>
      <c r="U197" s="62">
        <f t="shared" si="86"/>
        <v>20075</v>
      </c>
      <c r="V197" s="62">
        <v>32300</v>
      </c>
      <c r="W197" s="19">
        <f t="shared" si="87"/>
        <v>1.8324248141326311</v>
      </c>
      <c r="X197" s="111">
        <v>43070</v>
      </c>
      <c r="Y197" s="111"/>
      <c r="Z197" s="112">
        <f t="shared" si="67"/>
        <v>1266.4476047904191</v>
      </c>
      <c r="AA197" s="112">
        <f t="shared" si="88"/>
        <v>490.30999999999989</v>
      </c>
      <c r="AB197" s="112">
        <f t="shared" si="68"/>
        <v>362.25</v>
      </c>
      <c r="AC197" s="112">
        <f t="shared" si="73"/>
        <v>8672</v>
      </c>
      <c r="AD197" s="112">
        <f t="shared" si="69"/>
        <v>4903.0999999999985</v>
      </c>
      <c r="AE197" s="112">
        <f t="shared" si="84"/>
        <v>7100</v>
      </c>
      <c r="AF197" s="112">
        <f t="shared" si="85"/>
        <v>4100</v>
      </c>
      <c r="AG197" s="113">
        <f t="shared" si="70"/>
        <v>0.21981424148606812</v>
      </c>
      <c r="AH197" s="114">
        <f t="shared" si="71"/>
        <v>0.12693498452012383</v>
      </c>
    </row>
    <row r="198" spans="1:34" ht="21" customHeight="1">
      <c r="A198" s="593">
        <f t="shared" si="72"/>
        <v>188</v>
      </c>
      <c r="B198" s="91" t="s">
        <v>115</v>
      </c>
      <c r="C198" s="16" t="s">
        <v>106</v>
      </c>
      <c r="D198" s="63"/>
      <c r="E198" s="91">
        <v>1</v>
      </c>
      <c r="F198" s="91"/>
      <c r="G198" s="91"/>
      <c r="H198" s="91"/>
      <c r="I198" s="581" t="s">
        <v>298</v>
      </c>
      <c r="J198" s="17">
        <f t="shared" si="83"/>
        <v>43</v>
      </c>
      <c r="K198" s="91" t="s">
        <v>8</v>
      </c>
      <c r="L198" s="143">
        <v>66</v>
      </c>
      <c r="M198" s="91">
        <v>2</v>
      </c>
      <c r="N198" s="19">
        <f t="shared" si="80"/>
        <v>175</v>
      </c>
      <c r="O198" s="102">
        <f t="shared" si="81"/>
        <v>11550</v>
      </c>
      <c r="P198" s="105">
        <f t="shared" si="77"/>
        <v>9.2017098449930135</v>
      </c>
      <c r="Q198" s="62">
        <v>8000</v>
      </c>
      <c r="R198" s="104">
        <f t="shared" si="82"/>
        <v>150</v>
      </c>
      <c r="S198" s="62">
        <f t="shared" si="78"/>
        <v>0</v>
      </c>
      <c r="T198" s="62">
        <f t="shared" si="79"/>
        <v>0</v>
      </c>
      <c r="U198" s="62">
        <f t="shared" si="86"/>
        <v>19550</v>
      </c>
      <c r="V198" s="62">
        <v>31300</v>
      </c>
      <c r="W198" s="19">
        <f t="shared" si="87"/>
        <v>1.8317840023278253</v>
      </c>
      <c r="X198" s="111">
        <v>41740</v>
      </c>
      <c r="Y198" s="111"/>
      <c r="Z198" s="112">
        <f t="shared" si="67"/>
        <v>1232.2125748502999</v>
      </c>
      <c r="AA198" s="112">
        <f t="shared" si="88"/>
        <v>465.42000000000007</v>
      </c>
      <c r="AB198" s="112">
        <f t="shared" si="68"/>
        <v>346.5</v>
      </c>
      <c r="AC198" s="112">
        <f t="shared" si="73"/>
        <v>8307</v>
      </c>
      <c r="AD198" s="112">
        <f t="shared" si="69"/>
        <v>4654.2000000000007</v>
      </c>
      <c r="AE198" s="112">
        <f t="shared" si="84"/>
        <v>6800</v>
      </c>
      <c r="AF198" s="112">
        <f t="shared" si="85"/>
        <v>3900</v>
      </c>
      <c r="AG198" s="113">
        <f t="shared" si="70"/>
        <v>0.21725239616613418</v>
      </c>
      <c r="AH198" s="114">
        <f t="shared" si="71"/>
        <v>0.12460063897763578</v>
      </c>
    </row>
    <row r="199" spans="1:34" ht="21" customHeight="1">
      <c r="A199" s="593">
        <f t="shared" si="72"/>
        <v>189</v>
      </c>
      <c r="B199" s="91" t="s">
        <v>115</v>
      </c>
      <c r="C199" s="16" t="s">
        <v>106</v>
      </c>
      <c r="D199" s="63"/>
      <c r="E199" s="91">
        <v>1</v>
      </c>
      <c r="F199" s="91"/>
      <c r="G199" s="91"/>
      <c r="H199" s="91"/>
      <c r="I199" s="581" t="s">
        <v>109</v>
      </c>
      <c r="J199" s="17">
        <f t="shared" si="83"/>
        <v>44</v>
      </c>
      <c r="K199" s="91" t="s">
        <v>8</v>
      </c>
      <c r="L199" s="143">
        <v>109.9</v>
      </c>
      <c r="M199" s="91">
        <v>2</v>
      </c>
      <c r="N199" s="19">
        <f t="shared" si="80"/>
        <v>175</v>
      </c>
      <c r="O199" s="102">
        <f t="shared" si="81"/>
        <v>19232.5</v>
      </c>
      <c r="P199" s="105">
        <f t="shared" si="77"/>
        <v>15.322241090374732</v>
      </c>
      <c r="Q199" s="62">
        <v>8000</v>
      </c>
      <c r="R199" s="104">
        <f t="shared" si="82"/>
        <v>150</v>
      </c>
      <c r="S199" s="62">
        <f t="shared" si="78"/>
        <v>0</v>
      </c>
      <c r="T199" s="62">
        <f t="shared" si="79"/>
        <v>0</v>
      </c>
      <c r="U199" s="62">
        <f t="shared" si="86"/>
        <v>27232.5</v>
      </c>
      <c r="V199" s="62">
        <v>46700</v>
      </c>
      <c r="W199" s="19">
        <f t="shared" si="87"/>
        <v>1.838696608435566</v>
      </c>
      <c r="X199" s="111">
        <v>62270</v>
      </c>
      <c r="Y199" s="111"/>
      <c r="Z199" s="112">
        <f t="shared" si="67"/>
        <v>1733.1851796407182</v>
      </c>
      <c r="AA199" s="112">
        <f t="shared" si="88"/>
        <v>888.15999999999985</v>
      </c>
      <c r="AB199" s="112">
        <f t="shared" si="68"/>
        <v>576.97500000000002</v>
      </c>
      <c r="AC199" s="112">
        <f t="shared" si="73"/>
        <v>14330.5</v>
      </c>
      <c r="AD199" s="112">
        <f t="shared" si="69"/>
        <v>8881.5999999999985</v>
      </c>
      <c r="AE199" s="112">
        <f t="shared" si="84"/>
        <v>12100</v>
      </c>
      <c r="AF199" s="112">
        <f t="shared" si="85"/>
        <v>7500</v>
      </c>
      <c r="AG199" s="113">
        <f t="shared" si="70"/>
        <v>0.25910064239828695</v>
      </c>
      <c r="AH199" s="114">
        <f t="shared" si="71"/>
        <v>0.16059957173447537</v>
      </c>
    </row>
    <row r="200" spans="1:34" ht="21" customHeight="1">
      <c r="A200" s="593">
        <f t="shared" si="72"/>
        <v>190</v>
      </c>
      <c r="B200" s="91" t="s">
        <v>115</v>
      </c>
      <c r="C200" s="16" t="s">
        <v>106</v>
      </c>
      <c r="D200" s="63"/>
      <c r="E200" s="91">
        <v>1</v>
      </c>
      <c r="F200" s="91" t="s">
        <v>132</v>
      </c>
      <c r="G200" s="91"/>
      <c r="H200" s="91"/>
      <c r="I200" s="581" t="s">
        <v>114</v>
      </c>
      <c r="J200" s="17">
        <f t="shared" si="83"/>
        <v>51</v>
      </c>
      <c r="K200" s="91" t="s">
        <v>8</v>
      </c>
      <c r="L200" s="143">
        <v>89</v>
      </c>
      <c r="M200" s="91">
        <v>2</v>
      </c>
      <c r="N200" s="19">
        <f t="shared" si="80"/>
        <v>175</v>
      </c>
      <c r="O200" s="102">
        <f t="shared" si="81"/>
        <v>15575</v>
      </c>
      <c r="P200" s="105">
        <f t="shared" si="77"/>
        <v>12.408366306126943</v>
      </c>
      <c r="Q200" s="62">
        <v>8000</v>
      </c>
      <c r="R200" s="104">
        <f t="shared" si="82"/>
        <v>150</v>
      </c>
      <c r="S200" s="62">
        <f t="shared" si="78"/>
        <v>0</v>
      </c>
      <c r="T200" s="62">
        <f t="shared" si="79"/>
        <v>0</v>
      </c>
      <c r="U200" s="62">
        <f t="shared" si="86"/>
        <v>23575</v>
      </c>
      <c r="V200" s="62">
        <v>39400</v>
      </c>
      <c r="W200" s="19">
        <f t="shared" si="87"/>
        <v>1.835967513541316</v>
      </c>
      <c r="X200" s="111">
        <v>52540</v>
      </c>
      <c r="Y200" s="111"/>
      <c r="Z200" s="112">
        <f t="shared" si="67"/>
        <v>1494.6811377245506</v>
      </c>
      <c r="AA200" s="112">
        <f t="shared" si="88"/>
        <v>689.31999999999971</v>
      </c>
      <c r="AB200" s="112">
        <f t="shared" si="68"/>
        <v>467.25</v>
      </c>
      <c r="AC200" s="112">
        <f t="shared" si="73"/>
        <v>11491</v>
      </c>
      <c r="AD200" s="112">
        <f t="shared" si="69"/>
        <v>6893.1999999999971</v>
      </c>
      <c r="AE200" s="112">
        <f t="shared" si="84"/>
        <v>9600</v>
      </c>
      <c r="AF200" s="112">
        <f t="shared" si="85"/>
        <v>5800</v>
      </c>
      <c r="AG200" s="113">
        <f t="shared" si="70"/>
        <v>0.24365482233502539</v>
      </c>
      <c r="AH200" s="114">
        <f t="shared" si="71"/>
        <v>0.14720812182741116</v>
      </c>
    </row>
    <row r="201" spans="1:34" ht="21" customHeight="1">
      <c r="A201" s="593">
        <f t="shared" si="72"/>
        <v>191</v>
      </c>
      <c r="B201" s="91" t="s">
        <v>134</v>
      </c>
      <c r="C201" s="16" t="s">
        <v>136</v>
      </c>
      <c r="D201" s="63"/>
      <c r="E201" s="17">
        <v>1</v>
      </c>
      <c r="F201" s="91"/>
      <c r="G201" s="91"/>
      <c r="H201" s="91"/>
      <c r="I201" s="581" t="s">
        <v>139</v>
      </c>
      <c r="J201" s="17">
        <f t="shared" si="83"/>
        <v>55</v>
      </c>
      <c r="K201" s="91" t="s">
        <v>138</v>
      </c>
      <c r="L201" s="143">
        <v>18.899999999999999</v>
      </c>
      <c r="M201" s="91">
        <v>2</v>
      </c>
      <c r="N201" s="19">
        <f t="shared" si="80"/>
        <v>175</v>
      </c>
      <c r="O201" s="102">
        <f t="shared" si="81"/>
        <v>3307.4999999999995</v>
      </c>
      <c r="P201" s="103">
        <f t="shared" si="77"/>
        <v>2.6350350919752721</v>
      </c>
      <c r="Q201" s="62">
        <v>8000</v>
      </c>
      <c r="R201" s="104">
        <f t="shared" si="82"/>
        <v>150</v>
      </c>
      <c r="S201" s="62">
        <f t="shared" si="78"/>
        <v>0</v>
      </c>
      <c r="T201" s="62">
        <f t="shared" si="79"/>
        <v>0</v>
      </c>
      <c r="U201" s="62">
        <f t="shared" si="86"/>
        <v>11307.5</v>
      </c>
      <c r="V201" s="62">
        <v>18400</v>
      </c>
      <c r="W201" s="19">
        <f t="shared" si="87"/>
        <v>1.8139224535673293</v>
      </c>
      <c r="X201" s="111">
        <v>24540</v>
      </c>
      <c r="Y201" s="111"/>
      <c r="Z201" s="112">
        <f t="shared" si="67"/>
        <v>694.72260479041927</v>
      </c>
      <c r="AA201" s="112">
        <f t="shared" si="88"/>
        <v>292.07000000000011</v>
      </c>
      <c r="AB201" s="112">
        <f t="shared" si="68"/>
        <v>99.22499999999998</v>
      </c>
      <c r="AC201" s="112">
        <f t="shared" si="73"/>
        <v>5068.5</v>
      </c>
      <c r="AD201" s="112">
        <f t="shared" si="69"/>
        <v>2920.7000000000007</v>
      </c>
      <c r="AE201" s="112">
        <f t="shared" si="84"/>
        <v>4300</v>
      </c>
      <c r="AF201" s="112">
        <f t="shared" si="85"/>
        <v>2600</v>
      </c>
      <c r="AG201" s="113">
        <f t="shared" si="70"/>
        <v>0.23369565217391305</v>
      </c>
      <c r="AH201" s="114">
        <f t="shared" si="71"/>
        <v>0.14130434782608695</v>
      </c>
    </row>
    <row r="202" spans="1:34" ht="21" customHeight="1">
      <c r="A202" s="593">
        <f t="shared" si="72"/>
        <v>192</v>
      </c>
      <c r="B202" s="91" t="s">
        <v>135</v>
      </c>
      <c r="C202" s="16" t="s">
        <v>136</v>
      </c>
      <c r="D202" s="63"/>
      <c r="E202" s="17">
        <v>1</v>
      </c>
      <c r="F202" s="91" t="s">
        <v>140</v>
      </c>
      <c r="G202" s="91"/>
      <c r="H202" s="91"/>
      <c r="I202" s="581" t="s">
        <v>141</v>
      </c>
      <c r="J202" s="17">
        <f t="shared" si="83"/>
        <v>35</v>
      </c>
      <c r="K202" s="91" t="s">
        <v>8</v>
      </c>
      <c r="L202" s="143">
        <v>89</v>
      </c>
      <c r="M202" s="91">
        <v>2</v>
      </c>
      <c r="N202" s="19">
        <f t="shared" si="80"/>
        <v>175</v>
      </c>
      <c r="O202" s="102">
        <f t="shared" si="81"/>
        <v>15575</v>
      </c>
      <c r="P202" s="103">
        <f t="shared" si="77"/>
        <v>12.408366306126943</v>
      </c>
      <c r="Q202" s="62">
        <v>8000</v>
      </c>
      <c r="R202" s="104">
        <f t="shared" si="82"/>
        <v>150</v>
      </c>
      <c r="S202" s="62">
        <f t="shared" si="78"/>
        <v>0</v>
      </c>
      <c r="T202" s="62">
        <f t="shared" si="79"/>
        <v>0</v>
      </c>
      <c r="U202" s="62">
        <f t="shared" si="86"/>
        <v>23575</v>
      </c>
      <c r="V202" s="62">
        <v>38300</v>
      </c>
      <c r="W202" s="19">
        <f t="shared" si="87"/>
        <v>1.835967513541316</v>
      </c>
      <c r="X202" s="111">
        <v>51070</v>
      </c>
      <c r="Y202" s="111"/>
      <c r="Z202" s="112">
        <f t="shared" si="67"/>
        <v>1494.6811377245506</v>
      </c>
      <c r="AA202" s="112">
        <f t="shared" si="88"/>
        <v>604.30999999999983</v>
      </c>
      <c r="AB202" s="112">
        <f t="shared" si="68"/>
        <v>467.25</v>
      </c>
      <c r="AC202" s="112">
        <f t="shared" si="73"/>
        <v>10512</v>
      </c>
      <c r="AD202" s="112">
        <f t="shared" si="69"/>
        <v>6043.0999999999985</v>
      </c>
      <c r="AE202" s="112">
        <f t="shared" si="84"/>
        <v>8600</v>
      </c>
      <c r="AF202" s="112">
        <f t="shared" si="85"/>
        <v>5000</v>
      </c>
      <c r="AG202" s="113">
        <f t="shared" si="70"/>
        <v>0.22454308093994779</v>
      </c>
      <c r="AH202" s="114">
        <f t="shared" si="71"/>
        <v>0.13054830287206268</v>
      </c>
    </row>
    <row r="203" spans="1:34" ht="21" customHeight="1">
      <c r="A203" s="593">
        <f t="shared" si="72"/>
        <v>193</v>
      </c>
      <c r="B203" s="91" t="s">
        <v>133</v>
      </c>
      <c r="C203" s="16" t="s">
        <v>136</v>
      </c>
      <c r="D203" s="63"/>
      <c r="E203" s="17">
        <v>1</v>
      </c>
      <c r="F203" s="91"/>
      <c r="G203" s="91"/>
      <c r="H203" s="91"/>
      <c r="I203" s="581" t="s">
        <v>142</v>
      </c>
      <c r="J203" s="17">
        <f t="shared" si="83"/>
        <v>52</v>
      </c>
      <c r="K203" s="91" t="s">
        <v>138</v>
      </c>
      <c r="L203" s="143">
        <v>118</v>
      </c>
      <c r="M203" s="91">
        <v>2</v>
      </c>
      <c r="N203" s="19">
        <f t="shared" si="80"/>
        <v>175</v>
      </c>
      <c r="O203" s="102">
        <f t="shared" si="81"/>
        <v>20650</v>
      </c>
      <c r="P203" s="103">
        <f t="shared" si="77"/>
        <v>16.45154184407842</v>
      </c>
      <c r="Q203" s="62">
        <v>8000</v>
      </c>
      <c r="R203" s="104">
        <f t="shared" si="82"/>
        <v>150</v>
      </c>
      <c r="S203" s="62">
        <f t="shared" si="78"/>
        <v>0</v>
      </c>
      <c r="T203" s="62">
        <f t="shared" si="79"/>
        <v>0</v>
      </c>
      <c r="U203" s="62">
        <f t="shared" si="86"/>
        <v>28650</v>
      </c>
      <c r="V203" s="62">
        <v>49000</v>
      </c>
      <c r="W203" s="19">
        <f t="shared" si="87"/>
        <v>1.8395669394195902</v>
      </c>
      <c r="X203" s="111">
        <v>65340</v>
      </c>
      <c r="Y203" s="111"/>
      <c r="Z203" s="112">
        <f t="shared" ref="Z203:Z266" si="89">0.1*(0.89*W203-1)*U203</f>
        <v>1825.6197604790423</v>
      </c>
      <c r="AA203" s="112">
        <f t="shared" si="88"/>
        <v>924.2199999999998</v>
      </c>
      <c r="AB203" s="112">
        <f t="shared" ref="AB203:AB266" si="90">O203*0.03</f>
        <v>619.5</v>
      </c>
      <c r="AC203" s="112">
        <f t="shared" si="73"/>
        <v>14960</v>
      </c>
      <c r="AD203" s="112">
        <f t="shared" ref="AD203:AD266" si="91">V203-(X203*0.17)-U203</f>
        <v>9242.1999999999971</v>
      </c>
      <c r="AE203" s="112">
        <f t="shared" si="84"/>
        <v>12600</v>
      </c>
      <c r="AF203" s="112">
        <f t="shared" si="85"/>
        <v>7700</v>
      </c>
      <c r="AG203" s="113">
        <f t="shared" ref="AG203:AG266" si="92">AE203/V203</f>
        <v>0.25714285714285712</v>
      </c>
      <c r="AH203" s="114">
        <f t="shared" ref="AH203:AH266" si="93">AF203/V203</f>
        <v>0.15714285714285714</v>
      </c>
    </row>
    <row r="204" spans="1:34" ht="21" customHeight="1">
      <c r="A204" s="593">
        <f t="shared" ref="A204:A267" si="94">ROW()-10</f>
        <v>194</v>
      </c>
      <c r="B204" s="91" t="s">
        <v>133</v>
      </c>
      <c r="C204" s="16" t="s">
        <v>136</v>
      </c>
      <c r="D204" s="63"/>
      <c r="E204" s="17">
        <v>1</v>
      </c>
      <c r="F204" s="91" t="s">
        <v>143</v>
      </c>
      <c r="G204" s="91"/>
      <c r="H204" s="91"/>
      <c r="I204" s="581" t="s">
        <v>144</v>
      </c>
      <c r="J204" s="17">
        <f t="shared" si="83"/>
        <v>52</v>
      </c>
      <c r="K204" s="91" t="s">
        <v>8</v>
      </c>
      <c r="L204" s="143">
        <v>26</v>
      </c>
      <c r="M204" s="91">
        <v>2</v>
      </c>
      <c r="N204" s="19">
        <f t="shared" si="80"/>
        <v>175</v>
      </c>
      <c r="O204" s="102">
        <f t="shared" si="81"/>
        <v>4550</v>
      </c>
      <c r="P204" s="103">
        <f t="shared" si="77"/>
        <v>3.6249159995427025</v>
      </c>
      <c r="Q204" s="62">
        <v>8000</v>
      </c>
      <c r="R204" s="104">
        <f t="shared" si="82"/>
        <v>150</v>
      </c>
      <c r="S204" s="62">
        <f t="shared" si="78"/>
        <v>0</v>
      </c>
      <c r="T204" s="62">
        <f t="shared" si="79"/>
        <v>0</v>
      </c>
      <c r="U204" s="62">
        <f t="shared" si="86"/>
        <v>12550</v>
      </c>
      <c r="V204" s="62">
        <v>22700</v>
      </c>
      <c r="W204" s="19">
        <f t="shared" si="87"/>
        <v>1.8181167545387313</v>
      </c>
      <c r="X204" s="111">
        <v>30270</v>
      </c>
      <c r="Y204" s="111"/>
      <c r="Z204" s="112">
        <f t="shared" si="89"/>
        <v>775.74550898203609</v>
      </c>
      <c r="AA204" s="112">
        <f t="shared" si="88"/>
        <v>500.40999999999985</v>
      </c>
      <c r="AB204" s="112">
        <f t="shared" si="90"/>
        <v>136.5</v>
      </c>
      <c r="AC204" s="112">
        <f t="shared" ref="AC204:AC267" si="95">0.89*V204-U204</f>
        <v>7653</v>
      </c>
      <c r="AD204" s="112">
        <f t="shared" si="91"/>
        <v>5004.0999999999985</v>
      </c>
      <c r="AE204" s="112">
        <f t="shared" si="84"/>
        <v>6800</v>
      </c>
      <c r="AF204" s="112">
        <f t="shared" si="85"/>
        <v>4400</v>
      </c>
      <c r="AG204" s="113">
        <f t="shared" si="92"/>
        <v>0.29955947136563876</v>
      </c>
      <c r="AH204" s="114">
        <f t="shared" si="93"/>
        <v>0.19383259911894274</v>
      </c>
    </row>
    <row r="205" spans="1:34" ht="21" customHeight="1">
      <c r="A205" s="593">
        <f t="shared" si="94"/>
        <v>195</v>
      </c>
      <c r="B205" s="91" t="s">
        <v>133</v>
      </c>
      <c r="C205" s="16" t="s">
        <v>136</v>
      </c>
      <c r="D205" s="63"/>
      <c r="E205" s="17">
        <v>1</v>
      </c>
      <c r="F205" s="91" t="s">
        <v>145</v>
      </c>
      <c r="G205" s="91"/>
      <c r="H205" s="91"/>
      <c r="I205" s="581" t="s">
        <v>146</v>
      </c>
      <c r="J205" s="17">
        <f t="shared" si="83"/>
        <v>47</v>
      </c>
      <c r="K205" s="91" t="s">
        <v>138</v>
      </c>
      <c r="L205" s="143">
        <v>65</v>
      </c>
      <c r="M205" s="91">
        <v>2</v>
      </c>
      <c r="N205" s="19">
        <f t="shared" si="80"/>
        <v>175</v>
      </c>
      <c r="O205" s="102">
        <f t="shared" si="81"/>
        <v>11375</v>
      </c>
      <c r="P205" s="103">
        <f t="shared" si="77"/>
        <v>9.0622899988567571</v>
      </c>
      <c r="Q205" s="62">
        <v>8000</v>
      </c>
      <c r="R205" s="104">
        <f t="shared" si="82"/>
        <v>150</v>
      </c>
      <c r="S205" s="62">
        <f t="shared" si="78"/>
        <v>0</v>
      </c>
      <c r="T205" s="62">
        <f t="shared" si="79"/>
        <v>0</v>
      </c>
      <c r="U205" s="62">
        <f t="shared" si="86"/>
        <v>19375</v>
      </c>
      <c r="V205" s="62">
        <v>34300</v>
      </c>
      <c r="W205" s="19">
        <f t="shared" si="87"/>
        <v>1.8315626810894341</v>
      </c>
      <c r="X205" s="111">
        <v>45740</v>
      </c>
      <c r="Y205" s="111"/>
      <c r="Z205" s="112">
        <f t="shared" si="89"/>
        <v>1220.8008982035929</v>
      </c>
      <c r="AA205" s="112">
        <f t="shared" si="88"/>
        <v>714.92000000000007</v>
      </c>
      <c r="AB205" s="112">
        <f t="shared" si="90"/>
        <v>341.25</v>
      </c>
      <c r="AC205" s="112">
        <f t="shared" si="95"/>
        <v>11152</v>
      </c>
      <c r="AD205" s="112">
        <f t="shared" si="91"/>
        <v>7149.2000000000007</v>
      </c>
      <c r="AE205" s="112">
        <f t="shared" si="84"/>
        <v>9600</v>
      </c>
      <c r="AF205" s="112">
        <f t="shared" si="85"/>
        <v>6100</v>
      </c>
      <c r="AG205" s="113">
        <f t="shared" si="92"/>
        <v>0.27988338192419826</v>
      </c>
      <c r="AH205" s="114">
        <f t="shared" si="93"/>
        <v>0.17784256559766765</v>
      </c>
    </row>
    <row r="206" spans="1:34" ht="21" customHeight="1">
      <c r="A206" s="593">
        <f t="shared" si="94"/>
        <v>196</v>
      </c>
      <c r="B206" s="91" t="s">
        <v>133</v>
      </c>
      <c r="C206" s="16" t="s">
        <v>136</v>
      </c>
      <c r="D206" s="63"/>
      <c r="E206" s="17">
        <v>1</v>
      </c>
      <c r="F206" s="91" t="s">
        <v>147</v>
      </c>
      <c r="G206" s="91"/>
      <c r="H206" s="91"/>
      <c r="I206" s="581" t="s">
        <v>148</v>
      </c>
      <c r="J206" s="17">
        <f t="shared" si="83"/>
        <v>33</v>
      </c>
      <c r="K206" s="91" t="s">
        <v>8</v>
      </c>
      <c r="L206" s="143">
        <v>32</v>
      </c>
      <c r="M206" s="91">
        <v>2</v>
      </c>
      <c r="N206" s="19">
        <f t="shared" si="80"/>
        <v>175</v>
      </c>
      <c r="O206" s="102">
        <f t="shared" si="81"/>
        <v>5600</v>
      </c>
      <c r="P206" s="103">
        <f t="shared" si="77"/>
        <v>4.4614350763602495</v>
      </c>
      <c r="Q206" s="62">
        <v>8000</v>
      </c>
      <c r="R206" s="104">
        <f t="shared" si="82"/>
        <v>150</v>
      </c>
      <c r="S206" s="62">
        <f t="shared" si="78"/>
        <v>0</v>
      </c>
      <c r="T206" s="62">
        <f t="shared" si="79"/>
        <v>0</v>
      </c>
      <c r="U206" s="62">
        <f t="shared" si="86"/>
        <v>13600</v>
      </c>
      <c r="V206" s="62">
        <v>24900</v>
      </c>
      <c r="W206" s="19">
        <f t="shared" si="87"/>
        <v>1.8210637548432547</v>
      </c>
      <c r="X206" s="111">
        <v>33200</v>
      </c>
      <c r="Y206" s="111"/>
      <c r="Z206" s="112">
        <f t="shared" si="89"/>
        <v>844.2155688622754</v>
      </c>
      <c r="AA206" s="112">
        <f t="shared" si="88"/>
        <v>565.6</v>
      </c>
      <c r="AB206" s="112">
        <f t="shared" si="90"/>
        <v>168</v>
      </c>
      <c r="AC206" s="112">
        <f t="shared" si="95"/>
        <v>8561</v>
      </c>
      <c r="AD206" s="112">
        <f t="shared" si="91"/>
        <v>5656</v>
      </c>
      <c r="AE206" s="112">
        <f t="shared" si="84"/>
        <v>7600</v>
      </c>
      <c r="AF206" s="112">
        <f t="shared" si="85"/>
        <v>5000</v>
      </c>
      <c r="AG206" s="113">
        <f t="shared" si="92"/>
        <v>0.30522088353413657</v>
      </c>
      <c r="AH206" s="114">
        <f t="shared" si="93"/>
        <v>0.20080321285140562</v>
      </c>
    </row>
    <row r="207" spans="1:34" ht="21" customHeight="1">
      <c r="A207" s="593">
        <f t="shared" si="94"/>
        <v>197</v>
      </c>
      <c r="B207" s="91" t="s">
        <v>133</v>
      </c>
      <c r="C207" s="16" t="s">
        <v>136</v>
      </c>
      <c r="D207" s="63"/>
      <c r="E207" s="17">
        <v>1</v>
      </c>
      <c r="F207" s="91"/>
      <c r="G207" s="91"/>
      <c r="H207" s="91"/>
      <c r="I207" s="581" t="s">
        <v>149</v>
      </c>
      <c r="J207" s="17">
        <f t="shared" si="83"/>
        <v>30</v>
      </c>
      <c r="K207" s="91" t="s">
        <v>138</v>
      </c>
      <c r="L207" s="143">
        <v>99</v>
      </c>
      <c r="M207" s="91">
        <v>2</v>
      </c>
      <c r="N207" s="19">
        <f t="shared" si="80"/>
        <v>175</v>
      </c>
      <c r="O207" s="102">
        <f t="shared" si="81"/>
        <v>17325</v>
      </c>
      <c r="P207" s="103">
        <f t="shared" si="77"/>
        <v>13.802564767489521</v>
      </c>
      <c r="Q207" s="62">
        <v>8000</v>
      </c>
      <c r="R207" s="104">
        <f t="shared" si="82"/>
        <v>150</v>
      </c>
      <c r="S207" s="62">
        <f t="shared" si="78"/>
        <v>0</v>
      </c>
      <c r="T207" s="62">
        <f t="shared" si="79"/>
        <v>0</v>
      </c>
      <c r="U207" s="62">
        <f t="shared" si="86"/>
        <v>25325</v>
      </c>
      <c r="V207" s="62">
        <v>49500</v>
      </c>
      <c r="W207" s="19">
        <f t="shared" si="87"/>
        <v>1.8373716535339981</v>
      </c>
      <c r="X207" s="111">
        <v>66000</v>
      </c>
      <c r="Y207" s="111"/>
      <c r="Z207" s="112">
        <f t="shared" si="89"/>
        <v>1608.7979041916169</v>
      </c>
      <c r="AA207" s="112">
        <f t="shared" si="88"/>
        <v>1295.5</v>
      </c>
      <c r="AB207" s="112">
        <f t="shared" si="90"/>
        <v>519.75</v>
      </c>
      <c r="AC207" s="112">
        <f t="shared" si="95"/>
        <v>18730</v>
      </c>
      <c r="AD207" s="112">
        <f t="shared" si="91"/>
        <v>12955</v>
      </c>
      <c r="AE207" s="112">
        <f t="shared" si="84"/>
        <v>16700</v>
      </c>
      <c r="AF207" s="112">
        <f t="shared" si="85"/>
        <v>11200</v>
      </c>
      <c r="AG207" s="113">
        <f t="shared" si="92"/>
        <v>0.33737373737373738</v>
      </c>
      <c r="AH207" s="114">
        <f t="shared" si="93"/>
        <v>0.22626262626262628</v>
      </c>
    </row>
    <row r="208" spans="1:34" ht="21" customHeight="1">
      <c r="A208" s="593">
        <f t="shared" si="94"/>
        <v>198</v>
      </c>
      <c r="B208" s="91" t="s">
        <v>133</v>
      </c>
      <c r="C208" s="16" t="s">
        <v>136</v>
      </c>
      <c r="D208" s="63"/>
      <c r="E208" s="17">
        <v>1</v>
      </c>
      <c r="F208" s="91"/>
      <c r="G208" s="91"/>
      <c r="H208" s="91"/>
      <c r="I208" s="581" t="s">
        <v>150</v>
      </c>
      <c r="J208" s="17">
        <f t="shared" si="83"/>
        <v>49</v>
      </c>
      <c r="K208" s="91" t="s">
        <v>8</v>
      </c>
      <c r="L208" s="143">
        <v>239</v>
      </c>
      <c r="M208" s="91">
        <v>2</v>
      </c>
      <c r="N208" s="19">
        <f t="shared" si="80"/>
        <v>175</v>
      </c>
      <c r="O208" s="102">
        <f t="shared" si="81"/>
        <v>41825</v>
      </c>
      <c r="P208" s="103">
        <f t="shared" si="77"/>
        <v>33.32134322656561</v>
      </c>
      <c r="Q208" s="62">
        <v>8000</v>
      </c>
      <c r="R208" s="104">
        <f t="shared" si="82"/>
        <v>150</v>
      </c>
      <c r="S208" s="62">
        <f t="shared" si="78"/>
        <v>0</v>
      </c>
      <c r="T208" s="62">
        <f t="shared" si="79"/>
        <v>0</v>
      </c>
      <c r="U208" s="62">
        <f t="shared" si="86"/>
        <v>49825</v>
      </c>
      <c r="V208" s="62">
        <v>100450</v>
      </c>
      <c r="W208" s="19">
        <f t="shared" si="87"/>
        <v>1.8466729361147249</v>
      </c>
      <c r="X208" s="111">
        <v>133940</v>
      </c>
      <c r="Y208" s="111"/>
      <c r="Z208" s="112">
        <f t="shared" si="89"/>
        <v>3206.4326347305396</v>
      </c>
      <c r="AA208" s="112">
        <f t="shared" si="88"/>
        <v>2785.52</v>
      </c>
      <c r="AB208" s="112">
        <f t="shared" si="90"/>
        <v>1254.75</v>
      </c>
      <c r="AC208" s="112">
        <f t="shared" si="95"/>
        <v>39575.5</v>
      </c>
      <c r="AD208" s="112">
        <f t="shared" si="91"/>
        <v>27855.199999999997</v>
      </c>
      <c r="AE208" s="112">
        <f t="shared" si="84"/>
        <v>35200</v>
      </c>
      <c r="AF208" s="112">
        <f t="shared" si="85"/>
        <v>23900</v>
      </c>
      <c r="AG208" s="113">
        <f t="shared" si="92"/>
        <v>0.35042309606769539</v>
      </c>
      <c r="AH208" s="114">
        <f t="shared" si="93"/>
        <v>0.23792931806869089</v>
      </c>
    </row>
    <row r="209" spans="1:34" ht="21" customHeight="1">
      <c r="A209" s="593">
        <f t="shared" si="94"/>
        <v>199</v>
      </c>
      <c r="B209" s="91" t="s">
        <v>133</v>
      </c>
      <c r="C209" s="16" t="s">
        <v>136</v>
      </c>
      <c r="D209" s="63"/>
      <c r="E209" s="17">
        <v>1</v>
      </c>
      <c r="F209" s="91"/>
      <c r="G209" s="91"/>
      <c r="H209" s="91"/>
      <c r="I209" s="581" t="s">
        <v>151</v>
      </c>
      <c r="J209" s="17">
        <f t="shared" si="83"/>
        <v>54</v>
      </c>
      <c r="K209" s="91" t="s">
        <v>138</v>
      </c>
      <c r="L209" s="143">
        <v>88</v>
      </c>
      <c r="M209" s="91">
        <v>2</v>
      </c>
      <c r="N209" s="19">
        <f t="shared" si="80"/>
        <v>175</v>
      </c>
      <c r="O209" s="102">
        <f t="shared" si="81"/>
        <v>15400</v>
      </c>
      <c r="P209" s="103">
        <f t="shared" si="77"/>
        <v>12.268946459990685</v>
      </c>
      <c r="Q209" s="62">
        <v>8000</v>
      </c>
      <c r="R209" s="104">
        <f t="shared" si="82"/>
        <v>150</v>
      </c>
      <c r="S209" s="62">
        <f t="shared" si="78"/>
        <v>0</v>
      </c>
      <c r="T209" s="62">
        <f t="shared" si="79"/>
        <v>0</v>
      </c>
      <c r="U209" s="62">
        <f t="shared" si="86"/>
        <v>23400</v>
      </c>
      <c r="V209" s="62">
        <v>45200</v>
      </c>
      <c r="W209" s="19">
        <f t="shared" si="87"/>
        <v>1.8358155483903988</v>
      </c>
      <c r="X209" s="111">
        <v>60270</v>
      </c>
      <c r="Y209" s="111"/>
      <c r="Z209" s="112">
        <f t="shared" si="89"/>
        <v>1483.2694610778447</v>
      </c>
      <c r="AA209" s="112">
        <f t="shared" si="88"/>
        <v>1155.4099999999999</v>
      </c>
      <c r="AB209" s="112">
        <f t="shared" si="90"/>
        <v>462</v>
      </c>
      <c r="AC209" s="112">
        <f t="shared" si="95"/>
        <v>16828</v>
      </c>
      <c r="AD209" s="112">
        <f t="shared" si="91"/>
        <v>11554.099999999999</v>
      </c>
      <c r="AE209" s="112">
        <f t="shared" si="84"/>
        <v>14900</v>
      </c>
      <c r="AF209" s="112">
        <f t="shared" si="85"/>
        <v>10000</v>
      </c>
      <c r="AG209" s="113">
        <f t="shared" si="92"/>
        <v>0.32964601769911506</v>
      </c>
      <c r="AH209" s="114">
        <f t="shared" si="93"/>
        <v>0.22123893805309736</v>
      </c>
    </row>
    <row r="210" spans="1:34" ht="21" customHeight="1">
      <c r="A210" s="593">
        <f t="shared" si="94"/>
        <v>200</v>
      </c>
      <c r="B210" s="91" t="s">
        <v>133</v>
      </c>
      <c r="C210" s="16" t="s">
        <v>137</v>
      </c>
      <c r="D210" s="63"/>
      <c r="E210" s="17">
        <v>1</v>
      </c>
      <c r="F210" s="91" t="s">
        <v>152</v>
      </c>
      <c r="G210" s="91"/>
      <c r="H210" s="91"/>
      <c r="I210" s="581" t="s">
        <v>153</v>
      </c>
      <c r="J210" s="17">
        <f t="shared" si="83"/>
        <v>38</v>
      </c>
      <c r="K210" s="91" t="s">
        <v>8</v>
      </c>
      <c r="L210" s="143">
        <v>53.8</v>
      </c>
      <c r="M210" s="91">
        <v>2</v>
      </c>
      <c r="N210" s="19">
        <f t="shared" si="80"/>
        <v>175</v>
      </c>
      <c r="O210" s="102">
        <f t="shared" si="81"/>
        <v>9415</v>
      </c>
      <c r="P210" s="103">
        <f t="shared" si="77"/>
        <v>7.5007877221306689</v>
      </c>
      <c r="Q210" s="62">
        <v>8000</v>
      </c>
      <c r="R210" s="104">
        <f t="shared" si="82"/>
        <v>150</v>
      </c>
      <c r="S210" s="62">
        <f t="shared" si="78"/>
        <v>0</v>
      </c>
      <c r="T210" s="62">
        <f t="shared" si="79"/>
        <v>0</v>
      </c>
      <c r="U210" s="62">
        <f t="shared" si="86"/>
        <v>17415</v>
      </c>
      <c r="V210" s="62">
        <v>32200</v>
      </c>
      <c r="W210" s="19">
        <f t="shared" si="87"/>
        <v>1.8287799938452121</v>
      </c>
      <c r="X210" s="111">
        <v>42940</v>
      </c>
      <c r="Y210" s="111"/>
      <c r="Z210" s="112">
        <f t="shared" si="89"/>
        <v>1092.9901197604786</v>
      </c>
      <c r="AA210" s="112">
        <f t="shared" si="88"/>
        <v>748.5200000000001</v>
      </c>
      <c r="AB210" s="112">
        <f t="shared" si="90"/>
        <v>282.45</v>
      </c>
      <c r="AC210" s="112">
        <f t="shared" si="95"/>
        <v>11243</v>
      </c>
      <c r="AD210" s="112">
        <f t="shared" si="91"/>
        <v>7485.2000000000007</v>
      </c>
      <c r="AE210" s="112">
        <f t="shared" si="84"/>
        <v>9900</v>
      </c>
      <c r="AF210" s="112">
        <f t="shared" si="85"/>
        <v>6500</v>
      </c>
      <c r="AG210" s="113">
        <f t="shared" si="92"/>
        <v>0.30745341614906835</v>
      </c>
      <c r="AH210" s="114">
        <f t="shared" si="93"/>
        <v>0.20186335403726707</v>
      </c>
    </row>
    <row r="211" spans="1:34" ht="21" customHeight="1">
      <c r="A211" s="593">
        <f t="shared" si="94"/>
        <v>201</v>
      </c>
      <c r="B211" s="91" t="s">
        <v>155</v>
      </c>
      <c r="C211" s="16" t="s">
        <v>156</v>
      </c>
      <c r="D211" s="63"/>
      <c r="E211" s="17">
        <v>1</v>
      </c>
      <c r="F211" s="91"/>
      <c r="G211" s="91"/>
      <c r="H211" s="91"/>
      <c r="I211" s="581" t="s">
        <v>167</v>
      </c>
      <c r="J211" s="17">
        <f t="shared" si="83"/>
        <v>45</v>
      </c>
      <c r="K211" s="91" t="s">
        <v>8</v>
      </c>
      <c r="L211" s="143">
        <v>99</v>
      </c>
      <c r="M211" s="91">
        <v>2</v>
      </c>
      <c r="N211" s="19">
        <f t="shared" si="80"/>
        <v>175</v>
      </c>
      <c r="O211" s="102">
        <f t="shared" si="81"/>
        <v>17325</v>
      </c>
      <c r="P211" s="103">
        <f t="shared" si="77"/>
        <v>13.802564767489521</v>
      </c>
      <c r="Q211" s="62">
        <v>8000</v>
      </c>
      <c r="R211" s="104">
        <f t="shared" si="82"/>
        <v>150</v>
      </c>
      <c r="S211" s="62">
        <f t="shared" si="78"/>
        <v>0</v>
      </c>
      <c r="T211" s="62">
        <f t="shared" si="79"/>
        <v>0</v>
      </c>
      <c r="U211" s="62">
        <f t="shared" si="86"/>
        <v>25325</v>
      </c>
      <c r="V211" s="62">
        <v>42000</v>
      </c>
      <c r="W211" s="19">
        <f t="shared" si="87"/>
        <v>1.8373716535339981</v>
      </c>
      <c r="X211" s="111">
        <v>56000</v>
      </c>
      <c r="Y211" s="111"/>
      <c r="Z211" s="112">
        <f t="shared" si="89"/>
        <v>1608.7979041916169</v>
      </c>
      <c r="AA211" s="112">
        <f t="shared" si="88"/>
        <v>715.5</v>
      </c>
      <c r="AB211" s="112">
        <f t="shared" si="90"/>
        <v>519.75</v>
      </c>
      <c r="AC211" s="112">
        <f t="shared" si="95"/>
        <v>12055</v>
      </c>
      <c r="AD211" s="112">
        <f t="shared" si="91"/>
        <v>7155</v>
      </c>
      <c r="AE211" s="112">
        <f t="shared" si="84"/>
        <v>10000</v>
      </c>
      <c r="AF211" s="112">
        <f t="shared" si="85"/>
        <v>6000</v>
      </c>
      <c r="AG211" s="113">
        <f t="shared" si="92"/>
        <v>0.23809523809523808</v>
      </c>
      <c r="AH211" s="114">
        <f t="shared" si="93"/>
        <v>0.14285714285714285</v>
      </c>
    </row>
    <row r="212" spans="1:34" ht="21" customHeight="1">
      <c r="A212" s="593">
        <f t="shared" si="94"/>
        <v>202</v>
      </c>
      <c r="B212" s="91" t="s">
        <v>155</v>
      </c>
      <c r="C212" s="16" t="s">
        <v>156</v>
      </c>
      <c r="D212" s="63"/>
      <c r="E212" s="17">
        <v>1</v>
      </c>
      <c r="F212" s="91"/>
      <c r="G212" s="91"/>
      <c r="H212" s="91"/>
      <c r="I212" s="581" t="s">
        <v>157</v>
      </c>
      <c r="J212" s="17">
        <f t="shared" si="83"/>
        <v>41</v>
      </c>
      <c r="K212" s="91" t="s">
        <v>158</v>
      </c>
      <c r="L212" s="143">
        <v>21</v>
      </c>
      <c r="M212" s="91">
        <v>2</v>
      </c>
      <c r="N212" s="19">
        <f t="shared" si="80"/>
        <v>175</v>
      </c>
      <c r="O212" s="102">
        <f t="shared" si="81"/>
        <v>3675</v>
      </c>
      <c r="P212" s="103">
        <f t="shared" si="77"/>
        <v>2.9278167688614136</v>
      </c>
      <c r="Q212" s="62">
        <v>8000</v>
      </c>
      <c r="R212" s="104">
        <f t="shared" si="82"/>
        <v>150</v>
      </c>
      <c r="S212" s="62">
        <f t="shared" si="78"/>
        <v>0</v>
      </c>
      <c r="T212" s="62">
        <f t="shared" si="79"/>
        <v>0</v>
      </c>
      <c r="U212" s="62">
        <f t="shared" si="86"/>
        <v>11675</v>
      </c>
      <c r="V212" s="62">
        <v>17200</v>
      </c>
      <c r="W212" s="19">
        <f t="shared" si="87"/>
        <v>1.8152559976406928</v>
      </c>
      <c r="X212" s="111">
        <v>22940</v>
      </c>
      <c r="Y212" s="111"/>
      <c r="Z212" s="112">
        <f t="shared" si="89"/>
        <v>718.68712574850292</v>
      </c>
      <c r="AA212" s="112">
        <f t="shared" si="88"/>
        <v>162.5200000000001</v>
      </c>
      <c r="AB212" s="112">
        <f t="shared" si="90"/>
        <v>110.25</v>
      </c>
      <c r="AC212" s="112">
        <f t="shared" si="95"/>
        <v>3633</v>
      </c>
      <c r="AD212" s="112">
        <f t="shared" si="91"/>
        <v>1625.2000000000007</v>
      </c>
      <c r="AE212" s="112">
        <f t="shared" si="84"/>
        <v>2900</v>
      </c>
      <c r="AF212" s="112">
        <f t="shared" si="85"/>
        <v>1400</v>
      </c>
      <c r="AG212" s="113">
        <f t="shared" si="92"/>
        <v>0.16860465116279069</v>
      </c>
      <c r="AH212" s="114">
        <f t="shared" si="93"/>
        <v>8.1395348837209308E-2</v>
      </c>
    </row>
    <row r="213" spans="1:34" ht="21" customHeight="1">
      <c r="A213" s="593">
        <f t="shared" si="94"/>
        <v>203</v>
      </c>
      <c r="B213" s="91" t="s">
        <v>154</v>
      </c>
      <c r="C213" s="16" t="s">
        <v>156</v>
      </c>
      <c r="D213" s="63"/>
      <c r="E213" s="17">
        <v>1</v>
      </c>
      <c r="F213" s="91"/>
      <c r="G213" s="91"/>
      <c r="H213" s="91"/>
      <c r="I213" s="581" t="s">
        <v>159</v>
      </c>
      <c r="J213" s="17">
        <f t="shared" si="83"/>
        <v>40</v>
      </c>
      <c r="K213" s="91" t="s">
        <v>158</v>
      </c>
      <c r="L213" s="143">
        <v>19.899999999999999</v>
      </c>
      <c r="M213" s="91">
        <v>2</v>
      </c>
      <c r="N213" s="19">
        <f t="shared" si="80"/>
        <v>175</v>
      </c>
      <c r="O213" s="102">
        <f t="shared" si="81"/>
        <v>3482.4999999999995</v>
      </c>
      <c r="P213" s="103">
        <f t="shared" si="77"/>
        <v>2.7744549381115298</v>
      </c>
      <c r="Q213" s="62">
        <v>8000</v>
      </c>
      <c r="R213" s="104">
        <f t="shared" si="82"/>
        <v>150</v>
      </c>
      <c r="S213" s="62">
        <f t="shared" si="78"/>
        <v>0</v>
      </c>
      <c r="T213" s="62">
        <f t="shared" si="79"/>
        <v>0</v>
      </c>
      <c r="U213" s="62">
        <f t="shared" si="86"/>
        <v>11482.5</v>
      </c>
      <c r="V213" s="62">
        <v>22000</v>
      </c>
      <c r="W213" s="19">
        <f t="shared" si="87"/>
        <v>1.8145681204540625</v>
      </c>
      <c r="X213" s="111">
        <v>29340</v>
      </c>
      <c r="Y213" s="111"/>
      <c r="Z213" s="112">
        <f t="shared" si="89"/>
        <v>706.13428143712565</v>
      </c>
      <c r="AA213" s="112">
        <f t="shared" si="88"/>
        <v>552.97000000000014</v>
      </c>
      <c r="AB213" s="112">
        <f t="shared" si="90"/>
        <v>104.47499999999998</v>
      </c>
      <c r="AC213" s="112">
        <f t="shared" si="95"/>
        <v>8097.5</v>
      </c>
      <c r="AD213" s="112">
        <f t="shared" si="91"/>
        <v>5529.7000000000007</v>
      </c>
      <c r="AE213" s="112">
        <f t="shared" si="84"/>
        <v>7300</v>
      </c>
      <c r="AF213" s="112">
        <f t="shared" si="85"/>
        <v>4900</v>
      </c>
      <c r="AG213" s="113">
        <f t="shared" si="92"/>
        <v>0.33181818181818185</v>
      </c>
      <c r="AH213" s="114">
        <f t="shared" si="93"/>
        <v>0.22272727272727272</v>
      </c>
    </row>
    <row r="214" spans="1:34" ht="21" customHeight="1">
      <c r="A214" s="593">
        <f t="shared" si="94"/>
        <v>204</v>
      </c>
      <c r="B214" s="91" t="s">
        <v>154</v>
      </c>
      <c r="C214" s="16" t="s">
        <v>156</v>
      </c>
      <c r="D214" s="63"/>
      <c r="E214" s="17">
        <v>1</v>
      </c>
      <c r="F214" s="91"/>
      <c r="G214" s="91"/>
      <c r="H214" s="91"/>
      <c r="I214" s="581" t="s">
        <v>160</v>
      </c>
      <c r="J214" s="17">
        <f t="shared" si="83"/>
        <v>49</v>
      </c>
      <c r="K214" s="91" t="s">
        <v>158</v>
      </c>
      <c r="L214" s="143">
        <v>238</v>
      </c>
      <c r="M214" s="91">
        <v>2</v>
      </c>
      <c r="N214" s="19">
        <f t="shared" si="80"/>
        <v>175</v>
      </c>
      <c r="O214" s="102">
        <f t="shared" si="81"/>
        <v>41650</v>
      </c>
      <c r="P214" s="103">
        <f t="shared" si="77"/>
        <v>33.181923380429353</v>
      </c>
      <c r="Q214" s="62">
        <v>8000</v>
      </c>
      <c r="R214" s="104">
        <f t="shared" si="82"/>
        <v>150</v>
      </c>
      <c r="S214" s="62">
        <f t="shared" si="78"/>
        <v>0</v>
      </c>
      <c r="T214" s="62">
        <f t="shared" si="79"/>
        <v>0</v>
      </c>
      <c r="U214" s="62">
        <f t="shared" si="86"/>
        <v>49650</v>
      </c>
      <c r="V214" s="62">
        <v>112800</v>
      </c>
      <c r="W214" s="19">
        <f t="shared" si="87"/>
        <v>1.8466390481876125</v>
      </c>
      <c r="X214" s="111">
        <v>150400</v>
      </c>
      <c r="Y214" s="111"/>
      <c r="Z214" s="112">
        <f t="shared" si="89"/>
        <v>3195.0209580838323</v>
      </c>
      <c r="AA214" s="112">
        <f t="shared" si="88"/>
        <v>3758.2000000000003</v>
      </c>
      <c r="AB214" s="112">
        <f t="shared" si="90"/>
        <v>1249.5</v>
      </c>
      <c r="AC214" s="112">
        <f t="shared" si="95"/>
        <v>50742</v>
      </c>
      <c r="AD214" s="112">
        <f t="shared" si="91"/>
        <v>37582</v>
      </c>
      <c r="AE214" s="112">
        <f t="shared" si="84"/>
        <v>46300</v>
      </c>
      <c r="AF214" s="112">
        <f t="shared" si="85"/>
        <v>32600</v>
      </c>
      <c r="AG214" s="113">
        <f t="shared" si="92"/>
        <v>0.41046099290780141</v>
      </c>
      <c r="AH214" s="114">
        <f t="shared" si="93"/>
        <v>0.28900709219858156</v>
      </c>
    </row>
    <row r="215" spans="1:34" ht="21" customHeight="1">
      <c r="A215" s="593">
        <f t="shared" si="94"/>
        <v>205</v>
      </c>
      <c r="B215" s="91" t="s">
        <v>154</v>
      </c>
      <c r="C215" s="16" t="s">
        <v>156</v>
      </c>
      <c r="D215" s="63"/>
      <c r="E215" s="17">
        <v>1</v>
      </c>
      <c r="F215" s="91"/>
      <c r="G215" s="91"/>
      <c r="H215" s="91"/>
      <c r="I215" s="581" t="s">
        <v>161</v>
      </c>
      <c r="J215" s="17">
        <f t="shared" si="83"/>
        <v>43</v>
      </c>
      <c r="K215" s="91" t="s">
        <v>158</v>
      </c>
      <c r="L215" s="143">
        <v>88</v>
      </c>
      <c r="M215" s="91">
        <v>2</v>
      </c>
      <c r="N215" s="19">
        <f t="shared" si="80"/>
        <v>175</v>
      </c>
      <c r="O215" s="102">
        <f t="shared" si="81"/>
        <v>15400</v>
      </c>
      <c r="P215" s="103">
        <f t="shared" si="77"/>
        <v>12.268946459990685</v>
      </c>
      <c r="Q215" s="62">
        <v>8000</v>
      </c>
      <c r="R215" s="104">
        <f t="shared" si="82"/>
        <v>150</v>
      </c>
      <c r="S215" s="62">
        <f t="shared" si="78"/>
        <v>0</v>
      </c>
      <c r="T215" s="62">
        <f t="shared" si="79"/>
        <v>0</v>
      </c>
      <c r="U215" s="62">
        <f t="shared" si="86"/>
        <v>23400</v>
      </c>
      <c r="V215" s="62">
        <v>45200</v>
      </c>
      <c r="W215" s="19">
        <f t="shared" si="87"/>
        <v>1.8358155483903988</v>
      </c>
      <c r="X215" s="111">
        <v>60270</v>
      </c>
      <c r="Y215" s="111"/>
      <c r="Z215" s="112">
        <f t="shared" si="89"/>
        <v>1483.2694610778447</v>
      </c>
      <c r="AA215" s="112">
        <f t="shared" si="88"/>
        <v>1155.4099999999999</v>
      </c>
      <c r="AB215" s="112">
        <f t="shared" si="90"/>
        <v>462</v>
      </c>
      <c r="AC215" s="112">
        <f t="shared" si="95"/>
        <v>16828</v>
      </c>
      <c r="AD215" s="112">
        <f t="shared" si="91"/>
        <v>11554.099999999999</v>
      </c>
      <c r="AE215" s="112">
        <f t="shared" si="84"/>
        <v>14900</v>
      </c>
      <c r="AF215" s="112">
        <f t="shared" si="85"/>
        <v>10000</v>
      </c>
      <c r="AG215" s="113">
        <f t="shared" si="92"/>
        <v>0.32964601769911506</v>
      </c>
      <c r="AH215" s="114">
        <f t="shared" si="93"/>
        <v>0.22123893805309736</v>
      </c>
    </row>
    <row r="216" spans="1:34" ht="21" customHeight="1">
      <c r="A216" s="593">
        <f t="shared" si="94"/>
        <v>206</v>
      </c>
      <c r="B216" s="91" t="s">
        <v>154</v>
      </c>
      <c r="C216" s="16" t="s">
        <v>156</v>
      </c>
      <c r="D216" s="63"/>
      <c r="E216" s="17">
        <v>1</v>
      </c>
      <c r="F216" s="91"/>
      <c r="G216" s="91"/>
      <c r="H216" s="91"/>
      <c r="I216" s="581" t="s">
        <v>162</v>
      </c>
      <c r="J216" s="17">
        <f t="shared" si="83"/>
        <v>48</v>
      </c>
      <c r="K216" s="91" t="s">
        <v>158</v>
      </c>
      <c r="L216" s="143">
        <v>99</v>
      </c>
      <c r="M216" s="91">
        <v>2</v>
      </c>
      <c r="N216" s="19">
        <f t="shared" si="80"/>
        <v>175</v>
      </c>
      <c r="O216" s="102">
        <f t="shared" si="81"/>
        <v>17325</v>
      </c>
      <c r="P216" s="103">
        <f t="shared" si="77"/>
        <v>13.802564767489521</v>
      </c>
      <c r="Q216" s="62">
        <v>8000</v>
      </c>
      <c r="R216" s="104">
        <f t="shared" si="82"/>
        <v>150</v>
      </c>
      <c r="S216" s="62">
        <f t="shared" si="78"/>
        <v>0</v>
      </c>
      <c r="T216" s="62">
        <f t="shared" si="79"/>
        <v>0</v>
      </c>
      <c r="U216" s="62">
        <f t="shared" si="86"/>
        <v>25325</v>
      </c>
      <c r="V216" s="62">
        <v>45170</v>
      </c>
      <c r="W216" s="19">
        <f t="shared" si="87"/>
        <v>1.8373716535339981</v>
      </c>
      <c r="X216" s="111">
        <v>60230</v>
      </c>
      <c r="Y216" s="111"/>
      <c r="Z216" s="112">
        <f t="shared" si="89"/>
        <v>1608.7979041916169</v>
      </c>
      <c r="AA216" s="112">
        <f t="shared" si="88"/>
        <v>960.59000000000015</v>
      </c>
      <c r="AB216" s="112">
        <f t="shared" si="90"/>
        <v>519.75</v>
      </c>
      <c r="AC216" s="112">
        <f t="shared" si="95"/>
        <v>14876.300000000003</v>
      </c>
      <c r="AD216" s="112">
        <f t="shared" si="91"/>
        <v>9605.9000000000015</v>
      </c>
      <c r="AE216" s="112">
        <f t="shared" si="84"/>
        <v>12800</v>
      </c>
      <c r="AF216" s="112">
        <f t="shared" si="85"/>
        <v>8200</v>
      </c>
      <c r="AG216" s="113">
        <f t="shared" si="92"/>
        <v>0.28337392074385653</v>
      </c>
      <c r="AH216" s="114">
        <f t="shared" si="93"/>
        <v>0.18153641797653311</v>
      </c>
    </row>
    <row r="217" spans="1:34" ht="21" customHeight="1">
      <c r="A217" s="593">
        <f t="shared" si="94"/>
        <v>207</v>
      </c>
      <c r="B217" s="91" t="s">
        <v>154</v>
      </c>
      <c r="C217" s="16" t="s">
        <v>156</v>
      </c>
      <c r="D217" s="63"/>
      <c r="E217" s="17">
        <v>1</v>
      </c>
      <c r="F217" s="91"/>
      <c r="G217" s="91"/>
      <c r="H217" s="91"/>
      <c r="I217" s="581" t="s">
        <v>163</v>
      </c>
      <c r="J217" s="17">
        <f t="shared" si="83"/>
        <v>42</v>
      </c>
      <c r="K217" s="91" t="s">
        <v>158</v>
      </c>
      <c r="L217" s="143">
        <v>189</v>
      </c>
      <c r="M217" s="91">
        <v>2</v>
      </c>
      <c r="N217" s="19">
        <f t="shared" si="80"/>
        <v>175</v>
      </c>
      <c r="O217" s="102">
        <f t="shared" si="81"/>
        <v>33075</v>
      </c>
      <c r="P217" s="103">
        <f t="shared" si="77"/>
        <v>26.350350919752721</v>
      </c>
      <c r="Q217" s="62">
        <v>8000</v>
      </c>
      <c r="R217" s="104">
        <f t="shared" si="82"/>
        <v>150</v>
      </c>
      <c r="S217" s="62">
        <f t="shared" si="78"/>
        <v>0</v>
      </c>
      <c r="T217" s="62">
        <f t="shared" si="79"/>
        <v>0</v>
      </c>
      <c r="U217" s="62">
        <f t="shared" si="86"/>
        <v>41075</v>
      </c>
      <c r="V217" s="62">
        <v>82300</v>
      </c>
      <c r="W217" s="19">
        <f t="shared" si="87"/>
        <v>1.8446248100269333</v>
      </c>
      <c r="X217" s="111">
        <v>109740</v>
      </c>
      <c r="Y217" s="111"/>
      <c r="Z217" s="112">
        <f t="shared" si="89"/>
        <v>2635.84880239521</v>
      </c>
      <c r="AA217" s="112">
        <f t="shared" si="88"/>
        <v>2256.9199999999996</v>
      </c>
      <c r="AB217" s="112">
        <f t="shared" si="90"/>
        <v>992.25</v>
      </c>
      <c r="AC217" s="112">
        <f t="shared" si="95"/>
        <v>32172</v>
      </c>
      <c r="AD217" s="112">
        <f t="shared" si="91"/>
        <v>22569.199999999997</v>
      </c>
      <c r="AE217" s="112">
        <f t="shared" si="84"/>
        <v>28600</v>
      </c>
      <c r="AF217" s="112">
        <f t="shared" si="85"/>
        <v>19400</v>
      </c>
      <c r="AG217" s="113">
        <f t="shared" si="92"/>
        <v>0.34750911300121506</v>
      </c>
      <c r="AH217" s="114">
        <f t="shared" si="93"/>
        <v>0.23572296476306198</v>
      </c>
    </row>
    <row r="218" spans="1:34" ht="21" customHeight="1">
      <c r="A218" s="593">
        <f t="shared" si="94"/>
        <v>208</v>
      </c>
      <c r="B218" s="91" t="s">
        <v>154</v>
      </c>
      <c r="C218" s="16" t="s">
        <v>156</v>
      </c>
      <c r="D218" s="63"/>
      <c r="E218" s="17">
        <v>1</v>
      </c>
      <c r="F218" s="91"/>
      <c r="G218" s="91"/>
      <c r="H218" s="91"/>
      <c r="I218" s="581" t="s">
        <v>164</v>
      </c>
      <c r="J218" s="17">
        <f t="shared" si="83"/>
        <v>46</v>
      </c>
      <c r="K218" s="91" t="s">
        <v>158</v>
      </c>
      <c r="L218" s="143">
        <v>229.6</v>
      </c>
      <c r="M218" s="91">
        <v>2</v>
      </c>
      <c r="N218" s="19">
        <f t="shared" si="80"/>
        <v>175</v>
      </c>
      <c r="O218" s="102">
        <f t="shared" si="81"/>
        <v>40180</v>
      </c>
      <c r="P218" s="103">
        <f t="shared" si="77"/>
        <v>32.010796672884787</v>
      </c>
      <c r="Q218" s="62">
        <v>8000</v>
      </c>
      <c r="R218" s="104">
        <f t="shared" si="82"/>
        <v>150</v>
      </c>
      <c r="S218" s="62">
        <f t="shared" si="78"/>
        <v>0</v>
      </c>
      <c r="T218" s="62">
        <f t="shared" si="79"/>
        <v>0</v>
      </c>
      <c r="U218" s="62">
        <f t="shared" si="86"/>
        <v>48180</v>
      </c>
      <c r="V218" s="62">
        <v>102300</v>
      </c>
      <c r="W218" s="19">
        <f t="shared" si="87"/>
        <v>1.8463446705592552</v>
      </c>
      <c r="X218" s="111">
        <v>136400</v>
      </c>
      <c r="Y218" s="111"/>
      <c r="Z218" s="112">
        <f t="shared" si="89"/>
        <v>3099.1628742514977</v>
      </c>
      <c r="AA218" s="112">
        <f t="shared" si="88"/>
        <v>3093.2000000000003</v>
      </c>
      <c r="AB218" s="112">
        <f t="shared" si="90"/>
        <v>1205.3999999999999</v>
      </c>
      <c r="AC218" s="112">
        <f t="shared" si="95"/>
        <v>42867</v>
      </c>
      <c r="AD218" s="112">
        <f t="shared" si="91"/>
        <v>30932</v>
      </c>
      <c r="AE218" s="112">
        <f t="shared" si="84"/>
        <v>38600</v>
      </c>
      <c r="AF218" s="112">
        <f t="shared" si="85"/>
        <v>26700</v>
      </c>
      <c r="AG218" s="113">
        <f t="shared" si="92"/>
        <v>0.37732160312805474</v>
      </c>
      <c r="AH218" s="114">
        <f t="shared" si="93"/>
        <v>0.26099706744868034</v>
      </c>
    </row>
    <row r="219" spans="1:34" ht="21" customHeight="1">
      <c r="A219" s="593">
        <f t="shared" si="94"/>
        <v>209</v>
      </c>
      <c r="B219" s="91" t="s">
        <v>154</v>
      </c>
      <c r="C219" s="16" t="s">
        <v>156</v>
      </c>
      <c r="D219" s="63"/>
      <c r="E219" s="17">
        <v>1</v>
      </c>
      <c r="F219" s="91" t="s">
        <v>166</v>
      </c>
      <c r="G219" s="91"/>
      <c r="H219" s="91"/>
      <c r="I219" s="581" t="s">
        <v>168</v>
      </c>
      <c r="J219" s="17">
        <f t="shared" si="83"/>
        <v>40</v>
      </c>
      <c r="K219" s="91" t="s">
        <v>158</v>
      </c>
      <c r="L219" s="143">
        <v>95</v>
      </c>
      <c r="M219" s="91">
        <v>2</v>
      </c>
      <c r="N219" s="19">
        <f t="shared" si="80"/>
        <v>175</v>
      </c>
      <c r="O219" s="102">
        <f t="shared" si="81"/>
        <v>16625</v>
      </c>
      <c r="P219" s="103">
        <f t="shared" si="77"/>
        <v>13.24488538294449</v>
      </c>
      <c r="Q219" s="62">
        <v>8000</v>
      </c>
      <c r="R219" s="104">
        <f t="shared" si="82"/>
        <v>150</v>
      </c>
      <c r="S219" s="62">
        <f t="shared" si="78"/>
        <v>0</v>
      </c>
      <c r="T219" s="62">
        <f t="shared" si="79"/>
        <v>0</v>
      </c>
      <c r="U219" s="62">
        <f t="shared" si="86"/>
        <v>24625</v>
      </c>
      <c r="V219" s="62">
        <v>38100</v>
      </c>
      <c r="W219" s="19">
        <f t="shared" si="87"/>
        <v>1.836833946320557</v>
      </c>
      <c r="X219" s="111">
        <v>50800</v>
      </c>
      <c r="Y219" s="111"/>
      <c r="Z219" s="112">
        <f t="shared" si="89"/>
        <v>1563.1511976047909</v>
      </c>
      <c r="AA219" s="112">
        <f t="shared" si="88"/>
        <v>483.90000000000003</v>
      </c>
      <c r="AB219" s="112">
        <f t="shared" si="90"/>
        <v>498.75</v>
      </c>
      <c r="AC219" s="112">
        <f t="shared" si="95"/>
        <v>9284</v>
      </c>
      <c r="AD219" s="112">
        <f t="shared" si="91"/>
        <v>4839</v>
      </c>
      <c r="AE219" s="112">
        <f t="shared" si="84"/>
        <v>7300</v>
      </c>
      <c r="AF219" s="112">
        <f t="shared" si="85"/>
        <v>3900</v>
      </c>
      <c r="AG219" s="113">
        <f t="shared" si="92"/>
        <v>0.19160104986876642</v>
      </c>
      <c r="AH219" s="114">
        <f t="shared" si="93"/>
        <v>0.10236220472440945</v>
      </c>
    </row>
    <row r="220" spans="1:34" ht="21" customHeight="1">
      <c r="A220" s="593">
        <f t="shared" si="94"/>
        <v>210</v>
      </c>
      <c r="B220" s="91" t="s">
        <v>154</v>
      </c>
      <c r="C220" s="16" t="s">
        <v>156</v>
      </c>
      <c r="D220" s="63"/>
      <c r="E220" s="17">
        <v>1</v>
      </c>
      <c r="F220" s="91"/>
      <c r="G220" s="91"/>
      <c r="H220" s="91"/>
      <c r="I220" s="581" t="s">
        <v>165</v>
      </c>
      <c r="J220" s="17">
        <f t="shared" si="83"/>
        <v>43</v>
      </c>
      <c r="K220" s="91" t="s">
        <v>158</v>
      </c>
      <c r="L220" s="143">
        <v>43.8</v>
      </c>
      <c r="M220" s="91">
        <v>2</v>
      </c>
      <c r="N220" s="19">
        <f t="shared" si="80"/>
        <v>175</v>
      </c>
      <c r="O220" s="102">
        <f t="shared" si="81"/>
        <v>7664.9999999999991</v>
      </c>
      <c r="P220" s="103">
        <f t="shared" si="77"/>
        <v>6.1065892607680903</v>
      </c>
      <c r="Q220" s="62">
        <v>8000</v>
      </c>
      <c r="R220" s="104">
        <f t="shared" si="82"/>
        <v>150</v>
      </c>
      <c r="S220" s="62">
        <f t="shared" si="78"/>
        <v>0</v>
      </c>
      <c r="T220" s="62">
        <f t="shared" si="79"/>
        <v>0</v>
      </c>
      <c r="U220" s="62">
        <f t="shared" si="86"/>
        <v>15665</v>
      </c>
      <c r="V220" s="62">
        <v>25700</v>
      </c>
      <c r="W220" s="19">
        <f t="shared" si="87"/>
        <v>1.8257070283308265</v>
      </c>
      <c r="X220" s="111">
        <v>34270</v>
      </c>
      <c r="Y220" s="111"/>
      <c r="Z220" s="112">
        <f t="shared" si="89"/>
        <v>978.87335329341329</v>
      </c>
      <c r="AA220" s="112">
        <f t="shared" si="88"/>
        <v>420.90999999999985</v>
      </c>
      <c r="AB220" s="112">
        <f t="shared" si="90"/>
        <v>229.94999999999996</v>
      </c>
      <c r="AC220" s="112">
        <f t="shared" si="95"/>
        <v>7208</v>
      </c>
      <c r="AD220" s="112">
        <f t="shared" si="91"/>
        <v>4209.0999999999985</v>
      </c>
      <c r="AE220" s="112">
        <f t="shared" si="84"/>
        <v>6000</v>
      </c>
      <c r="AF220" s="112">
        <f t="shared" si="85"/>
        <v>3600</v>
      </c>
      <c r="AG220" s="113">
        <f t="shared" si="92"/>
        <v>0.23346303501945526</v>
      </c>
      <c r="AH220" s="114">
        <f t="shared" si="93"/>
        <v>0.14007782101167315</v>
      </c>
    </row>
    <row r="221" spans="1:34" ht="21" customHeight="1">
      <c r="A221" s="593">
        <f t="shared" si="94"/>
        <v>211</v>
      </c>
      <c r="B221" s="618" t="s">
        <v>213</v>
      </c>
      <c r="C221" s="616" t="s">
        <v>214</v>
      </c>
      <c r="D221" s="63"/>
      <c r="E221" s="17">
        <v>1</v>
      </c>
      <c r="F221" s="91"/>
      <c r="G221" s="91"/>
      <c r="H221" s="91"/>
      <c r="I221" s="618" t="s">
        <v>215</v>
      </c>
      <c r="J221" s="17">
        <f t="shared" si="83"/>
        <v>46</v>
      </c>
      <c r="K221" s="91" t="s">
        <v>8</v>
      </c>
      <c r="L221" s="143">
        <v>48</v>
      </c>
      <c r="M221" s="91">
        <v>2</v>
      </c>
      <c r="N221" s="19">
        <f t="shared" si="80"/>
        <v>175</v>
      </c>
      <c r="O221" s="102">
        <f t="shared" si="81"/>
        <v>8400</v>
      </c>
      <c r="P221" s="103">
        <f t="shared" si="77"/>
        <v>6.6921526145403742</v>
      </c>
      <c r="Q221" s="62">
        <v>15000</v>
      </c>
      <c r="R221" s="104">
        <f t="shared" si="82"/>
        <v>150</v>
      </c>
      <c r="S221" s="62">
        <f t="shared" si="78"/>
        <v>0</v>
      </c>
      <c r="T221" s="62">
        <f t="shared" si="79"/>
        <v>0</v>
      </c>
      <c r="U221" s="62">
        <f t="shared" si="86"/>
        <v>23400</v>
      </c>
      <c r="V221" s="62">
        <v>40400</v>
      </c>
      <c r="W221" s="19">
        <f t="shared" si="87"/>
        <v>1.8179026562260097</v>
      </c>
      <c r="X221" s="111">
        <v>53870</v>
      </c>
      <c r="Y221" s="111"/>
      <c r="Z221" s="112">
        <f t="shared" si="89"/>
        <v>1445.9640718562878</v>
      </c>
      <c r="AA221" s="112">
        <f t="shared" si="88"/>
        <v>784.20999999999992</v>
      </c>
      <c r="AB221" s="112">
        <f t="shared" si="90"/>
        <v>252</v>
      </c>
      <c r="AC221" s="112">
        <f t="shared" si="95"/>
        <v>12556</v>
      </c>
      <c r="AD221" s="112">
        <f t="shared" si="91"/>
        <v>7842.0999999999985</v>
      </c>
      <c r="AE221" s="112">
        <f t="shared" si="84"/>
        <v>10900</v>
      </c>
      <c r="AF221" s="112">
        <f t="shared" si="85"/>
        <v>6900</v>
      </c>
      <c r="AG221" s="113">
        <f t="shared" si="92"/>
        <v>0.26980198019801982</v>
      </c>
      <c r="AH221" s="114">
        <f t="shared" si="93"/>
        <v>0.1707920792079208</v>
      </c>
    </row>
    <row r="222" spans="1:34" ht="21" customHeight="1">
      <c r="A222" s="593">
        <f t="shared" si="94"/>
        <v>212</v>
      </c>
      <c r="B222" s="618"/>
      <c r="C222" s="616"/>
      <c r="D222" s="63"/>
      <c r="E222" s="17">
        <v>1</v>
      </c>
      <c r="F222" s="91"/>
      <c r="G222" s="91"/>
      <c r="H222" s="91"/>
      <c r="I222" s="618"/>
      <c r="J222" s="17">
        <f t="shared" si="83"/>
        <v>0</v>
      </c>
      <c r="K222" s="91" t="s">
        <v>8</v>
      </c>
      <c r="L222" s="143">
        <v>78</v>
      </c>
      <c r="M222" s="91">
        <v>2</v>
      </c>
      <c r="N222" s="19">
        <f t="shared" si="80"/>
        <v>175</v>
      </c>
      <c r="O222" s="102">
        <f t="shared" si="81"/>
        <v>13650</v>
      </c>
      <c r="P222" s="103">
        <f t="shared" si="77"/>
        <v>10.874747998628107</v>
      </c>
      <c r="Q222" s="62">
        <v>15000</v>
      </c>
      <c r="R222" s="104">
        <f t="shared" si="82"/>
        <v>150</v>
      </c>
      <c r="S222" s="62">
        <f t="shared" si="78"/>
        <v>0</v>
      </c>
      <c r="T222" s="62">
        <f t="shared" si="79"/>
        <v>0</v>
      </c>
      <c r="U222" s="62">
        <f t="shared" si="86"/>
        <v>28650</v>
      </c>
      <c r="V222" s="62">
        <v>43900</v>
      </c>
      <c r="W222" s="19">
        <f t="shared" si="87"/>
        <v>1.8249365144057434</v>
      </c>
      <c r="X222" s="111">
        <v>58540</v>
      </c>
      <c r="Y222" s="111"/>
      <c r="Z222" s="112">
        <f t="shared" si="89"/>
        <v>1788.3143712574849</v>
      </c>
      <c r="AA222" s="112">
        <f t="shared" si="88"/>
        <v>529.81999999999971</v>
      </c>
      <c r="AB222" s="112">
        <f t="shared" si="90"/>
        <v>409.5</v>
      </c>
      <c r="AC222" s="112">
        <f t="shared" si="95"/>
        <v>10421</v>
      </c>
      <c r="AD222" s="112">
        <f t="shared" si="91"/>
        <v>5298.1999999999971</v>
      </c>
      <c r="AE222" s="112">
        <f t="shared" si="84"/>
        <v>8300</v>
      </c>
      <c r="AF222" s="112">
        <f t="shared" si="85"/>
        <v>4400</v>
      </c>
      <c r="AG222" s="113">
        <f t="shared" si="92"/>
        <v>0.18906605922551253</v>
      </c>
      <c r="AH222" s="114">
        <f t="shared" si="93"/>
        <v>0.10022779043280182</v>
      </c>
    </row>
    <row r="223" spans="1:34" ht="21" customHeight="1">
      <c r="A223" s="593">
        <f t="shared" si="94"/>
        <v>213</v>
      </c>
      <c r="B223" s="91" t="s">
        <v>226</v>
      </c>
      <c r="C223" s="16" t="s">
        <v>224</v>
      </c>
      <c r="D223" s="63"/>
      <c r="E223" s="17">
        <v>1</v>
      </c>
      <c r="F223" s="91" t="s">
        <v>228</v>
      </c>
      <c r="G223" s="91"/>
      <c r="H223" s="91"/>
      <c r="I223" s="581" t="s">
        <v>216</v>
      </c>
      <c r="J223" s="17">
        <f>LENB(I223)</f>
        <v>26</v>
      </c>
      <c r="K223" s="91" t="s">
        <v>8</v>
      </c>
      <c r="L223" s="143">
        <v>24</v>
      </c>
      <c r="M223" s="91">
        <v>2</v>
      </c>
      <c r="N223" s="19">
        <f t="shared" si="80"/>
        <v>175</v>
      </c>
      <c r="O223" s="102">
        <f t="shared" si="81"/>
        <v>4200</v>
      </c>
      <c r="P223" s="103">
        <f t="shared" si="77"/>
        <v>3.3460763072701871</v>
      </c>
      <c r="Q223" s="62">
        <v>15000</v>
      </c>
      <c r="R223" s="104">
        <f t="shared" si="82"/>
        <v>150</v>
      </c>
      <c r="S223" s="62">
        <f t="shared" si="78"/>
        <v>0</v>
      </c>
      <c r="T223" s="62">
        <f t="shared" si="79"/>
        <v>0</v>
      </c>
      <c r="U223" s="62">
        <f t="shared" si="86"/>
        <v>19200</v>
      </c>
      <c r="V223" s="62">
        <v>36100</v>
      </c>
      <c r="W223" s="19">
        <f t="shared" si="87"/>
        <v>1.8095059880239519</v>
      </c>
      <c r="X223" s="111">
        <v>48140</v>
      </c>
      <c r="Y223" s="111"/>
      <c r="Z223" s="112">
        <f t="shared" si="89"/>
        <v>1172.0838323353289</v>
      </c>
      <c r="AA223" s="112">
        <f t="shared" si="88"/>
        <v>871.62000000000012</v>
      </c>
      <c r="AB223" s="112">
        <f t="shared" si="90"/>
        <v>126</v>
      </c>
      <c r="AC223" s="112">
        <f t="shared" si="95"/>
        <v>12929</v>
      </c>
      <c r="AD223" s="112">
        <f t="shared" si="91"/>
        <v>8716.2000000000007</v>
      </c>
      <c r="AE223" s="112">
        <f t="shared" si="84"/>
        <v>11700</v>
      </c>
      <c r="AF223" s="112">
        <f t="shared" si="85"/>
        <v>7800</v>
      </c>
      <c r="AG223" s="113">
        <f t="shared" si="92"/>
        <v>0.32409972299168976</v>
      </c>
      <c r="AH223" s="114">
        <f t="shared" si="93"/>
        <v>0.21606648199445982</v>
      </c>
    </row>
    <row r="224" spans="1:34" ht="21" customHeight="1">
      <c r="A224" s="593">
        <f t="shared" si="94"/>
        <v>214</v>
      </c>
      <c r="B224" s="91" t="s">
        <v>227</v>
      </c>
      <c r="C224" s="16" t="s">
        <v>224</v>
      </c>
      <c r="D224" s="63"/>
      <c r="E224" s="17">
        <v>1</v>
      </c>
      <c r="F224" s="91" t="s">
        <v>229</v>
      </c>
      <c r="G224" s="91"/>
      <c r="H224" s="91"/>
      <c r="I224" s="581" t="s">
        <v>217</v>
      </c>
      <c r="J224" s="17">
        <f>LENB(I224)</f>
        <v>36</v>
      </c>
      <c r="K224" s="91" t="s">
        <v>8</v>
      </c>
      <c r="L224" s="143">
        <v>28</v>
      </c>
      <c r="M224" s="91">
        <v>2</v>
      </c>
      <c r="N224" s="19">
        <f t="shared" si="80"/>
        <v>175</v>
      </c>
      <c r="O224" s="102">
        <f t="shared" si="81"/>
        <v>4900</v>
      </c>
      <c r="P224" s="103">
        <f t="shared" si="77"/>
        <v>3.9037556918152183</v>
      </c>
      <c r="Q224" s="62">
        <v>15000</v>
      </c>
      <c r="R224" s="104">
        <f t="shared" si="82"/>
        <v>150</v>
      </c>
      <c r="S224" s="62">
        <f t="shared" si="78"/>
        <v>0</v>
      </c>
      <c r="T224" s="62">
        <f t="shared" si="79"/>
        <v>0</v>
      </c>
      <c r="U224" s="62">
        <f t="shared" si="86"/>
        <v>19900</v>
      </c>
      <c r="V224" s="62">
        <v>39700</v>
      </c>
      <c r="W224" s="19">
        <f t="shared" si="87"/>
        <v>1.8111515662143052</v>
      </c>
      <c r="X224" s="111">
        <v>52940</v>
      </c>
      <c r="Y224" s="111"/>
      <c r="Z224" s="112">
        <f t="shared" si="89"/>
        <v>1217.7305389221558</v>
      </c>
      <c r="AA224" s="112">
        <f t="shared" si="88"/>
        <v>1080.0199999999998</v>
      </c>
      <c r="AB224" s="112">
        <f t="shared" si="90"/>
        <v>147</v>
      </c>
      <c r="AC224" s="112">
        <f t="shared" si="95"/>
        <v>15433</v>
      </c>
      <c r="AD224" s="112">
        <f t="shared" si="91"/>
        <v>10800.199999999997</v>
      </c>
      <c r="AE224" s="112">
        <f t="shared" si="84"/>
        <v>14100</v>
      </c>
      <c r="AF224" s="112">
        <f t="shared" si="85"/>
        <v>9600</v>
      </c>
      <c r="AG224" s="113">
        <f t="shared" si="92"/>
        <v>0.35516372795969775</v>
      </c>
      <c r="AH224" s="114">
        <f t="shared" si="93"/>
        <v>0.24181360201511334</v>
      </c>
    </row>
    <row r="225" spans="1:34" ht="21" customHeight="1">
      <c r="A225" s="593">
        <f t="shared" si="94"/>
        <v>215</v>
      </c>
      <c r="B225" s="91" t="s">
        <v>225</v>
      </c>
      <c r="C225" s="16" t="s">
        <v>224</v>
      </c>
      <c r="D225" s="63"/>
      <c r="E225" s="17">
        <v>1</v>
      </c>
      <c r="F225" s="91" t="s">
        <v>230</v>
      </c>
      <c r="G225" s="91"/>
      <c r="H225" s="91"/>
      <c r="I225" s="581" t="s">
        <v>218</v>
      </c>
      <c r="J225" s="17">
        <f>LENB(I225)</f>
        <v>41</v>
      </c>
      <c r="K225" s="91" t="s">
        <v>8</v>
      </c>
      <c r="L225" s="143">
        <v>88</v>
      </c>
      <c r="M225" s="91">
        <v>2</v>
      </c>
      <c r="N225" s="19">
        <f t="shared" si="80"/>
        <v>175</v>
      </c>
      <c r="O225" s="102">
        <f t="shared" si="81"/>
        <v>15400</v>
      </c>
      <c r="P225" s="103">
        <f t="shared" si="77"/>
        <v>12.268946459990685</v>
      </c>
      <c r="Q225" s="62">
        <v>15000</v>
      </c>
      <c r="R225" s="104">
        <f t="shared" si="82"/>
        <v>150</v>
      </c>
      <c r="S225" s="62">
        <f t="shared" si="78"/>
        <v>0</v>
      </c>
      <c r="T225" s="62">
        <f t="shared" si="79"/>
        <v>0</v>
      </c>
      <c r="U225" s="62">
        <f t="shared" si="86"/>
        <v>30400</v>
      </c>
      <c r="V225" s="62">
        <v>47600</v>
      </c>
      <c r="W225" s="19">
        <f t="shared" si="87"/>
        <v>1.8267412543334385</v>
      </c>
      <c r="X225" s="111">
        <v>63470</v>
      </c>
      <c r="Y225" s="111"/>
      <c r="Z225" s="112">
        <f t="shared" si="89"/>
        <v>1902.4311377245515</v>
      </c>
      <c r="AA225" s="112">
        <f t="shared" si="88"/>
        <v>641.00999999999988</v>
      </c>
      <c r="AB225" s="112">
        <f t="shared" si="90"/>
        <v>462</v>
      </c>
      <c r="AC225" s="112">
        <f t="shared" si="95"/>
        <v>11964</v>
      </c>
      <c r="AD225" s="112">
        <f t="shared" si="91"/>
        <v>6410.0999999999985</v>
      </c>
      <c r="AE225" s="112">
        <f t="shared" si="84"/>
        <v>9600</v>
      </c>
      <c r="AF225" s="112">
        <f t="shared" si="85"/>
        <v>5400</v>
      </c>
      <c r="AG225" s="113">
        <f t="shared" si="92"/>
        <v>0.20168067226890757</v>
      </c>
      <c r="AH225" s="114">
        <f t="shared" si="93"/>
        <v>0.1134453781512605</v>
      </c>
    </row>
    <row r="226" spans="1:34" ht="21" customHeight="1">
      <c r="A226" s="593">
        <f t="shared" si="94"/>
        <v>216</v>
      </c>
      <c r="B226" s="91" t="s">
        <v>225</v>
      </c>
      <c r="C226" s="16" t="s">
        <v>224</v>
      </c>
      <c r="D226" s="63"/>
      <c r="E226" s="17">
        <v>1</v>
      </c>
      <c r="F226" s="91" t="s">
        <v>247</v>
      </c>
      <c r="G226" s="91"/>
      <c r="H226" s="91"/>
      <c r="I226" s="581" t="s">
        <v>219</v>
      </c>
      <c r="J226" s="17">
        <f>LENB(I226)</f>
        <v>27</v>
      </c>
      <c r="K226" s="91" t="s">
        <v>8</v>
      </c>
      <c r="L226" s="143">
        <v>108</v>
      </c>
      <c r="M226" s="91">
        <v>2</v>
      </c>
      <c r="N226" s="19">
        <f t="shared" si="80"/>
        <v>175</v>
      </c>
      <c r="O226" s="102">
        <f t="shared" si="81"/>
        <v>18900</v>
      </c>
      <c r="P226" s="103">
        <f t="shared" si="77"/>
        <v>15.057343382715841</v>
      </c>
      <c r="Q226" s="62">
        <v>15000</v>
      </c>
      <c r="R226" s="104">
        <f t="shared" si="82"/>
        <v>150</v>
      </c>
      <c r="S226" s="62">
        <f t="shared" si="78"/>
        <v>0</v>
      </c>
      <c r="T226" s="62">
        <f t="shared" si="79"/>
        <v>0</v>
      </c>
      <c r="U226" s="62">
        <f t="shared" si="86"/>
        <v>33900</v>
      </c>
      <c r="V226" s="62">
        <v>53100</v>
      </c>
      <c r="W226" s="19">
        <f t="shared" si="87"/>
        <v>1.8297917439457367</v>
      </c>
      <c r="X226" s="111">
        <v>70800</v>
      </c>
      <c r="Y226" s="111"/>
      <c r="Z226" s="112">
        <f t="shared" si="89"/>
        <v>2130.6646706586826</v>
      </c>
      <c r="AA226" s="112">
        <f t="shared" si="88"/>
        <v>716.40000000000009</v>
      </c>
      <c r="AB226" s="112">
        <f t="shared" si="90"/>
        <v>567</v>
      </c>
      <c r="AC226" s="112">
        <f t="shared" si="95"/>
        <v>13359</v>
      </c>
      <c r="AD226" s="112">
        <f t="shared" si="91"/>
        <v>7164</v>
      </c>
      <c r="AE226" s="112">
        <f t="shared" si="84"/>
        <v>10700</v>
      </c>
      <c r="AF226" s="112">
        <f t="shared" si="85"/>
        <v>5900</v>
      </c>
      <c r="AG226" s="113">
        <f t="shared" si="92"/>
        <v>0.20150659133709981</v>
      </c>
      <c r="AH226" s="114">
        <f t="shared" si="93"/>
        <v>0.1111111111111111</v>
      </c>
    </row>
    <row r="227" spans="1:34" s="52" customFormat="1" ht="21" customHeight="1">
      <c r="A227" s="593">
        <f t="shared" si="94"/>
        <v>217</v>
      </c>
      <c r="B227" s="618" t="s">
        <v>225</v>
      </c>
      <c r="C227" s="616" t="s">
        <v>224</v>
      </c>
      <c r="D227" s="63"/>
      <c r="E227" s="17">
        <v>1</v>
      </c>
      <c r="F227" s="91" t="s">
        <v>241</v>
      </c>
      <c r="G227" s="91"/>
      <c r="H227" s="91"/>
      <c r="I227" s="618" t="s">
        <v>220</v>
      </c>
      <c r="J227" s="617">
        <f>LENB(I227)</f>
        <v>43</v>
      </c>
      <c r="K227" s="91" t="s">
        <v>8</v>
      </c>
      <c r="L227" s="143">
        <v>98</v>
      </c>
      <c r="M227" s="17">
        <v>1</v>
      </c>
      <c r="N227" s="19">
        <f t="shared" si="80"/>
        <v>175</v>
      </c>
      <c r="O227" s="102">
        <f t="shared" si="81"/>
        <v>17150</v>
      </c>
      <c r="P227" s="103">
        <f t="shared" si="77"/>
        <v>13.663144921353263</v>
      </c>
      <c r="Q227" s="62">
        <v>15000</v>
      </c>
      <c r="R227" s="104">
        <f t="shared" si="82"/>
        <v>150</v>
      </c>
      <c r="S227" s="62">
        <f t="shared" si="78"/>
        <v>0</v>
      </c>
      <c r="T227" s="62">
        <f t="shared" si="79"/>
        <v>0</v>
      </c>
      <c r="U227" s="62">
        <f t="shared" si="86"/>
        <v>32150</v>
      </c>
      <c r="V227" s="62">
        <v>49500</v>
      </c>
      <c r="W227" s="19">
        <f t="shared" si="87"/>
        <v>1.8283495217962209</v>
      </c>
      <c r="X227" s="111">
        <v>66000</v>
      </c>
      <c r="Y227" s="111"/>
      <c r="Z227" s="112">
        <f t="shared" si="89"/>
        <v>2016.5479041916171</v>
      </c>
      <c r="AA227" s="112">
        <f t="shared" si="88"/>
        <v>613</v>
      </c>
      <c r="AB227" s="112">
        <f t="shared" si="90"/>
        <v>514.5</v>
      </c>
      <c r="AC227" s="112">
        <f t="shared" si="95"/>
        <v>11905</v>
      </c>
      <c r="AD227" s="112">
        <f t="shared" si="91"/>
        <v>6130</v>
      </c>
      <c r="AE227" s="112">
        <f t="shared" si="84"/>
        <v>9400</v>
      </c>
      <c r="AF227" s="112">
        <f t="shared" si="85"/>
        <v>5100</v>
      </c>
      <c r="AG227" s="113">
        <f t="shared" si="92"/>
        <v>0.1898989898989899</v>
      </c>
      <c r="AH227" s="114">
        <f t="shared" si="93"/>
        <v>0.10303030303030303</v>
      </c>
    </row>
    <row r="228" spans="1:34" s="41" customFormat="1" ht="21" customHeight="1">
      <c r="A228" s="593">
        <f t="shared" si="94"/>
        <v>218</v>
      </c>
      <c r="B228" s="618"/>
      <c r="C228" s="616"/>
      <c r="D228" s="63"/>
      <c r="E228" s="17">
        <v>1</v>
      </c>
      <c r="F228" s="91" t="s">
        <v>231</v>
      </c>
      <c r="G228" s="91"/>
      <c r="H228" s="91"/>
      <c r="I228" s="618"/>
      <c r="J228" s="617"/>
      <c r="K228" s="91" t="s">
        <v>8</v>
      </c>
      <c r="L228" s="143">
        <v>128</v>
      </c>
      <c r="M228" s="17">
        <v>1</v>
      </c>
      <c r="N228" s="19">
        <f t="shared" si="80"/>
        <v>175</v>
      </c>
      <c r="O228" s="102">
        <f t="shared" si="81"/>
        <v>22400</v>
      </c>
      <c r="P228" s="103">
        <f t="shared" si="77"/>
        <v>17.845740305440998</v>
      </c>
      <c r="Q228" s="62">
        <v>15000</v>
      </c>
      <c r="R228" s="104">
        <f t="shared" si="82"/>
        <v>150</v>
      </c>
      <c r="S228" s="62">
        <f t="shared" si="78"/>
        <v>0</v>
      </c>
      <c r="T228" s="62">
        <f t="shared" si="79"/>
        <v>0</v>
      </c>
      <c r="U228" s="62">
        <f t="shared" si="86"/>
        <v>37400</v>
      </c>
      <c r="V228" s="62">
        <v>60100</v>
      </c>
      <c r="W228" s="19">
        <f t="shared" si="87"/>
        <v>1.8322712863043964</v>
      </c>
      <c r="X228" s="111">
        <v>80140</v>
      </c>
      <c r="Y228" s="111"/>
      <c r="Z228" s="112">
        <f t="shared" si="89"/>
        <v>2358.8982035928143</v>
      </c>
      <c r="AA228" s="112">
        <f t="shared" si="88"/>
        <v>907.61999999999978</v>
      </c>
      <c r="AB228" s="112">
        <f t="shared" si="90"/>
        <v>672</v>
      </c>
      <c r="AC228" s="112">
        <f t="shared" si="95"/>
        <v>16089</v>
      </c>
      <c r="AD228" s="112">
        <f t="shared" si="91"/>
        <v>9076.1999999999971</v>
      </c>
      <c r="AE228" s="112">
        <f t="shared" si="84"/>
        <v>13100</v>
      </c>
      <c r="AF228" s="112">
        <f t="shared" si="85"/>
        <v>7500</v>
      </c>
      <c r="AG228" s="113">
        <f t="shared" si="92"/>
        <v>0.21797004991680533</v>
      </c>
      <c r="AH228" s="114">
        <f t="shared" si="93"/>
        <v>0.12479201331114809</v>
      </c>
    </row>
    <row r="229" spans="1:34" s="53" customFormat="1" ht="21" customHeight="1">
      <c r="A229" s="593">
        <f t="shared" si="94"/>
        <v>219</v>
      </c>
      <c r="B229" s="618"/>
      <c r="C229" s="616"/>
      <c r="D229" s="63"/>
      <c r="E229" s="17">
        <v>1</v>
      </c>
      <c r="F229" s="91" t="s">
        <v>232</v>
      </c>
      <c r="G229" s="91"/>
      <c r="H229" s="91"/>
      <c r="I229" s="618"/>
      <c r="J229" s="617"/>
      <c r="K229" s="91" t="s">
        <v>8</v>
      </c>
      <c r="L229" s="143">
        <v>158</v>
      </c>
      <c r="M229" s="17">
        <v>1</v>
      </c>
      <c r="N229" s="19">
        <f t="shared" si="80"/>
        <v>175</v>
      </c>
      <c r="O229" s="102">
        <f t="shared" si="81"/>
        <v>27650</v>
      </c>
      <c r="P229" s="103">
        <f t="shared" si="77"/>
        <v>22.028335689528731</v>
      </c>
      <c r="Q229" s="62">
        <v>15000</v>
      </c>
      <c r="R229" s="104">
        <f t="shared" si="82"/>
        <v>150</v>
      </c>
      <c r="S229" s="62">
        <f t="shared" si="78"/>
        <v>0</v>
      </c>
      <c r="T229" s="62">
        <f t="shared" si="79"/>
        <v>0</v>
      </c>
      <c r="U229" s="62">
        <f t="shared" si="86"/>
        <v>42650</v>
      </c>
      <c r="V229" s="62">
        <v>70700</v>
      </c>
      <c r="W229" s="19">
        <f t="shared" si="87"/>
        <v>1.8352275519301373</v>
      </c>
      <c r="X229" s="111">
        <v>94270</v>
      </c>
      <c r="Y229" s="111"/>
      <c r="Z229" s="112">
        <f t="shared" si="89"/>
        <v>2701.2485029940117</v>
      </c>
      <c r="AA229" s="112">
        <f t="shared" si="88"/>
        <v>1202.4099999999999</v>
      </c>
      <c r="AB229" s="112">
        <f t="shared" si="90"/>
        <v>829.5</v>
      </c>
      <c r="AC229" s="112">
        <f t="shared" si="95"/>
        <v>20273</v>
      </c>
      <c r="AD229" s="112">
        <f t="shared" si="91"/>
        <v>12024.099999999999</v>
      </c>
      <c r="AE229" s="112">
        <f t="shared" si="84"/>
        <v>16800</v>
      </c>
      <c r="AF229" s="112">
        <f t="shared" si="85"/>
        <v>10000</v>
      </c>
      <c r="AG229" s="113">
        <f t="shared" si="92"/>
        <v>0.23762376237623761</v>
      </c>
      <c r="AH229" s="114">
        <f t="shared" si="93"/>
        <v>0.14144271570014144</v>
      </c>
    </row>
    <row r="230" spans="1:34" ht="21" customHeight="1">
      <c r="A230" s="593">
        <f t="shared" si="94"/>
        <v>220</v>
      </c>
      <c r="B230" s="91" t="s">
        <v>225</v>
      </c>
      <c r="C230" s="16" t="s">
        <v>224</v>
      </c>
      <c r="D230" s="63"/>
      <c r="E230" s="17">
        <v>1</v>
      </c>
      <c r="F230" s="91" t="s">
        <v>233</v>
      </c>
      <c r="G230" s="91"/>
      <c r="H230" s="91"/>
      <c r="I230" s="581" t="s">
        <v>221</v>
      </c>
      <c r="J230" s="17">
        <f>LENB(I230)</f>
        <v>33</v>
      </c>
      <c r="K230" s="91" t="s">
        <v>8</v>
      </c>
      <c r="L230" s="143">
        <v>38</v>
      </c>
      <c r="M230" s="17">
        <v>1</v>
      </c>
      <c r="N230" s="19">
        <f t="shared" si="80"/>
        <v>175</v>
      </c>
      <c r="O230" s="102">
        <f t="shared" si="81"/>
        <v>6650</v>
      </c>
      <c r="P230" s="103">
        <f t="shared" si="77"/>
        <v>5.2979541531777956</v>
      </c>
      <c r="Q230" s="62">
        <v>15000</v>
      </c>
      <c r="R230" s="104">
        <f t="shared" si="82"/>
        <v>150</v>
      </c>
      <c r="S230" s="62">
        <f t="shared" si="78"/>
        <v>0</v>
      </c>
      <c r="T230" s="62">
        <f t="shared" si="79"/>
        <v>0</v>
      </c>
      <c r="U230" s="62">
        <f t="shared" si="86"/>
        <v>21650</v>
      </c>
      <c r="V230" s="62">
        <v>41800</v>
      </c>
      <c r="W230" s="19">
        <f t="shared" si="87"/>
        <v>1.8147999612783672</v>
      </c>
      <c r="X230" s="111">
        <v>55740</v>
      </c>
      <c r="Y230" s="111"/>
      <c r="Z230" s="112">
        <f t="shared" si="89"/>
        <v>1331.8473053892219</v>
      </c>
      <c r="AA230" s="112">
        <f t="shared" si="88"/>
        <v>1067.4199999999998</v>
      </c>
      <c r="AB230" s="112">
        <f t="shared" si="90"/>
        <v>199.5</v>
      </c>
      <c r="AC230" s="112">
        <f t="shared" si="95"/>
        <v>15552</v>
      </c>
      <c r="AD230" s="112">
        <f t="shared" si="91"/>
        <v>10674.199999999997</v>
      </c>
      <c r="AE230" s="112">
        <f t="shared" si="84"/>
        <v>14100</v>
      </c>
      <c r="AF230" s="112">
        <f t="shared" si="85"/>
        <v>9500</v>
      </c>
      <c r="AG230" s="113">
        <f t="shared" si="92"/>
        <v>0.33732057416267941</v>
      </c>
      <c r="AH230" s="114">
        <f t="shared" si="93"/>
        <v>0.22727272727272727</v>
      </c>
    </row>
    <row r="231" spans="1:34" s="52" customFormat="1" ht="21" customHeight="1">
      <c r="A231" s="593">
        <f t="shared" si="94"/>
        <v>221</v>
      </c>
      <c r="B231" s="618" t="s">
        <v>225</v>
      </c>
      <c r="C231" s="616" t="s">
        <v>224</v>
      </c>
      <c r="D231" s="63"/>
      <c r="E231" s="17">
        <v>1</v>
      </c>
      <c r="F231" s="91" t="s">
        <v>242</v>
      </c>
      <c r="G231" s="91"/>
      <c r="H231" s="91"/>
      <c r="I231" s="618" t="s">
        <v>222</v>
      </c>
      <c r="J231" s="617">
        <f>LENB(I231)</f>
        <v>32</v>
      </c>
      <c r="K231" s="91" t="s">
        <v>8</v>
      </c>
      <c r="L231" s="143">
        <v>22</v>
      </c>
      <c r="M231" s="17">
        <v>1</v>
      </c>
      <c r="N231" s="19">
        <f t="shared" si="80"/>
        <v>175</v>
      </c>
      <c r="O231" s="102">
        <f t="shared" si="81"/>
        <v>3850</v>
      </c>
      <c r="P231" s="103">
        <f t="shared" si="77"/>
        <v>3.0672366149976713</v>
      </c>
      <c r="Q231" s="62">
        <v>15000</v>
      </c>
      <c r="R231" s="104">
        <f t="shared" si="82"/>
        <v>150</v>
      </c>
      <c r="S231" s="62">
        <f t="shared" si="78"/>
        <v>0</v>
      </c>
      <c r="T231" s="62">
        <f t="shared" si="79"/>
        <v>0</v>
      </c>
      <c r="U231" s="62">
        <f t="shared" si="86"/>
        <v>18850</v>
      </c>
      <c r="V231" s="62">
        <v>34400</v>
      </c>
      <c r="W231" s="19">
        <f t="shared" si="87"/>
        <v>1.8086373671754634</v>
      </c>
      <c r="X231" s="111">
        <v>45870</v>
      </c>
      <c r="Y231" s="111"/>
      <c r="Z231" s="112">
        <f t="shared" si="89"/>
        <v>1149.2604790419164</v>
      </c>
      <c r="AA231" s="112">
        <f t="shared" si="88"/>
        <v>775.20999999999992</v>
      </c>
      <c r="AB231" s="112">
        <f t="shared" si="90"/>
        <v>115.5</v>
      </c>
      <c r="AC231" s="112">
        <f t="shared" si="95"/>
        <v>11766</v>
      </c>
      <c r="AD231" s="112">
        <f t="shared" si="91"/>
        <v>7752.0999999999985</v>
      </c>
      <c r="AE231" s="112">
        <f t="shared" si="84"/>
        <v>10600</v>
      </c>
      <c r="AF231" s="112">
        <f t="shared" si="85"/>
        <v>6900</v>
      </c>
      <c r="AG231" s="113">
        <f t="shared" si="92"/>
        <v>0.30813953488372092</v>
      </c>
      <c r="AH231" s="114">
        <f t="shared" si="93"/>
        <v>0.2005813953488372</v>
      </c>
    </row>
    <row r="232" spans="1:34" s="41" customFormat="1" ht="21" customHeight="1">
      <c r="A232" s="593">
        <f t="shared" si="94"/>
        <v>222</v>
      </c>
      <c r="B232" s="618"/>
      <c r="C232" s="616"/>
      <c r="D232" s="63"/>
      <c r="E232" s="17">
        <v>1</v>
      </c>
      <c r="F232" s="91" t="s">
        <v>243</v>
      </c>
      <c r="G232" s="91"/>
      <c r="H232" s="91"/>
      <c r="I232" s="618"/>
      <c r="J232" s="617"/>
      <c r="K232" s="91" t="s">
        <v>8</v>
      </c>
      <c r="L232" s="143">
        <v>24</v>
      </c>
      <c r="M232" s="17">
        <v>1</v>
      </c>
      <c r="N232" s="19">
        <f t="shared" si="80"/>
        <v>175</v>
      </c>
      <c r="O232" s="102">
        <f t="shared" si="81"/>
        <v>4200</v>
      </c>
      <c r="P232" s="103">
        <f t="shared" si="77"/>
        <v>3.3460763072701871</v>
      </c>
      <c r="Q232" s="62">
        <v>15000</v>
      </c>
      <c r="R232" s="104">
        <f t="shared" si="82"/>
        <v>150</v>
      </c>
      <c r="S232" s="62">
        <f t="shared" si="78"/>
        <v>0</v>
      </c>
      <c r="T232" s="62">
        <f t="shared" si="79"/>
        <v>0</v>
      </c>
      <c r="U232" s="62">
        <f t="shared" si="86"/>
        <v>19200</v>
      </c>
      <c r="V232" s="62">
        <v>40400</v>
      </c>
      <c r="W232" s="19">
        <f t="shared" si="87"/>
        <v>1.8095059880239519</v>
      </c>
      <c r="X232" s="111">
        <v>53870</v>
      </c>
      <c r="Y232" s="111"/>
      <c r="Z232" s="112">
        <f t="shared" si="89"/>
        <v>1172.0838323353289</v>
      </c>
      <c r="AA232" s="112">
        <f t="shared" si="88"/>
        <v>1204.2099999999998</v>
      </c>
      <c r="AB232" s="112">
        <f t="shared" si="90"/>
        <v>126</v>
      </c>
      <c r="AC232" s="112">
        <f t="shared" si="95"/>
        <v>16756</v>
      </c>
      <c r="AD232" s="112">
        <f t="shared" si="91"/>
        <v>12042.099999999999</v>
      </c>
      <c r="AE232" s="112">
        <f t="shared" si="84"/>
        <v>15500</v>
      </c>
      <c r="AF232" s="112">
        <f t="shared" si="85"/>
        <v>10800</v>
      </c>
      <c r="AG232" s="113">
        <f t="shared" si="92"/>
        <v>0.38366336633663367</v>
      </c>
      <c r="AH232" s="114">
        <f t="shared" si="93"/>
        <v>0.26732673267326734</v>
      </c>
    </row>
    <row r="233" spans="1:34" s="41" customFormat="1" ht="21" customHeight="1">
      <c r="A233" s="593">
        <f t="shared" si="94"/>
        <v>223</v>
      </c>
      <c r="B233" s="618"/>
      <c r="C233" s="616"/>
      <c r="D233" s="63"/>
      <c r="E233" s="17">
        <v>1</v>
      </c>
      <c r="F233" s="91" t="s">
        <v>244</v>
      </c>
      <c r="G233" s="91"/>
      <c r="H233" s="91"/>
      <c r="I233" s="618"/>
      <c r="J233" s="617"/>
      <c r="K233" s="91" t="s">
        <v>8</v>
      </c>
      <c r="L233" s="143">
        <v>26</v>
      </c>
      <c r="M233" s="17">
        <v>1</v>
      </c>
      <c r="N233" s="19">
        <f t="shared" si="80"/>
        <v>175</v>
      </c>
      <c r="O233" s="102">
        <f t="shared" si="81"/>
        <v>4550</v>
      </c>
      <c r="P233" s="103">
        <f t="shared" si="77"/>
        <v>3.6249159995427025</v>
      </c>
      <c r="Q233" s="62">
        <v>15000</v>
      </c>
      <c r="R233" s="104">
        <f t="shared" si="82"/>
        <v>150</v>
      </c>
      <c r="S233" s="62">
        <f t="shared" si="78"/>
        <v>0</v>
      </c>
      <c r="T233" s="62">
        <f t="shared" si="79"/>
        <v>0</v>
      </c>
      <c r="U233" s="62">
        <f t="shared" si="86"/>
        <v>19550</v>
      </c>
      <c r="V233" s="62">
        <v>42500</v>
      </c>
      <c r="W233" s="19">
        <f t="shared" si="87"/>
        <v>1.8103435073586842</v>
      </c>
      <c r="X233" s="111">
        <v>56670</v>
      </c>
      <c r="Y233" s="111"/>
      <c r="Z233" s="112">
        <f t="shared" si="89"/>
        <v>1194.9071856287428</v>
      </c>
      <c r="AA233" s="112">
        <f t="shared" si="88"/>
        <v>1331.61</v>
      </c>
      <c r="AB233" s="112">
        <f t="shared" si="90"/>
        <v>136.5</v>
      </c>
      <c r="AC233" s="112">
        <f t="shared" si="95"/>
        <v>18275</v>
      </c>
      <c r="AD233" s="112">
        <f t="shared" si="91"/>
        <v>13316.099999999999</v>
      </c>
      <c r="AE233" s="112">
        <f t="shared" si="84"/>
        <v>17000</v>
      </c>
      <c r="AF233" s="112">
        <f t="shared" si="85"/>
        <v>11900</v>
      </c>
      <c r="AG233" s="113">
        <f t="shared" si="92"/>
        <v>0.4</v>
      </c>
      <c r="AH233" s="114">
        <f t="shared" si="93"/>
        <v>0.28000000000000003</v>
      </c>
    </row>
    <row r="234" spans="1:34" s="53" customFormat="1" ht="21" customHeight="1">
      <c r="A234" s="593">
        <f t="shared" si="94"/>
        <v>224</v>
      </c>
      <c r="B234" s="618"/>
      <c r="C234" s="616"/>
      <c r="D234" s="63"/>
      <c r="E234" s="17">
        <v>1</v>
      </c>
      <c r="F234" s="91" t="s">
        <v>234</v>
      </c>
      <c r="G234" s="91"/>
      <c r="H234" s="91"/>
      <c r="I234" s="618"/>
      <c r="J234" s="617"/>
      <c r="K234" s="91" t="s">
        <v>8</v>
      </c>
      <c r="L234" s="143">
        <v>28</v>
      </c>
      <c r="M234" s="17">
        <v>1</v>
      </c>
      <c r="N234" s="19">
        <f t="shared" si="80"/>
        <v>175</v>
      </c>
      <c r="O234" s="102">
        <f t="shared" si="81"/>
        <v>4900</v>
      </c>
      <c r="P234" s="103">
        <f t="shared" si="77"/>
        <v>3.9037556918152183</v>
      </c>
      <c r="Q234" s="62">
        <v>15000</v>
      </c>
      <c r="R234" s="104">
        <f t="shared" si="82"/>
        <v>150</v>
      </c>
      <c r="S234" s="62">
        <f t="shared" si="78"/>
        <v>0</v>
      </c>
      <c r="T234" s="62">
        <f t="shared" si="79"/>
        <v>0</v>
      </c>
      <c r="U234" s="62">
        <f t="shared" si="86"/>
        <v>19900</v>
      </c>
      <c r="V234" s="62">
        <v>41600</v>
      </c>
      <c r="W234" s="19">
        <f t="shared" si="87"/>
        <v>1.8111515662143052</v>
      </c>
      <c r="X234" s="111">
        <v>55470</v>
      </c>
      <c r="Y234" s="111"/>
      <c r="Z234" s="112">
        <f t="shared" si="89"/>
        <v>1217.7305389221558</v>
      </c>
      <c r="AA234" s="112">
        <f t="shared" si="88"/>
        <v>1227.01</v>
      </c>
      <c r="AB234" s="112">
        <f t="shared" si="90"/>
        <v>147</v>
      </c>
      <c r="AC234" s="112">
        <f t="shared" si="95"/>
        <v>17124</v>
      </c>
      <c r="AD234" s="112">
        <f t="shared" si="91"/>
        <v>12270.099999999999</v>
      </c>
      <c r="AE234" s="112">
        <f t="shared" si="84"/>
        <v>15800</v>
      </c>
      <c r="AF234" s="112">
        <f t="shared" si="85"/>
        <v>10900</v>
      </c>
      <c r="AG234" s="113">
        <f t="shared" si="92"/>
        <v>0.37980769230769229</v>
      </c>
      <c r="AH234" s="114">
        <f t="shared" si="93"/>
        <v>0.26201923076923078</v>
      </c>
    </row>
    <row r="235" spans="1:34" s="54" customFormat="1" ht="21" customHeight="1">
      <c r="A235" s="593">
        <f t="shared" si="94"/>
        <v>225</v>
      </c>
      <c r="B235" s="91" t="s">
        <v>225</v>
      </c>
      <c r="C235" s="16" t="s">
        <v>224</v>
      </c>
      <c r="D235" s="63"/>
      <c r="E235" s="17">
        <v>1</v>
      </c>
      <c r="F235" s="91" t="s">
        <v>235</v>
      </c>
      <c r="G235" s="91"/>
      <c r="H235" s="91"/>
      <c r="I235" s="581" t="s">
        <v>223</v>
      </c>
      <c r="J235" s="17">
        <f>LENB(I235)</f>
        <v>37</v>
      </c>
      <c r="K235" s="91" t="s">
        <v>8</v>
      </c>
      <c r="L235" s="143">
        <v>58</v>
      </c>
      <c r="M235" s="17">
        <v>1</v>
      </c>
      <c r="N235" s="19">
        <f t="shared" si="80"/>
        <v>175</v>
      </c>
      <c r="O235" s="102">
        <f t="shared" si="81"/>
        <v>10150</v>
      </c>
      <c r="P235" s="103">
        <f t="shared" si="77"/>
        <v>8.086351075902952</v>
      </c>
      <c r="Q235" s="62">
        <v>15000</v>
      </c>
      <c r="R235" s="104">
        <f t="shared" si="82"/>
        <v>150</v>
      </c>
      <c r="S235" s="62">
        <f t="shared" si="78"/>
        <v>0</v>
      </c>
      <c r="T235" s="62">
        <f t="shared" si="79"/>
        <v>0</v>
      </c>
      <c r="U235" s="62">
        <f t="shared" si="86"/>
        <v>25150</v>
      </c>
      <c r="V235" s="62">
        <v>45700</v>
      </c>
      <c r="W235" s="19">
        <f t="shared" si="87"/>
        <v>1.8205735646004215</v>
      </c>
      <c r="X235" s="111">
        <v>60940</v>
      </c>
      <c r="Y235" s="111"/>
      <c r="Z235" s="112">
        <f t="shared" si="89"/>
        <v>1560.0808383233534</v>
      </c>
      <c r="AA235" s="112">
        <f t="shared" si="88"/>
        <v>1019.0199999999998</v>
      </c>
      <c r="AB235" s="112">
        <f t="shared" si="90"/>
        <v>304.5</v>
      </c>
      <c r="AC235" s="112">
        <f t="shared" si="95"/>
        <v>15523</v>
      </c>
      <c r="AD235" s="112">
        <f t="shared" si="91"/>
        <v>10190.199999999997</v>
      </c>
      <c r="AE235" s="112">
        <f t="shared" si="84"/>
        <v>13700</v>
      </c>
      <c r="AF235" s="112">
        <f t="shared" si="85"/>
        <v>8900</v>
      </c>
      <c r="AG235" s="113">
        <f t="shared" si="92"/>
        <v>0.29978118161925604</v>
      </c>
      <c r="AH235" s="114">
        <f t="shared" si="93"/>
        <v>0.19474835886214442</v>
      </c>
    </row>
    <row r="236" spans="1:34" s="52" customFormat="1" ht="21" customHeight="1">
      <c r="A236" s="593">
        <f t="shared" si="94"/>
        <v>226</v>
      </c>
      <c r="B236" s="618" t="s">
        <v>225</v>
      </c>
      <c r="C236" s="616" t="s">
        <v>224</v>
      </c>
      <c r="D236" s="63"/>
      <c r="E236" s="17">
        <v>1</v>
      </c>
      <c r="F236" s="619" t="s">
        <v>245</v>
      </c>
      <c r="G236" s="91" t="s">
        <v>236</v>
      </c>
      <c r="H236" s="91"/>
      <c r="I236" s="618" t="s">
        <v>246</v>
      </c>
      <c r="J236" s="617">
        <f>LENB(I236)</f>
        <v>37</v>
      </c>
      <c r="K236" s="91" t="s">
        <v>8</v>
      </c>
      <c r="L236" s="143">
        <v>68</v>
      </c>
      <c r="M236" s="17">
        <v>1</v>
      </c>
      <c r="N236" s="19">
        <f t="shared" si="80"/>
        <v>175</v>
      </c>
      <c r="O236" s="102">
        <f t="shared" si="81"/>
        <v>11900</v>
      </c>
      <c r="P236" s="103">
        <f t="shared" si="77"/>
        <v>9.4805495372655297</v>
      </c>
      <c r="Q236" s="62">
        <v>15000</v>
      </c>
      <c r="R236" s="104">
        <f t="shared" si="82"/>
        <v>150</v>
      </c>
      <c r="S236" s="62">
        <f t="shared" si="78"/>
        <v>0</v>
      </c>
      <c r="T236" s="62">
        <f t="shared" si="79"/>
        <v>0</v>
      </c>
      <c r="U236" s="62">
        <f t="shared" si="86"/>
        <v>26900</v>
      </c>
      <c r="V236" s="62">
        <v>45000</v>
      </c>
      <c r="W236" s="19">
        <f t="shared" si="87"/>
        <v>1.8228969570153375</v>
      </c>
      <c r="X236" s="111">
        <v>60000</v>
      </c>
      <c r="Y236" s="111"/>
      <c r="Z236" s="112">
        <f t="shared" si="89"/>
        <v>1674.1976047904197</v>
      </c>
      <c r="AA236" s="112">
        <f t="shared" si="88"/>
        <v>790</v>
      </c>
      <c r="AB236" s="112">
        <f t="shared" si="90"/>
        <v>357</v>
      </c>
      <c r="AC236" s="112">
        <f t="shared" si="95"/>
        <v>13150</v>
      </c>
      <c r="AD236" s="112">
        <f t="shared" si="91"/>
        <v>7900</v>
      </c>
      <c r="AE236" s="112">
        <f t="shared" si="84"/>
        <v>11200</v>
      </c>
      <c r="AF236" s="112">
        <f t="shared" si="85"/>
        <v>6800</v>
      </c>
      <c r="AG236" s="113">
        <f t="shared" si="92"/>
        <v>0.24888888888888888</v>
      </c>
      <c r="AH236" s="114">
        <f t="shared" si="93"/>
        <v>0.15111111111111111</v>
      </c>
    </row>
    <row r="237" spans="1:34" s="41" customFormat="1" ht="21" customHeight="1">
      <c r="A237" s="593">
        <f t="shared" si="94"/>
        <v>227</v>
      </c>
      <c r="B237" s="618"/>
      <c r="C237" s="616"/>
      <c r="D237" s="63"/>
      <c r="E237" s="17">
        <v>1</v>
      </c>
      <c r="F237" s="618"/>
      <c r="G237" s="91" t="s">
        <v>237</v>
      </c>
      <c r="H237" s="91"/>
      <c r="I237" s="618"/>
      <c r="J237" s="617"/>
      <c r="K237" s="91" t="s">
        <v>8</v>
      </c>
      <c r="L237" s="143">
        <v>98</v>
      </c>
      <c r="M237" s="17">
        <v>1</v>
      </c>
      <c r="N237" s="19">
        <f t="shared" si="80"/>
        <v>175</v>
      </c>
      <c r="O237" s="102">
        <f t="shared" si="81"/>
        <v>17150</v>
      </c>
      <c r="P237" s="103">
        <f t="shared" si="77"/>
        <v>13.663144921353263</v>
      </c>
      <c r="Q237" s="62">
        <v>15000</v>
      </c>
      <c r="R237" s="104">
        <f t="shared" si="82"/>
        <v>150</v>
      </c>
      <c r="S237" s="62">
        <f t="shared" si="78"/>
        <v>0</v>
      </c>
      <c r="T237" s="62">
        <f t="shared" si="79"/>
        <v>0</v>
      </c>
      <c r="U237" s="62">
        <f t="shared" si="86"/>
        <v>32150</v>
      </c>
      <c r="V237" s="62">
        <v>53000</v>
      </c>
      <c r="W237" s="19">
        <f t="shared" si="87"/>
        <v>1.8283495217962209</v>
      </c>
      <c r="X237" s="111">
        <v>70670</v>
      </c>
      <c r="Y237" s="111"/>
      <c r="Z237" s="112">
        <f t="shared" si="89"/>
        <v>2016.5479041916171</v>
      </c>
      <c r="AA237" s="112">
        <f t="shared" si="88"/>
        <v>883.6099999999999</v>
      </c>
      <c r="AB237" s="112">
        <f t="shared" si="90"/>
        <v>514.5</v>
      </c>
      <c r="AC237" s="112">
        <f t="shared" si="95"/>
        <v>15020</v>
      </c>
      <c r="AD237" s="112">
        <f t="shared" si="91"/>
        <v>8836.0999999999985</v>
      </c>
      <c r="AE237" s="112">
        <f t="shared" si="84"/>
        <v>12500</v>
      </c>
      <c r="AF237" s="112">
        <f t="shared" si="85"/>
        <v>7500</v>
      </c>
      <c r="AG237" s="113">
        <f t="shared" si="92"/>
        <v>0.23584905660377359</v>
      </c>
      <c r="AH237" s="114">
        <f t="shared" si="93"/>
        <v>0.14150943396226415</v>
      </c>
    </row>
    <row r="238" spans="1:34" s="41" customFormat="1" ht="21" customHeight="1">
      <c r="A238" s="593">
        <f t="shared" si="94"/>
        <v>228</v>
      </c>
      <c r="B238" s="618"/>
      <c r="C238" s="616"/>
      <c r="D238" s="63"/>
      <c r="E238" s="17">
        <v>1</v>
      </c>
      <c r="F238" s="618"/>
      <c r="G238" s="91" t="s">
        <v>239</v>
      </c>
      <c r="H238" s="91"/>
      <c r="I238" s="618"/>
      <c r="J238" s="617"/>
      <c r="K238" s="91" t="s">
        <v>8</v>
      </c>
      <c r="L238" s="143">
        <v>108</v>
      </c>
      <c r="M238" s="17">
        <v>1</v>
      </c>
      <c r="N238" s="19">
        <f t="shared" si="80"/>
        <v>175</v>
      </c>
      <c r="O238" s="102">
        <f t="shared" si="81"/>
        <v>18900</v>
      </c>
      <c r="P238" s="103">
        <f t="shared" ref="P238:P297" si="96">O238/$G$1</f>
        <v>15.057343382715841</v>
      </c>
      <c r="Q238" s="62">
        <v>15000</v>
      </c>
      <c r="R238" s="104">
        <f t="shared" si="82"/>
        <v>150</v>
      </c>
      <c r="S238" s="62">
        <f t="shared" ref="S238:S297" si="97">IF(P238&lt;R238,0,(O238+Q238)*0.08)</f>
        <v>0</v>
      </c>
      <c r="T238" s="62">
        <f t="shared" ref="T238:T297" si="98">IF(P238&lt;R238,0,(O238+S238)*0.1)</f>
        <v>0</v>
      </c>
      <c r="U238" s="62">
        <f t="shared" si="86"/>
        <v>33900</v>
      </c>
      <c r="V238" s="62">
        <v>53100</v>
      </c>
      <c r="W238" s="19">
        <f t="shared" si="87"/>
        <v>1.8297917439457367</v>
      </c>
      <c r="X238" s="111">
        <v>70800</v>
      </c>
      <c r="Y238" s="111"/>
      <c r="Z238" s="112">
        <f t="shared" si="89"/>
        <v>2130.6646706586826</v>
      </c>
      <c r="AA238" s="112">
        <f t="shared" si="88"/>
        <v>716.40000000000009</v>
      </c>
      <c r="AB238" s="112">
        <f t="shared" si="90"/>
        <v>567</v>
      </c>
      <c r="AC238" s="112">
        <f t="shared" si="95"/>
        <v>13359</v>
      </c>
      <c r="AD238" s="112">
        <f t="shared" si="91"/>
        <v>7164</v>
      </c>
      <c r="AE238" s="112">
        <f t="shared" si="84"/>
        <v>10700</v>
      </c>
      <c r="AF238" s="112">
        <f t="shared" si="85"/>
        <v>5900</v>
      </c>
      <c r="AG238" s="113">
        <f t="shared" si="92"/>
        <v>0.20150659133709981</v>
      </c>
      <c r="AH238" s="114">
        <f t="shared" si="93"/>
        <v>0.1111111111111111</v>
      </c>
    </row>
    <row r="239" spans="1:34" s="41" customFormat="1" ht="21" customHeight="1">
      <c r="A239" s="593">
        <f t="shared" si="94"/>
        <v>229</v>
      </c>
      <c r="B239" s="618"/>
      <c r="C239" s="616"/>
      <c r="D239" s="63"/>
      <c r="E239" s="17">
        <v>1</v>
      </c>
      <c r="F239" s="618"/>
      <c r="G239" s="91" t="s">
        <v>238</v>
      </c>
      <c r="H239" s="91"/>
      <c r="I239" s="618"/>
      <c r="J239" s="617"/>
      <c r="K239" s="91" t="s">
        <v>8</v>
      </c>
      <c r="L239" s="143">
        <v>135</v>
      </c>
      <c r="M239" s="17">
        <v>1</v>
      </c>
      <c r="N239" s="19">
        <f t="shared" si="80"/>
        <v>175</v>
      </c>
      <c r="O239" s="102">
        <f t="shared" si="81"/>
        <v>23625</v>
      </c>
      <c r="P239" s="103">
        <f t="shared" si="96"/>
        <v>18.821679228394803</v>
      </c>
      <c r="Q239" s="62">
        <v>15000</v>
      </c>
      <c r="R239" s="104">
        <f t="shared" si="82"/>
        <v>150</v>
      </c>
      <c r="S239" s="62">
        <f t="shared" si="97"/>
        <v>0</v>
      </c>
      <c r="T239" s="62">
        <f t="shared" si="98"/>
        <v>0</v>
      </c>
      <c r="U239" s="62">
        <f t="shared" si="86"/>
        <v>38625</v>
      </c>
      <c r="V239" s="62">
        <v>62600</v>
      </c>
      <c r="W239" s="19">
        <f t="shared" si="87"/>
        <v>1.8330329631998139</v>
      </c>
      <c r="X239" s="111">
        <v>83470</v>
      </c>
      <c r="Y239" s="111"/>
      <c r="Z239" s="112">
        <f t="shared" si="89"/>
        <v>2438.7799401197603</v>
      </c>
      <c r="AA239" s="112">
        <f t="shared" si="88"/>
        <v>978.50999999999988</v>
      </c>
      <c r="AB239" s="112">
        <f t="shared" si="90"/>
        <v>708.75</v>
      </c>
      <c r="AC239" s="112">
        <f t="shared" si="95"/>
        <v>17089</v>
      </c>
      <c r="AD239" s="112">
        <f t="shared" si="91"/>
        <v>9785.0999999999985</v>
      </c>
      <c r="AE239" s="112">
        <f t="shared" si="84"/>
        <v>14000</v>
      </c>
      <c r="AF239" s="112">
        <f t="shared" si="85"/>
        <v>8100</v>
      </c>
      <c r="AG239" s="113">
        <f t="shared" si="92"/>
        <v>0.22364217252396165</v>
      </c>
      <c r="AH239" s="114">
        <f t="shared" si="93"/>
        <v>0.12939297124600638</v>
      </c>
    </row>
    <row r="240" spans="1:34" s="53" customFormat="1" ht="21" customHeight="1">
      <c r="A240" s="593">
        <f t="shared" si="94"/>
        <v>230</v>
      </c>
      <c r="B240" s="618"/>
      <c r="C240" s="616"/>
      <c r="D240" s="63"/>
      <c r="E240" s="17">
        <v>1</v>
      </c>
      <c r="F240" s="618"/>
      <c r="G240" s="91" t="s">
        <v>240</v>
      </c>
      <c r="H240" s="91"/>
      <c r="I240" s="618"/>
      <c r="J240" s="617"/>
      <c r="K240" s="91" t="s">
        <v>8</v>
      </c>
      <c r="L240" s="143">
        <v>145</v>
      </c>
      <c r="M240" s="17">
        <v>1</v>
      </c>
      <c r="N240" s="19">
        <f t="shared" si="80"/>
        <v>175</v>
      </c>
      <c r="O240" s="102">
        <f t="shared" si="81"/>
        <v>25375</v>
      </c>
      <c r="P240" s="103">
        <f t="shared" si="96"/>
        <v>20.215877689757381</v>
      </c>
      <c r="Q240" s="62">
        <v>15000</v>
      </c>
      <c r="R240" s="104">
        <f t="shared" si="82"/>
        <v>150</v>
      </c>
      <c r="S240" s="62">
        <f t="shared" si="97"/>
        <v>0</v>
      </c>
      <c r="T240" s="62">
        <f t="shared" si="98"/>
        <v>0</v>
      </c>
      <c r="U240" s="62">
        <f t="shared" si="86"/>
        <v>40375</v>
      </c>
      <c r="V240" s="62">
        <v>66100</v>
      </c>
      <c r="W240" s="19">
        <f t="shared" si="87"/>
        <v>1.8340408965351032</v>
      </c>
      <c r="X240" s="111">
        <v>88140</v>
      </c>
      <c r="Y240" s="111"/>
      <c r="Z240" s="112">
        <f t="shared" si="89"/>
        <v>2552.8967065868269</v>
      </c>
      <c r="AA240" s="112">
        <f t="shared" si="88"/>
        <v>1074.1199999999997</v>
      </c>
      <c r="AB240" s="112">
        <f t="shared" si="90"/>
        <v>761.25</v>
      </c>
      <c r="AC240" s="112">
        <f t="shared" si="95"/>
        <v>18454</v>
      </c>
      <c r="AD240" s="112">
        <f t="shared" si="91"/>
        <v>10741.199999999997</v>
      </c>
      <c r="AE240" s="112">
        <f t="shared" si="84"/>
        <v>15200</v>
      </c>
      <c r="AF240" s="112">
        <f t="shared" si="85"/>
        <v>9000</v>
      </c>
      <c r="AG240" s="113">
        <f t="shared" si="92"/>
        <v>0.22995461422087746</v>
      </c>
      <c r="AH240" s="114">
        <f t="shared" si="93"/>
        <v>0.13615733736762481</v>
      </c>
    </row>
    <row r="241" spans="1:34" s="52" customFormat="1" ht="21" customHeight="1">
      <c r="A241" s="593">
        <f t="shared" si="94"/>
        <v>231</v>
      </c>
      <c r="B241" s="618" t="s">
        <v>256</v>
      </c>
      <c r="C241" s="616" t="s">
        <v>249</v>
      </c>
      <c r="D241" s="63"/>
      <c r="E241" s="617">
        <v>1</v>
      </c>
      <c r="F241" s="91" t="s">
        <v>275</v>
      </c>
      <c r="G241" s="91"/>
      <c r="H241" s="618" t="s">
        <v>254</v>
      </c>
      <c r="I241" s="618" t="s">
        <v>299</v>
      </c>
      <c r="J241" s="617">
        <f>LENB(I241)</f>
        <v>32</v>
      </c>
      <c r="K241" s="91" t="s">
        <v>8</v>
      </c>
      <c r="L241" s="143">
        <f>16*3</f>
        <v>48</v>
      </c>
      <c r="M241" s="17">
        <v>1</v>
      </c>
      <c r="N241" s="19">
        <f t="shared" si="80"/>
        <v>175</v>
      </c>
      <c r="O241" s="102">
        <f t="shared" si="81"/>
        <v>8400</v>
      </c>
      <c r="P241" s="103">
        <f t="shared" si="96"/>
        <v>6.6921526145403742</v>
      </c>
      <c r="Q241" s="62">
        <v>10000</v>
      </c>
      <c r="R241" s="104">
        <f t="shared" si="82"/>
        <v>150</v>
      </c>
      <c r="S241" s="62">
        <f t="shared" si="97"/>
        <v>0</v>
      </c>
      <c r="T241" s="62">
        <f t="shared" si="98"/>
        <v>0</v>
      </c>
      <c r="U241" s="62">
        <f t="shared" si="86"/>
        <v>18400</v>
      </c>
      <c r="V241" s="62">
        <v>30300</v>
      </c>
      <c r="W241" s="19">
        <f t="shared" si="87"/>
        <v>1.8237438167143973</v>
      </c>
      <c r="X241" s="111">
        <v>40400</v>
      </c>
      <c r="Y241" s="111"/>
      <c r="Z241" s="112">
        <f t="shared" si="89"/>
        <v>1146.5628742514971</v>
      </c>
      <c r="AA241" s="112">
        <f t="shared" si="88"/>
        <v>503.20000000000005</v>
      </c>
      <c r="AB241" s="112">
        <f t="shared" si="90"/>
        <v>252</v>
      </c>
      <c r="AC241" s="112">
        <f t="shared" si="95"/>
        <v>8567</v>
      </c>
      <c r="AD241" s="112">
        <f t="shared" si="91"/>
        <v>5032</v>
      </c>
      <c r="AE241" s="112">
        <f t="shared" si="84"/>
        <v>7200</v>
      </c>
      <c r="AF241" s="112">
        <f t="shared" si="85"/>
        <v>4300</v>
      </c>
      <c r="AG241" s="113">
        <f t="shared" si="92"/>
        <v>0.23762376237623761</v>
      </c>
      <c r="AH241" s="114">
        <f t="shared" si="93"/>
        <v>0.14191419141914191</v>
      </c>
    </row>
    <row r="242" spans="1:34" s="53" customFormat="1" ht="21" customHeight="1">
      <c r="A242" s="593">
        <f t="shared" si="94"/>
        <v>232</v>
      </c>
      <c r="B242" s="618"/>
      <c r="C242" s="616"/>
      <c r="D242" s="63"/>
      <c r="E242" s="617"/>
      <c r="F242" s="91" t="s">
        <v>276</v>
      </c>
      <c r="G242" s="91"/>
      <c r="H242" s="618"/>
      <c r="I242" s="618"/>
      <c r="J242" s="617"/>
      <c r="K242" s="91" t="s">
        <v>8</v>
      </c>
      <c r="L242" s="143">
        <f>16*3</f>
        <v>48</v>
      </c>
      <c r="M242" s="17">
        <v>1</v>
      </c>
      <c r="N242" s="19">
        <f t="shared" si="80"/>
        <v>175</v>
      </c>
      <c r="O242" s="102">
        <f t="shared" si="81"/>
        <v>8400</v>
      </c>
      <c r="P242" s="103">
        <f t="shared" si="96"/>
        <v>6.6921526145403742</v>
      </c>
      <c r="Q242" s="62">
        <v>10000</v>
      </c>
      <c r="R242" s="104">
        <f t="shared" si="82"/>
        <v>150</v>
      </c>
      <c r="S242" s="62">
        <f t="shared" si="97"/>
        <v>0</v>
      </c>
      <c r="T242" s="62">
        <f t="shared" si="98"/>
        <v>0</v>
      </c>
      <c r="U242" s="62">
        <f t="shared" si="86"/>
        <v>18400</v>
      </c>
      <c r="V242" s="62">
        <v>30300</v>
      </c>
      <c r="W242" s="19">
        <f t="shared" si="87"/>
        <v>1.8237438167143973</v>
      </c>
      <c r="X242" s="111">
        <v>40400</v>
      </c>
      <c r="Y242" s="111"/>
      <c r="Z242" s="112">
        <f t="shared" si="89"/>
        <v>1146.5628742514971</v>
      </c>
      <c r="AA242" s="112">
        <f t="shared" si="88"/>
        <v>503.20000000000005</v>
      </c>
      <c r="AB242" s="112">
        <f t="shared" si="90"/>
        <v>252</v>
      </c>
      <c r="AC242" s="112">
        <f t="shared" si="95"/>
        <v>8567</v>
      </c>
      <c r="AD242" s="112">
        <f t="shared" si="91"/>
        <v>5032</v>
      </c>
      <c r="AE242" s="112">
        <f t="shared" si="84"/>
        <v>7200</v>
      </c>
      <c r="AF242" s="112">
        <f t="shared" si="85"/>
        <v>4300</v>
      </c>
      <c r="AG242" s="113">
        <f t="shared" si="92"/>
        <v>0.23762376237623761</v>
      </c>
      <c r="AH242" s="114">
        <f t="shared" si="93"/>
        <v>0.14191419141914191</v>
      </c>
    </row>
    <row r="243" spans="1:34" s="52" customFormat="1" ht="21" customHeight="1">
      <c r="A243" s="593">
        <f t="shared" si="94"/>
        <v>233</v>
      </c>
      <c r="B243" s="618" t="s">
        <v>256</v>
      </c>
      <c r="C243" s="616" t="s">
        <v>248</v>
      </c>
      <c r="D243" s="63"/>
      <c r="E243" s="617">
        <v>1</v>
      </c>
      <c r="F243" s="91" t="s">
        <v>268</v>
      </c>
      <c r="G243" s="91" t="s">
        <v>262</v>
      </c>
      <c r="H243" s="618" t="s">
        <v>254</v>
      </c>
      <c r="I243" s="618" t="s">
        <v>300</v>
      </c>
      <c r="J243" s="617">
        <f>LENB(I243)</f>
        <v>42</v>
      </c>
      <c r="K243" s="91" t="s">
        <v>8</v>
      </c>
      <c r="L243" s="143">
        <v>138</v>
      </c>
      <c r="M243" s="17">
        <v>1</v>
      </c>
      <c r="N243" s="19">
        <f t="shared" si="80"/>
        <v>175</v>
      </c>
      <c r="O243" s="102">
        <f t="shared" si="81"/>
        <v>24150</v>
      </c>
      <c r="P243" s="103">
        <f t="shared" si="96"/>
        <v>19.239938766803576</v>
      </c>
      <c r="Q243" s="62">
        <v>10000</v>
      </c>
      <c r="R243" s="104">
        <f t="shared" si="82"/>
        <v>150</v>
      </c>
      <c r="S243" s="62">
        <f t="shared" si="97"/>
        <v>0</v>
      </c>
      <c r="T243" s="62">
        <f t="shared" si="98"/>
        <v>0</v>
      </c>
      <c r="U243" s="62">
        <f t="shared" si="86"/>
        <v>34150</v>
      </c>
      <c r="V243" s="62">
        <v>58600</v>
      </c>
      <c r="W243" s="19">
        <f t="shared" si="87"/>
        <v>1.8387529479839733</v>
      </c>
      <c r="X243" s="111">
        <v>78140</v>
      </c>
      <c r="Y243" s="111"/>
      <c r="Z243" s="112">
        <f t="shared" si="89"/>
        <v>2173.6137724550895</v>
      </c>
      <c r="AA243" s="112">
        <f t="shared" si="88"/>
        <v>1116.6199999999997</v>
      </c>
      <c r="AB243" s="112">
        <f t="shared" si="90"/>
        <v>724.5</v>
      </c>
      <c r="AC243" s="112">
        <f t="shared" si="95"/>
        <v>18004</v>
      </c>
      <c r="AD243" s="112">
        <f t="shared" si="91"/>
        <v>11166.199999999997</v>
      </c>
      <c r="AE243" s="112">
        <f t="shared" si="84"/>
        <v>15200</v>
      </c>
      <c r="AF243" s="112">
        <f t="shared" si="85"/>
        <v>9400</v>
      </c>
      <c r="AG243" s="113">
        <f t="shared" si="92"/>
        <v>0.25938566552901021</v>
      </c>
      <c r="AH243" s="114">
        <f t="shared" si="93"/>
        <v>0.16040955631399317</v>
      </c>
    </row>
    <row r="244" spans="1:34" s="41" customFormat="1" ht="21" customHeight="1">
      <c r="A244" s="593">
        <f t="shared" si="94"/>
        <v>234</v>
      </c>
      <c r="B244" s="618"/>
      <c r="C244" s="616"/>
      <c r="D244" s="63"/>
      <c r="E244" s="617"/>
      <c r="F244" s="91" t="s">
        <v>269</v>
      </c>
      <c r="G244" s="91" t="s">
        <v>277</v>
      </c>
      <c r="H244" s="618"/>
      <c r="I244" s="618"/>
      <c r="J244" s="617"/>
      <c r="K244" s="91" t="s">
        <v>8</v>
      </c>
      <c r="L244" s="143">
        <v>198</v>
      </c>
      <c r="M244" s="17">
        <v>1</v>
      </c>
      <c r="N244" s="19">
        <f t="shared" si="80"/>
        <v>175</v>
      </c>
      <c r="O244" s="102">
        <f t="shared" si="81"/>
        <v>34650</v>
      </c>
      <c r="P244" s="103">
        <f t="shared" si="96"/>
        <v>27.605129534979042</v>
      </c>
      <c r="Q244" s="62">
        <v>10000</v>
      </c>
      <c r="R244" s="104">
        <f t="shared" si="82"/>
        <v>150</v>
      </c>
      <c r="S244" s="62">
        <f t="shared" si="97"/>
        <v>0</v>
      </c>
      <c r="T244" s="62">
        <f t="shared" si="98"/>
        <v>0</v>
      </c>
      <c r="U244" s="62">
        <f t="shared" si="86"/>
        <v>44650</v>
      </c>
      <c r="V244" s="62">
        <v>72100</v>
      </c>
      <c r="W244" s="19">
        <f t="shared" si="87"/>
        <v>1.8428763972614679</v>
      </c>
      <c r="X244" s="111">
        <v>96140</v>
      </c>
      <c r="Y244" s="111"/>
      <c r="Z244" s="112">
        <f t="shared" si="89"/>
        <v>2858.3143712574847</v>
      </c>
      <c r="AA244" s="112">
        <f t="shared" si="88"/>
        <v>1110.6199999999997</v>
      </c>
      <c r="AB244" s="112">
        <f t="shared" si="90"/>
        <v>1039.5</v>
      </c>
      <c r="AC244" s="112">
        <f t="shared" si="95"/>
        <v>19519</v>
      </c>
      <c r="AD244" s="112">
        <f t="shared" si="91"/>
        <v>11106.199999999997</v>
      </c>
      <c r="AE244" s="112">
        <f t="shared" si="84"/>
        <v>15700</v>
      </c>
      <c r="AF244" s="112">
        <f t="shared" si="85"/>
        <v>9000</v>
      </c>
      <c r="AG244" s="113">
        <f t="shared" si="92"/>
        <v>0.21775312066574201</v>
      </c>
      <c r="AH244" s="114">
        <f t="shared" si="93"/>
        <v>0.12482662968099861</v>
      </c>
    </row>
    <row r="245" spans="1:34" s="41" customFormat="1" ht="21" customHeight="1">
      <c r="A245" s="593">
        <f t="shared" si="94"/>
        <v>235</v>
      </c>
      <c r="B245" s="618"/>
      <c r="C245" s="616"/>
      <c r="D245" s="63"/>
      <c r="E245" s="617"/>
      <c r="F245" s="91" t="s">
        <v>270</v>
      </c>
      <c r="G245" s="91" t="s">
        <v>265</v>
      </c>
      <c r="H245" s="618"/>
      <c r="I245" s="618"/>
      <c r="J245" s="617"/>
      <c r="K245" s="91" t="s">
        <v>8</v>
      </c>
      <c r="L245" s="143">
        <v>258</v>
      </c>
      <c r="M245" s="17">
        <v>1</v>
      </c>
      <c r="N245" s="19">
        <f t="shared" si="80"/>
        <v>175</v>
      </c>
      <c r="O245" s="102">
        <f t="shared" si="81"/>
        <v>45150</v>
      </c>
      <c r="P245" s="103">
        <f t="shared" si="96"/>
        <v>35.970320303154509</v>
      </c>
      <c r="Q245" s="62">
        <v>10000</v>
      </c>
      <c r="R245" s="104">
        <f t="shared" si="82"/>
        <v>150</v>
      </c>
      <c r="S245" s="62">
        <f t="shared" si="97"/>
        <v>0</v>
      </c>
      <c r="T245" s="62">
        <f t="shared" si="98"/>
        <v>0</v>
      </c>
      <c r="U245" s="62">
        <f t="shared" si="86"/>
        <v>55150</v>
      </c>
      <c r="V245" s="62">
        <v>90900</v>
      </c>
      <c r="W245" s="19">
        <f t="shared" si="87"/>
        <v>1.8454297207941324</v>
      </c>
      <c r="X245" s="111">
        <v>121200</v>
      </c>
      <c r="Y245" s="111"/>
      <c r="Z245" s="112">
        <f t="shared" si="89"/>
        <v>3543.0149700598804</v>
      </c>
      <c r="AA245" s="112">
        <f t="shared" si="88"/>
        <v>1514.6000000000001</v>
      </c>
      <c r="AB245" s="112">
        <f t="shared" si="90"/>
        <v>1354.5</v>
      </c>
      <c r="AC245" s="112">
        <f t="shared" si="95"/>
        <v>25751</v>
      </c>
      <c r="AD245" s="112">
        <f t="shared" si="91"/>
        <v>15146</v>
      </c>
      <c r="AE245" s="112">
        <f t="shared" si="84"/>
        <v>20900</v>
      </c>
      <c r="AF245" s="112">
        <f t="shared" si="85"/>
        <v>12300</v>
      </c>
      <c r="AG245" s="113">
        <f t="shared" si="92"/>
        <v>0.22992299229922991</v>
      </c>
      <c r="AH245" s="114">
        <f t="shared" si="93"/>
        <v>0.13531353135313531</v>
      </c>
    </row>
    <row r="246" spans="1:34" s="41" customFormat="1" ht="21" customHeight="1">
      <c r="A246" s="593">
        <f t="shared" si="94"/>
        <v>236</v>
      </c>
      <c r="B246" s="618"/>
      <c r="C246" s="616"/>
      <c r="D246" s="63"/>
      <c r="E246" s="617"/>
      <c r="F246" s="91" t="s">
        <v>271</v>
      </c>
      <c r="G246" s="91" t="s">
        <v>278</v>
      </c>
      <c r="H246" s="618"/>
      <c r="I246" s="618"/>
      <c r="J246" s="617"/>
      <c r="K246" s="91" t="s">
        <v>8</v>
      </c>
      <c r="L246" s="143">
        <v>168</v>
      </c>
      <c r="M246" s="17">
        <v>1</v>
      </c>
      <c r="N246" s="19">
        <f t="shared" si="80"/>
        <v>175</v>
      </c>
      <c r="O246" s="102">
        <f t="shared" si="81"/>
        <v>29400</v>
      </c>
      <c r="P246" s="103">
        <f t="shared" si="96"/>
        <v>23.422534150891309</v>
      </c>
      <c r="Q246" s="62">
        <v>10000</v>
      </c>
      <c r="R246" s="104">
        <f t="shared" si="82"/>
        <v>150</v>
      </c>
      <c r="S246" s="62">
        <f t="shared" si="97"/>
        <v>0</v>
      </c>
      <c r="T246" s="62">
        <f t="shared" si="98"/>
        <v>0</v>
      </c>
      <c r="U246" s="62">
        <f t="shared" si="86"/>
        <v>39400</v>
      </c>
      <c r="V246" s="62">
        <v>62700</v>
      </c>
      <c r="W246" s="19">
        <f t="shared" si="87"/>
        <v>1.841089394814432</v>
      </c>
      <c r="X246" s="111">
        <v>83600</v>
      </c>
      <c r="Y246" s="111"/>
      <c r="Z246" s="112">
        <f t="shared" si="89"/>
        <v>2515.9640718562873</v>
      </c>
      <c r="AA246" s="112">
        <f t="shared" si="88"/>
        <v>908.80000000000007</v>
      </c>
      <c r="AB246" s="112">
        <f t="shared" si="90"/>
        <v>882</v>
      </c>
      <c r="AC246" s="112">
        <f t="shared" si="95"/>
        <v>16403</v>
      </c>
      <c r="AD246" s="112">
        <f t="shared" si="91"/>
        <v>9088</v>
      </c>
      <c r="AE246" s="112">
        <f t="shared" si="84"/>
        <v>13100</v>
      </c>
      <c r="AF246" s="112">
        <f t="shared" si="85"/>
        <v>7300</v>
      </c>
      <c r="AG246" s="113">
        <f t="shared" si="92"/>
        <v>0.20893141945773525</v>
      </c>
      <c r="AH246" s="114">
        <f t="shared" si="93"/>
        <v>0.11642743221690591</v>
      </c>
    </row>
    <row r="247" spans="1:34" s="41" customFormat="1" ht="21" customHeight="1">
      <c r="A247" s="593">
        <f t="shared" si="94"/>
        <v>237</v>
      </c>
      <c r="B247" s="618"/>
      <c r="C247" s="616"/>
      <c r="D247" s="63"/>
      <c r="E247" s="617"/>
      <c r="F247" s="91" t="s">
        <v>272</v>
      </c>
      <c r="G247" s="91" t="s">
        <v>265</v>
      </c>
      <c r="H247" s="618"/>
      <c r="I247" s="618"/>
      <c r="J247" s="617"/>
      <c r="K247" s="91" t="s">
        <v>8</v>
      </c>
      <c r="L247" s="143">
        <v>218</v>
      </c>
      <c r="M247" s="17">
        <v>1</v>
      </c>
      <c r="N247" s="19">
        <f t="shared" si="80"/>
        <v>175</v>
      </c>
      <c r="O247" s="102">
        <f t="shared" si="81"/>
        <v>38150</v>
      </c>
      <c r="P247" s="103">
        <f t="shared" si="96"/>
        <v>30.393526457704198</v>
      </c>
      <c r="Q247" s="62">
        <v>10000</v>
      </c>
      <c r="R247" s="104">
        <f t="shared" si="82"/>
        <v>150</v>
      </c>
      <c r="S247" s="62">
        <f t="shared" si="97"/>
        <v>0</v>
      </c>
      <c r="T247" s="62">
        <f t="shared" si="98"/>
        <v>0</v>
      </c>
      <c r="U247" s="62">
        <f t="shared" si="86"/>
        <v>48150</v>
      </c>
      <c r="V247" s="62">
        <v>78400</v>
      </c>
      <c r="W247" s="19">
        <f t="shared" si="87"/>
        <v>1.8438512383333021</v>
      </c>
      <c r="X247" s="111">
        <v>104540</v>
      </c>
      <c r="Y247" s="111"/>
      <c r="Z247" s="112">
        <f t="shared" si="89"/>
        <v>3086.5479041916169</v>
      </c>
      <c r="AA247" s="112">
        <f t="shared" si="88"/>
        <v>1247.8199999999997</v>
      </c>
      <c r="AB247" s="112">
        <f t="shared" si="90"/>
        <v>1144.5</v>
      </c>
      <c r="AC247" s="112">
        <f t="shared" si="95"/>
        <v>21626</v>
      </c>
      <c r="AD247" s="112">
        <f t="shared" si="91"/>
        <v>12478.199999999997</v>
      </c>
      <c r="AE247" s="112">
        <f t="shared" si="84"/>
        <v>17400</v>
      </c>
      <c r="AF247" s="112">
        <f t="shared" si="85"/>
        <v>10100</v>
      </c>
      <c r="AG247" s="113">
        <f t="shared" si="92"/>
        <v>0.22193877551020408</v>
      </c>
      <c r="AH247" s="114">
        <f t="shared" si="93"/>
        <v>0.12882653061224489</v>
      </c>
    </row>
    <row r="248" spans="1:34" s="41" customFormat="1" ht="21" customHeight="1">
      <c r="A248" s="593">
        <f t="shared" si="94"/>
        <v>238</v>
      </c>
      <c r="B248" s="618"/>
      <c r="C248" s="616"/>
      <c r="D248" s="63"/>
      <c r="E248" s="617"/>
      <c r="F248" s="91" t="s">
        <v>273</v>
      </c>
      <c r="G248" s="91" t="s">
        <v>262</v>
      </c>
      <c r="H248" s="618"/>
      <c r="I248" s="618"/>
      <c r="J248" s="617"/>
      <c r="K248" s="91" t="s">
        <v>8</v>
      </c>
      <c r="L248" s="143">
        <v>198</v>
      </c>
      <c r="M248" s="17">
        <v>1</v>
      </c>
      <c r="N248" s="19">
        <f t="shared" si="80"/>
        <v>175</v>
      </c>
      <c r="O248" s="102">
        <f t="shared" si="81"/>
        <v>34650</v>
      </c>
      <c r="P248" s="103">
        <f t="shared" si="96"/>
        <v>27.605129534979042</v>
      </c>
      <c r="Q248" s="62">
        <v>10000</v>
      </c>
      <c r="R248" s="104">
        <f t="shared" si="82"/>
        <v>150</v>
      </c>
      <c r="S248" s="62">
        <f t="shared" si="97"/>
        <v>0</v>
      </c>
      <c r="T248" s="62">
        <f t="shared" si="98"/>
        <v>0</v>
      </c>
      <c r="U248" s="62">
        <f t="shared" si="86"/>
        <v>44650</v>
      </c>
      <c r="V248" s="62">
        <v>72100</v>
      </c>
      <c r="W248" s="19">
        <f t="shared" si="87"/>
        <v>1.8428763972614679</v>
      </c>
      <c r="X248" s="111">
        <v>96140</v>
      </c>
      <c r="Y248" s="111"/>
      <c r="Z248" s="112">
        <f t="shared" si="89"/>
        <v>2858.3143712574847</v>
      </c>
      <c r="AA248" s="112">
        <f t="shared" si="88"/>
        <v>1110.6199999999997</v>
      </c>
      <c r="AB248" s="112">
        <f t="shared" si="90"/>
        <v>1039.5</v>
      </c>
      <c r="AC248" s="112">
        <f t="shared" si="95"/>
        <v>19519</v>
      </c>
      <c r="AD248" s="112">
        <f t="shared" si="91"/>
        <v>11106.199999999997</v>
      </c>
      <c r="AE248" s="112">
        <f t="shared" si="84"/>
        <v>15700</v>
      </c>
      <c r="AF248" s="112">
        <f t="shared" si="85"/>
        <v>9000</v>
      </c>
      <c r="AG248" s="113">
        <f t="shared" si="92"/>
        <v>0.21775312066574201</v>
      </c>
      <c r="AH248" s="114">
        <f t="shared" si="93"/>
        <v>0.12482662968099861</v>
      </c>
    </row>
    <row r="249" spans="1:34" s="53" customFormat="1" ht="21" customHeight="1">
      <c r="A249" s="593">
        <f t="shared" si="94"/>
        <v>239</v>
      </c>
      <c r="B249" s="618"/>
      <c r="C249" s="616"/>
      <c r="D249" s="63"/>
      <c r="E249" s="617"/>
      <c r="F249" s="91" t="s">
        <v>274</v>
      </c>
      <c r="G249" s="91" t="s">
        <v>279</v>
      </c>
      <c r="H249" s="618"/>
      <c r="I249" s="618"/>
      <c r="J249" s="617"/>
      <c r="K249" s="91" t="s">
        <v>8</v>
      </c>
      <c r="L249" s="143">
        <v>258</v>
      </c>
      <c r="M249" s="17">
        <v>1</v>
      </c>
      <c r="N249" s="19">
        <f t="shared" si="80"/>
        <v>175</v>
      </c>
      <c r="O249" s="102">
        <f t="shared" si="81"/>
        <v>45150</v>
      </c>
      <c r="P249" s="103">
        <f t="shared" si="96"/>
        <v>35.970320303154509</v>
      </c>
      <c r="Q249" s="62">
        <v>10000</v>
      </c>
      <c r="R249" s="104">
        <f t="shared" si="82"/>
        <v>150</v>
      </c>
      <c r="S249" s="62">
        <f t="shared" si="97"/>
        <v>0</v>
      </c>
      <c r="T249" s="62">
        <f t="shared" si="98"/>
        <v>0</v>
      </c>
      <c r="U249" s="62">
        <f t="shared" si="86"/>
        <v>55150</v>
      </c>
      <c r="V249" s="62">
        <v>90900</v>
      </c>
      <c r="W249" s="19">
        <f t="shared" si="87"/>
        <v>1.8454297207941324</v>
      </c>
      <c r="X249" s="111">
        <v>121200</v>
      </c>
      <c r="Y249" s="111"/>
      <c r="Z249" s="112">
        <f t="shared" si="89"/>
        <v>3543.0149700598804</v>
      </c>
      <c r="AA249" s="112">
        <f t="shared" si="88"/>
        <v>1514.6000000000001</v>
      </c>
      <c r="AB249" s="112">
        <f t="shared" si="90"/>
        <v>1354.5</v>
      </c>
      <c r="AC249" s="112">
        <f t="shared" si="95"/>
        <v>25751</v>
      </c>
      <c r="AD249" s="112">
        <f t="shared" si="91"/>
        <v>15146</v>
      </c>
      <c r="AE249" s="112">
        <f t="shared" si="84"/>
        <v>20900</v>
      </c>
      <c r="AF249" s="112">
        <f t="shared" si="85"/>
        <v>12300</v>
      </c>
      <c r="AG249" s="113">
        <f t="shared" si="92"/>
        <v>0.22992299229922991</v>
      </c>
      <c r="AH249" s="114">
        <f t="shared" si="93"/>
        <v>0.13531353135313531</v>
      </c>
    </row>
    <row r="250" spans="1:34" s="52" customFormat="1" ht="21" customHeight="1">
      <c r="A250" s="593">
        <f t="shared" si="94"/>
        <v>240</v>
      </c>
      <c r="B250" s="618" t="s">
        <v>256</v>
      </c>
      <c r="C250" s="616" t="s">
        <v>248</v>
      </c>
      <c r="D250" s="63"/>
      <c r="E250" s="617">
        <v>1</v>
      </c>
      <c r="F250" s="91" t="s">
        <v>259</v>
      </c>
      <c r="G250" s="91" t="s">
        <v>261</v>
      </c>
      <c r="H250" s="618" t="s">
        <v>254</v>
      </c>
      <c r="I250" s="618" t="s">
        <v>280</v>
      </c>
      <c r="J250" s="617">
        <f>LENB(I250)</f>
        <v>42</v>
      </c>
      <c r="K250" s="91" t="s">
        <v>8</v>
      </c>
      <c r="L250" s="143">
        <v>230</v>
      </c>
      <c r="M250" s="17">
        <v>1</v>
      </c>
      <c r="N250" s="19">
        <f t="shared" si="80"/>
        <v>175</v>
      </c>
      <c r="O250" s="102">
        <f t="shared" si="81"/>
        <v>40250</v>
      </c>
      <c r="P250" s="103">
        <f t="shared" si="96"/>
        <v>32.066564611339295</v>
      </c>
      <c r="Q250" s="62">
        <v>10000</v>
      </c>
      <c r="R250" s="104">
        <f t="shared" si="82"/>
        <v>150</v>
      </c>
      <c r="S250" s="62">
        <f t="shared" si="97"/>
        <v>0</v>
      </c>
      <c r="T250" s="62">
        <f t="shared" si="98"/>
        <v>0</v>
      </c>
      <c r="U250" s="62">
        <f t="shared" si="86"/>
        <v>50250</v>
      </c>
      <c r="V250" s="62">
        <v>80100</v>
      </c>
      <c r="W250" s="19">
        <f t="shared" si="87"/>
        <v>1.8443709595733906</v>
      </c>
      <c r="X250" s="111">
        <v>106800</v>
      </c>
      <c r="Y250" s="111"/>
      <c r="Z250" s="112">
        <f t="shared" si="89"/>
        <v>3223.4880239520967</v>
      </c>
      <c r="AA250" s="112">
        <f t="shared" si="88"/>
        <v>1169.4000000000001</v>
      </c>
      <c r="AB250" s="112">
        <f t="shared" si="90"/>
        <v>1207.5</v>
      </c>
      <c r="AC250" s="112">
        <f t="shared" si="95"/>
        <v>21039</v>
      </c>
      <c r="AD250" s="112">
        <f t="shared" si="91"/>
        <v>11694</v>
      </c>
      <c r="AE250" s="112">
        <f t="shared" si="84"/>
        <v>16700</v>
      </c>
      <c r="AF250" s="112">
        <f t="shared" si="85"/>
        <v>9400</v>
      </c>
      <c r="AG250" s="113">
        <f t="shared" si="92"/>
        <v>0.20848938826466917</v>
      </c>
      <c r="AH250" s="114">
        <f t="shared" si="93"/>
        <v>0.11735330836454431</v>
      </c>
    </row>
    <row r="251" spans="1:34" s="41" customFormat="1" ht="21" customHeight="1">
      <c r="A251" s="593">
        <f t="shared" si="94"/>
        <v>241</v>
      </c>
      <c r="B251" s="618"/>
      <c r="C251" s="616"/>
      <c r="D251" s="63"/>
      <c r="E251" s="617"/>
      <c r="F251" s="91" t="s">
        <v>260</v>
      </c>
      <c r="G251" s="91" t="s">
        <v>262</v>
      </c>
      <c r="H251" s="618"/>
      <c r="I251" s="618"/>
      <c r="J251" s="617"/>
      <c r="K251" s="91" t="s">
        <v>8</v>
      </c>
      <c r="L251" s="143">
        <v>255</v>
      </c>
      <c r="M251" s="17">
        <v>1</v>
      </c>
      <c r="N251" s="19">
        <f t="shared" si="80"/>
        <v>175</v>
      </c>
      <c r="O251" s="102">
        <f t="shared" si="81"/>
        <v>44625</v>
      </c>
      <c r="P251" s="103">
        <f t="shared" si="96"/>
        <v>35.55206076474574</v>
      </c>
      <c r="Q251" s="62">
        <v>10000</v>
      </c>
      <c r="R251" s="104">
        <f t="shared" si="82"/>
        <v>150</v>
      </c>
      <c r="S251" s="62">
        <f t="shared" si="97"/>
        <v>0</v>
      </c>
      <c r="T251" s="62">
        <f t="shared" si="98"/>
        <v>0</v>
      </c>
      <c r="U251" s="62">
        <f t="shared" si="86"/>
        <v>54625</v>
      </c>
      <c r="V251" s="62">
        <v>87700</v>
      </c>
      <c r="W251" s="19">
        <f t="shared" si="87"/>
        <v>1.8453253675714931</v>
      </c>
      <c r="X251" s="111">
        <v>116940</v>
      </c>
      <c r="Y251" s="111"/>
      <c r="Z251" s="112">
        <f t="shared" si="89"/>
        <v>3508.7799401197603</v>
      </c>
      <c r="AA251" s="112">
        <f t="shared" si="88"/>
        <v>1319.5199999999998</v>
      </c>
      <c r="AB251" s="112">
        <f t="shared" si="90"/>
        <v>1338.75</v>
      </c>
      <c r="AC251" s="112">
        <f t="shared" si="95"/>
        <v>23428</v>
      </c>
      <c r="AD251" s="112">
        <f t="shared" si="91"/>
        <v>13195.199999999997</v>
      </c>
      <c r="AE251" s="112">
        <f t="shared" si="84"/>
        <v>18600</v>
      </c>
      <c r="AF251" s="112">
        <f t="shared" si="85"/>
        <v>10600</v>
      </c>
      <c r="AG251" s="113">
        <f t="shared" si="92"/>
        <v>0.2120866590649943</v>
      </c>
      <c r="AH251" s="114">
        <f t="shared" si="93"/>
        <v>0.12086659064994298</v>
      </c>
    </row>
    <row r="252" spans="1:34" s="41" customFormat="1" ht="21" customHeight="1">
      <c r="A252" s="593">
        <f t="shared" si="94"/>
        <v>242</v>
      </c>
      <c r="B252" s="618"/>
      <c r="C252" s="616"/>
      <c r="D252" s="63"/>
      <c r="E252" s="617"/>
      <c r="F252" s="91" t="s">
        <v>257</v>
      </c>
      <c r="G252" s="91" t="s">
        <v>263</v>
      </c>
      <c r="H252" s="618"/>
      <c r="I252" s="618"/>
      <c r="J252" s="617"/>
      <c r="K252" s="91" t="s">
        <v>8</v>
      </c>
      <c r="L252" s="143">
        <v>351</v>
      </c>
      <c r="M252" s="17">
        <v>1</v>
      </c>
      <c r="N252" s="19">
        <f t="shared" si="80"/>
        <v>175</v>
      </c>
      <c r="O252" s="102">
        <f t="shared" si="81"/>
        <v>61425</v>
      </c>
      <c r="P252" s="103">
        <f t="shared" si="96"/>
        <v>48.936365993826485</v>
      </c>
      <c r="Q252" s="62">
        <v>10000</v>
      </c>
      <c r="R252" s="104">
        <f t="shared" si="82"/>
        <v>150</v>
      </c>
      <c r="S252" s="62">
        <f t="shared" si="97"/>
        <v>0</v>
      </c>
      <c r="T252" s="62">
        <f t="shared" si="98"/>
        <v>0</v>
      </c>
      <c r="U252" s="62">
        <f t="shared" si="86"/>
        <v>71425</v>
      </c>
      <c r="V252" s="62">
        <v>110200</v>
      </c>
      <c r="W252" s="19">
        <f t="shared" si="87"/>
        <v>1.8479037724341305</v>
      </c>
      <c r="X252" s="111">
        <v>146940</v>
      </c>
      <c r="Y252" s="111"/>
      <c r="Z252" s="112">
        <f t="shared" si="89"/>
        <v>4604.3008982035926</v>
      </c>
      <c r="AA252" s="112">
        <f t="shared" si="88"/>
        <v>1379.5199999999998</v>
      </c>
      <c r="AB252" s="112">
        <f t="shared" si="90"/>
        <v>1842.75</v>
      </c>
      <c r="AC252" s="112">
        <f t="shared" si="95"/>
        <v>26653</v>
      </c>
      <c r="AD252" s="112">
        <f t="shared" si="91"/>
        <v>13795.199999999997</v>
      </c>
      <c r="AE252" s="112">
        <f t="shared" si="84"/>
        <v>20300</v>
      </c>
      <c r="AF252" s="112">
        <f t="shared" si="85"/>
        <v>10600</v>
      </c>
      <c r="AG252" s="113">
        <f t="shared" si="92"/>
        <v>0.18421052631578946</v>
      </c>
      <c r="AH252" s="114">
        <f t="shared" si="93"/>
        <v>9.6188747731397461E-2</v>
      </c>
    </row>
    <row r="253" spans="1:34" s="41" customFormat="1" ht="21" customHeight="1">
      <c r="A253" s="593">
        <f t="shared" si="94"/>
        <v>243</v>
      </c>
      <c r="B253" s="618"/>
      <c r="C253" s="616"/>
      <c r="D253" s="63"/>
      <c r="E253" s="617"/>
      <c r="F253" s="91" t="s">
        <v>258</v>
      </c>
      <c r="G253" s="91" t="s">
        <v>264</v>
      </c>
      <c r="H253" s="618"/>
      <c r="I253" s="618"/>
      <c r="J253" s="617"/>
      <c r="K253" s="91" t="s">
        <v>8</v>
      </c>
      <c r="L253" s="143">
        <v>361</v>
      </c>
      <c r="M253" s="17">
        <v>1</v>
      </c>
      <c r="N253" s="19">
        <f t="shared" si="80"/>
        <v>175</v>
      </c>
      <c r="O253" s="102">
        <f t="shared" si="81"/>
        <v>63175</v>
      </c>
      <c r="P253" s="103">
        <f t="shared" si="96"/>
        <v>50.330564455189062</v>
      </c>
      <c r="Q253" s="62">
        <v>10000</v>
      </c>
      <c r="R253" s="104">
        <f t="shared" si="82"/>
        <v>150</v>
      </c>
      <c r="S253" s="62">
        <f t="shared" si="97"/>
        <v>0</v>
      </c>
      <c r="T253" s="62">
        <f t="shared" si="98"/>
        <v>0</v>
      </c>
      <c r="U253" s="62">
        <f t="shared" si="86"/>
        <v>73175</v>
      </c>
      <c r="V253" s="62">
        <v>113000</v>
      </c>
      <c r="W253" s="19">
        <f t="shared" si="87"/>
        <v>1.8481042697659003</v>
      </c>
      <c r="X253" s="111">
        <v>150670</v>
      </c>
      <c r="Y253" s="111"/>
      <c r="Z253" s="112">
        <f t="shared" si="89"/>
        <v>4718.4176646706583</v>
      </c>
      <c r="AA253" s="112">
        <f t="shared" si="88"/>
        <v>1421.1100000000006</v>
      </c>
      <c r="AB253" s="112">
        <f t="shared" si="90"/>
        <v>1895.25</v>
      </c>
      <c r="AC253" s="112">
        <f t="shared" si="95"/>
        <v>27395</v>
      </c>
      <c r="AD253" s="112">
        <f t="shared" si="91"/>
        <v>14211.100000000006</v>
      </c>
      <c r="AE253" s="112">
        <f t="shared" si="84"/>
        <v>20800</v>
      </c>
      <c r="AF253" s="112">
        <f t="shared" si="85"/>
        <v>10900</v>
      </c>
      <c r="AG253" s="113">
        <f t="shared" si="92"/>
        <v>0.18407079646017699</v>
      </c>
      <c r="AH253" s="114">
        <f t="shared" si="93"/>
        <v>9.6460176991150448E-2</v>
      </c>
    </row>
    <row r="254" spans="1:34" s="41" customFormat="1" ht="21" customHeight="1">
      <c r="A254" s="593">
        <f t="shared" si="94"/>
        <v>244</v>
      </c>
      <c r="B254" s="618"/>
      <c r="C254" s="616"/>
      <c r="D254" s="63"/>
      <c r="E254" s="617"/>
      <c r="F254" s="91" t="s">
        <v>266</v>
      </c>
      <c r="G254" s="91" t="s">
        <v>265</v>
      </c>
      <c r="H254" s="618"/>
      <c r="I254" s="618"/>
      <c r="J254" s="617"/>
      <c r="K254" s="91" t="s">
        <v>8</v>
      </c>
      <c r="L254" s="143">
        <v>391</v>
      </c>
      <c r="M254" s="17">
        <v>1</v>
      </c>
      <c r="N254" s="19">
        <f t="shared" ref="N254:N297" si="99">IF(K254="USD",$G$1,IF(K254="CNY",$G$2,IF(K254="JPY",$G$4,IF(K254="EUR",$G$3,"확인요망"))))</f>
        <v>175</v>
      </c>
      <c r="O254" s="102">
        <f t="shared" ref="O254:O297" si="100">L254*N254</f>
        <v>68425</v>
      </c>
      <c r="P254" s="103">
        <f t="shared" si="96"/>
        <v>54.513159839276796</v>
      </c>
      <c r="Q254" s="62">
        <v>10000</v>
      </c>
      <c r="R254" s="104">
        <f t="shared" ref="R254:R298" si="101">IF(G254="USD",200,150)</f>
        <v>150</v>
      </c>
      <c r="S254" s="62">
        <f t="shared" si="97"/>
        <v>0</v>
      </c>
      <c r="T254" s="62">
        <f t="shared" si="98"/>
        <v>0</v>
      </c>
      <c r="U254" s="62">
        <f t="shared" si="86"/>
        <v>78425</v>
      </c>
      <c r="V254" s="62">
        <v>121600</v>
      </c>
      <c r="W254" s="19">
        <f t="shared" si="87"/>
        <v>1.8486520742385169</v>
      </c>
      <c r="X254" s="111">
        <v>162140</v>
      </c>
      <c r="Y254" s="111"/>
      <c r="Z254" s="112">
        <f t="shared" si="89"/>
        <v>5060.7679640718552</v>
      </c>
      <c r="AA254" s="112">
        <f t="shared" si="88"/>
        <v>1561.12</v>
      </c>
      <c r="AB254" s="112">
        <f t="shared" si="90"/>
        <v>2052.75</v>
      </c>
      <c r="AC254" s="112">
        <f t="shared" si="95"/>
        <v>29799</v>
      </c>
      <c r="AD254" s="112">
        <f t="shared" si="91"/>
        <v>15611.199999999997</v>
      </c>
      <c r="AE254" s="112">
        <f t="shared" si="84"/>
        <v>22700</v>
      </c>
      <c r="AF254" s="112">
        <f t="shared" si="85"/>
        <v>12000</v>
      </c>
      <c r="AG254" s="113">
        <f t="shared" si="92"/>
        <v>0.18667763157894737</v>
      </c>
      <c r="AH254" s="114">
        <f t="shared" si="93"/>
        <v>9.8684210526315791E-2</v>
      </c>
    </row>
    <row r="255" spans="1:34" s="53" customFormat="1" ht="21" customHeight="1">
      <c r="A255" s="593">
        <f t="shared" si="94"/>
        <v>245</v>
      </c>
      <c r="B255" s="618"/>
      <c r="C255" s="616"/>
      <c r="D255" s="63"/>
      <c r="E255" s="617"/>
      <c r="F255" s="91" t="s">
        <v>267</v>
      </c>
      <c r="G255" s="91" t="s">
        <v>265</v>
      </c>
      <c r="H255" s="618"/>
      <c r="I255" s="618"/>
      <c r="J255" s="617"/>
      <c r="K255" s="91" t="s">
        <v>8</v>
      </c>
      <c r="L255" s="143">
        <v>420</v>
      </c>
      <c r="M255" s="17">
        <v>1</v>
      </c>
      <c r="N255" s="19">
        <f t="shared" si="99"/>
        <v>175</v>
      </c>
      <c r="O255" s="102">
        <f t="shared" si="100"/>
        <v>73500</v>
      </c>
      <c r="P255" s="103">
        <f t="shared" si="96"/>
        <v>58.556335377228272</v>
      </c>
      <c r="Q255" s="62">
        <v>10000</v>
      </c>
      <c r="R255" s="104">
        <f t="shared" si="101"/>
        <v>150</v>
      </c>
      <c r="S255" s="62">
        <f t="shared" si="97"/>
        <v>0</v>
      </c>
      <c r="T255" s="62">
        <f t="shared" si="98"/>
        <v>0</v>
      </c>
      <c r="U255" s="62">
        <f t="shared" si="86"/>
        <v>83500</v>
      </c>
      <c r="V255" s="62">
        <v>129900</v>
      </c>
      <c r="W255" s="19">
        <f t="shared" si="87"/>
        <v>1.8491161389795259</v>
      </c>
      <c r="X255" s="111">
        <v>173200</v>
      </c>
      <c r="Y255" s="111"/>
      <c r="Z255" s="112">
        <f t="shared" si="89"/>
        <v>5391.7065868263471</v>
      </c>
      <c r="AA255" s="112">
        <f t="shared" si="88"/>
        <v>1695.6000000000001</v>
      </c>
      <c r="AB255" s="112">
        <f t="shared" si="90"/>
        <v>2205</v>
      </c>
      <c r="AC255" s="112">
        <f t="shared" si="95"/>
        <v>32111</v>
      </c>
      <c r="AD255" s="112">
        <f t="shared" si="91"/>
        <v>16956</v>
      </c>
      <c r="AE255" s="112">
        <f t="shared" ref="AE255:AE317" si="102">ROUNDUP(AC255-(Z255+AB255),-2)</f>
        <v>24600</v>
      </c>
      <c r="AF255" s="112">
        <f t="shared" ref="AF255:AF317" si="103">ROUNDUP(AD255-(AB255+AA255),-2)</f>
        <v>13100</v>
      </c>
      <c r="AG255" s="113">
        <f t="shared" si="92"/>
        <v>0.18937644341801385</v>
      </c>
      <c r="AH255" s="114">
        <f t="shared" si="93"/>
        <v>0.100846805234796</v>
      </c>
    </row>
    <row r="256" spans="1:34" s="52" customFormat="1" ht="21" customHeight="1">
      <c r="A256" s="593">
        <f t="shared" si="94"/>
        <v>246</v>
      </c>
      <c r="B256" s="618" t="s">
        <v>256</v>
      </c>
      <c r="C256" s="616" t="s">
        <v>248</v>
      </c>
      <c r="D256" s="63"/>
      <c r="E256" s="617">
        <v>1</v>
      </c>
      <c r="F256" s="91" t="s">
        <v>281</v>
      </c>
      <c r="G256" s="91"/>
      <c r="H256" s="618" t="s">
        <v>254</v>
      </c>
      <c r="I256" s="618" t="s">
        <v>250</v>
      </c>
      <c r="J256" s="617">
        <f>LENB(I256)</f>
        <v>41</v>
      </c>
      <c r="K256" s="91" t="s">
        <v>8</v>
      </c>
      <c r="L256" s="143">
        <v>128</v>
      </c>
      <c r="M256" s="17">
        <v>1</v>
      </c>
      <c r="N256" s="19">
        <f t="shared" si="99"/>
        <v>175</v>
      </c>
      <c r="O256" s="102">
        <f t="shared" si="100"/>
        <v>22400</v>
      </c>
      <c r="P256" s="103">
        <f t="shared" si="96"/>
        <v>17.845740305440998</v>
      </c>
      <c r="Q256" s="62">
        <v>10000</v>
      </c>
      <c r="R256" s="104">
        <f t="shared" si="101"/>
        <v>150</v>
      </c>
      <c r="S256" s="62">
        <f t="shared" si="97"/>
        <v>0</v>
      </c>
      <c r="T256" s="62">
        <f t="shared" si="98"/>
        <v>0</v>
      </c>
      <c r="U256" s="62">
        <f t="shared" ref="U256:U318" si="104">SUM(O256+Q256)</f>
        <v>32400</v>
      </c>
      <c r="V256" s="62">
        <v>52800</v>
      </c>
      <c r="W256" s="19">
        <f t="shared" ref="W256:W318" si="105">((0.03*O256)+(0.9*U256))/(0.501*U256)</f>
        <v>1.8378058697419974</v>
      </c>
      <c r="X256" s="111">
        <v>70400</v>
      </c>
      <c r="Y256" s="111"/>
      <c r="Z256" s="112">
        <f t="shared" si="89"/>
        <v>2059.4970059880238</v>
      </c>
      <c r="AA256" s="112">
        <f t="shared" ref="AA256:AA318" si="106">AD256*0.1</f>
        <v>843.2</v>
      </c>
      <c r="AB256" s="112">
        <f t="shared" si="90"/>
        <v>672</v>
      </c>
      <c r="AC256" s="112">
        <f t="shared" si="95"/>
        <v>14592</v>
      </c>
      <c r="AD256" s="112">
        <f t="shared" si="91"/>
        <v>8432</v>
      </c>
      <c r="AE256" s="112">
        <f t="shared" si="102"/>
        <v>11900</v>
      </c>
      <c r="AF256" s="112">
        <f t="shared" si="103"/>
        <v>7000</v>
      </c>
      <c r="AG256" s="113">
        <f t="shared" si="92"/>
        <v>0.22537878787878787</v>
      </c>
      <c r="AH256" s="114">
        <f t="shared" si="93"/>
        <v>0.13257575757575757</v>
      </c>
    </row>
    <row r="257" spans="1:35" s="41" customFormat="1" ht="21" customHeight="1">
      <c r="A257" s="593">
        <f t="shared" si="94"/>
        <v>247</v>
      </c>
      <c r="B257" s="618"/>
      <c r="C257" s="616"/>
      <c r="D257" s="63"/>
      <c r="E257" s="617"/>
      <c r="F257" s="91" t="s">
        <v>282</v>
      </c>
      <c r="G257" s="91"/>
      <c r="H257" s="618"/>
      <c r="I257" s="618"/>
      <c r="J257" s="617"/>
      <c r="K257" s="91" t="s">
        <v>8</v>
      </c>
      <c r="L257" s="143">
        <v>128</v>
      </c>
      <c r="M257" s="17">
        <v>1</v>
      </c>
      <c r="N257" s="19">
        <f t="shared" si="99"/>
        <v>175</v>
      </c>
      <c r="O257" s="102">
        <f t="shared" si="100"/>
        <v>22400</v>
      </c>
      <c r="P257" s="103">
        <f t="shared" si="96"/>
        <v>17.845740305440998</v>
      </c>
      <c r="Q257" s="62">
        <v>10000</v>
      </c>
      <c r="R257" s="104">
        <f t="shared" si="101"/>
        <v>150</v>
      </c>
      <c r="S257" s="62">
        <f t="shared" si="97"/>
        <v>0</v>
      </c>
      <c r="T257" s="62">
        <f t="shared" si="98"/>
        <v>0</v>
      </c>
      <c r="U257" s="62">
        <f t="shared" si="104"/>
        <v>32400</v>
      </c>
      <c r="V257" s="62">
        <v>52800</v>
      </c>
      <c r="W257" s="19">
        <f t="shared" si="105"/>
        <v>1.8378058697419974</v>
      </c>
      <c r="X257" s="111">
        <v>70400</v>
      </c>
      <c r="Y257" s="111"/>
      <c r="Z257" s="112">
        <f t="shared" si="89"/>
        <v>2059.4970059880238</v>
      </c>
      <c r="AA257" s="112">
        <f t="shared" si="106"/>
        <v>843.2</v>
      </c>
      <c r="AB257" s="112">
        <f t="shared" si="90"/>
        <v>672</v>
      </c>
      <c r="AC257" s="112">
        <f t="shared" si="95"/>
        <v>14592</v>
      </c>
      <c r="AD257" s="112">
        <f t="shared" si="91"/>
        <v>8432</v>
      </c>
      <c r="AE257" s="112">
        <f t="shared" si="102"/>
        <v>11900</v>
      </c>
      <c r="AF257" s="112">
        <f t="shared" si="103"/>
        <v>7000</v>
      </c>
      <c r="AG257" s="113">
        <f t="shared" si="92"/>
        <v>0.22537878787878787</v>
      </c>
      <c r="AH257" s="114">
        <f t="shared" si="93"/>
        <v>0.13257575757575757</v>
      </c>
    </row>
    <row r="258" spans="1:35" s="41" customFormat="1" ht="21" customHeight="1">
      <c r="A258" s="593">
        <f t="shared" si="94"/>
        <v>248</v>
      </c>
      <c r="B258" s="618"/>
      <c r="C258" s="616"/>
      <c r="D258" s="63"/>
      <c r="E258" s="617"/>
      <c r="F258" s="91" t="s">
        <v>283</v>
      </c>
      <c r="G258" s="91"/>
      <c r="H258" s="618"/>
      <c r="I258" s="618"/>
      <c r="J258" s="617"/>
      <c r="K258" s="91" t="s">
        <v>8</v>
      </c>
      <c r="L258" s="143">
        <v>88</v>
      </c>
      <c r="M258" s="17">
        <v>1</v>
      </c>
      <c r="N258" s="19">
        <f t="shared" si="99"/>
        <v>175</v>
      </c>
      <c r="O258" s="102">
        <f t="shared" si="100"/>
        <v>15400</v>
      </c>
      <c r="P258" s="103">
        <f t="shared" si="96"/>
        <v>12.268946459990685</v>
      </c>
      <c r="Q258" s="62">
        <v>10000</v>
      </c>
      <c r="R258" s="104">
        <f t="shared" si="101"/>
        <v>150</v>
      </c>
      <c r="S258" s="62">
        <f t="shared" si="97"/>
        <v>0</v>
      </c>
      <c r="T258" s="62">
        <f t="shared" si="98"/>
        <v>0</v>
      </c>
      <c r="U258" s="62">
        <f t="shared" si="104"/>
        <v>25400</v>
      </c>
      <c r="V258" s="62">
        <v>44100</v>
      </c>
      <c r="W258" s="19">
        <f t="shared" si="105"/>
        <v>1.8327125277005045</v>
      </c>
      <c r="X258" s="111">
        <v>58800</v>
      </c>
      <c r="Y258" s="111"/>
      <c r="Z258" s="112">
        <f t="shared" si="89"/>
        <v>1603.029940119761</v>
      </c>
      <c r="AA258" s="112">
        <f t="shared" si="106"/>
        <v>870.40000000000009</v>
      </c>
      <c r="AB258" s="112">
        <f t="shared" si="90"/>
        <v>462</v>
      </c>
      <c r="AC258" s="112">
        <f t="shared" si="95"/>
        <v>13849</v>
      </c>
      <c r="AD258" s="112">
        <f t="shared" si="91"/>
        <v>8704</v>
      </c>
      <c r="AE258" s="112">
        <f t="shared" si="102"/>
        <v>11800</v>
      </c>
      <c r="AF258" s="112">
        <f t="shared" si="103"/>
        <v>7400</v>
      </c>
      <c r="AG258" s="113">
        <f t="shared" si="92"/>
        <v>0.26757369614512472</v>
      </c>
      <c r="AH258" s="114">
        <f t="shared" si="93"/>
        <v>0.16780045351473924</v>
      </c>
    </row>
    <row r="259" spans="1:35" s="41" customFormat="1" ht="21" customHeight="1">
      <c r="A259" s="593">
        <f t="shared" si="94"/>
        <v>249</v>
      </c>
      <c r="B259" s="618"/>
      <c r="C259" s="616"/>
      <c r="D259" s="63"/>
      <c r="E259" s="617"/>
      <c r="F259" s="91" t="s">
        <v>284</v>
      </c>
      <c r="G259" s="91"/>
      <c r="H259" s="618"/>
      <c r="I259" s="618"/>
      <c r="J259" s="617"/>
      <c r="K259" s="91" t="s">
        <v>8</v>
      </c>
      <c r="L259" s="143">
        <v>88</v>
      </c>
      <c r="M259" s="17">
        <v>1</v>
      </c>
      <c r="N259" s="19">
        <f t="shared" si="99"/>
        <v>175</v>
      </c>
      <c r="O259" s="102">
        <f t="shared" si="100"/>
        <v>15400</v>
      </c>
      <c r="P259" s="103">
        <f t="shared" si="96"/>
        <v>12.268946459990685</v>
      </c>
      <c r="Q259" s="62">
        <v>10000</v>
      </c>
      <c r="R259" s="104">
        <f t="shared" si="101"/>
        <v>150</v>
      </c>
      <c r="S259" s="62">
        <f t="shared" si="97"/>
        <v>0</v>
      </c>
      <c r="T259" s="62">
        <f t="shared" si="98"/>
        <v>0</v>
      </c>
      <c r="U259" s="62">
        <f t="shared" si="104"/>
        <v>25400</v>
      </c>
      <c r="V259" s="62">
        <v>44100</v>
      </c>
      <c r="W259" s="19">
        <f t="shared" si="105"/>
        <v>1.8327125277005045</v>
      </c>
      <c r="X259" s="111">
        <v>58800</v>
      </c>
      <c r="Y259" s="111"/>
      <c r="Z259" s="112">
        <f t="shared" si="89"/>
        <v>1603.029940119761</v>
      </c>
      <c r="AA259" s="112">
        <f t="shared" si="106"/>
        <v>870.40000000000009</v>
      </c>
      <c r="AB259" s="112">
        <f t="shared" si="90"/>
        <v>462</v>
      </c>
      <c r="AC259" s="112">
        <f t="shared" si="95"/>
        <v>13849</v>
      </c>
      <c r="AD259" s="112">
        <f t="shared" si="91"/>
        <v>8704</v>
      </c>
      <c r="AE259" s="112">
        <f t="shared" si="102"/>
        <v>11800</v>
      </c>
      <c r="AF259" s="112">
        <f t="shared" si="103"/>
        <v>7400</v>
      </c>
      <c r="AG259" s="113">
        <f t="shared" si="92"/>
        <v>0.26757369614512472</v>
      </c>
      <c r="AH259" s="114">
        <f t="shared" si="93"/>
        <v>0.16780045351473924</v>
      </c>
    </row>
    <row r="260" spans="1:35" s="53" customFormat="1" ht="21" customHeight="1">
      <c r="A260" s="593">
        <f t="shared" si="94"/>
        <v>250</v>
      </c>
      <c r="B260" s="618"/>
      <c r="C260" s="616"/>
      <c r="D260" s="63"/>
      <c r="E260" s="617"/>
      <c r="F260" s="91" t="s">
        <v>285</v>
      </c>
      <c r="G260" s="91"/>
      <c r="H260" s="618"/>
      <c r="I260" s="618"/>
      <c r="J260" s="617"/>
      <c r="K260" s="91" t="s">
        <v>8</v>
      </c>
      <c r="L260" s="143">
        <v>250</v>
      </c>
      <c r="M260" s="17">
        <v>1</v>
      </c>
      <c r="N260" s="19">
        <f t="shared" si="99"/>
        <v>175</v>
      </c>
      <c r="O260" s="102">
        <f t="shared" si="100"/>
        <v>43750</v>
      </c>
      <c r="P260" s="103">
        <f t="shared" si="96"/>
        <v>34.854961534064451</v>
      </c>
      <c r="Q260" s="62">
        <v>10000</v>
      </c>
      <c r="R260" s="104">
        <f t="shared" si="101"/>
        <v>150</v>
      </c>
      <c r="S260" s="62">
        <f t="shared" si="97"/>
        <v>0</v>
      </c>
      <c r="T260" s="62">
        <f t="shared" si="98"/>
        <v>0</v>
      </c>
      <c r="U260" s="62">
        <f t="shared" si="104"/>
        <v>53750</v>
      </c>
      <c r="V260" s="62">
        <v>84900</v>
      </c>
      <c r="W260" s="19">
        <f t="shared" si="105"/>
        <v>1.8451469154713829</v>
      </c>
      <c r="X260" s="111">
        <v>113200</v>
      </c>
      <c r="Y260" s="111"/>
      <c r="Z260" s="112">
        <f t="shared" si="89"/>
        <v>3451.7215568862284</v>
      </c>
      <c r="AA260" s="112">
        <f t="shared" si="106"/>
        <v>1190.6000000000001</v>
      </c>
      <c r="AB260" s="112">
        <f t="shared" si="90"/>
        <v>1312.5</v>
      </c>
      <c r="AC260" s="112">
        <f t="shared" si="95"/>
        <v>21811</v>
      </c>
      <c r="AD260" s="112">
        <f t="shared" si="91"/>
        <v>11906</v>
      </c>
      <c r="AE260" s="112">
        <f t="shared" si="102"/>
        <v>17100</v>
      </c>
      <c r="AF260" s="112">
        <f t="shared" si="103"/>
        <v>9500</v>
      </c>
      <c r="AG260" s="113">
        <f t="shared" si="92"/>
        <v>0.20141342756183744</v>
      </c>
      <c r="AH260" s="114">
        <f t="shared" si="93"/>
        <v>0.11189634864546526</v>
      </c>
    </row>
    <row r="261" spans="1:35" s="56" customFormat="1" ht="21" customHeight="1">
      <c r="A261" s="593">
        <f t="shared" si="94"/>
        <v>251</v>
      </c>
      <c r="B261" s="91" t="s">
        <v>256</v>
      </c>
      <c r="C261" s="16" t="s">
        <v>248</v>
      </c>
      <c r="D261" s="63"/>
      <c r="E261" s="17">
        <v>1</v>
      </c>
      <c r="F261" s="91" t="s">
        <v>286</v>
      </c>
      <c r="G261" s="91"/>
      <c r="H261" s="91" t="s">
        <v>254</v>
      </c>
      <c r="I261" s="581" t="s">
        <v>251</v>
      </c>
      <c r="J261" s="17">
        <f t="shared" ref="J261:J270" si="107">LENB(I261)</f>
        <v>38</v>
      </c>
      <c r="K261" s="91" t="s">
        <v>8</v>
      </c>
      <c r="L261" s="143">
        <v>60</v>
      </c>
      <c r="M261" s="17">
        <v>1</v>
      </c>
      <c r="N261" s="19">
        <f t="shared" si="99"/>
        <v>175</v>
      </c>
      <c r="O261" s="102">
        <f t="shared" si="100"/>
        <v>10500</v>
      </c>
      <c r="P261" s="103">
        <f t="shared" si="96"/>
        <v>8.3651907681754682</v>
      </c>
      <c r="Q261" s="62">
        <v>10000</v>
      </c>
      <c r="R261" s="104">
        <f t="shared" si="101"/>
        <v>150</v>
      </c>
      <c r="S261" s="62">
        <f t="shared" si="97"/>
        <v>0</v>
      </c>
      <c r="T261" s="62">
        <f t="shared" si="98"/>
        <v>0</v>
      </c>
      <c r="U261" s="62">
        <f t="shared" si="104"/>
        <v>20500</v>
      </c>
      <c r="V261" s="62">
        <v>38500</v>
      </c>
      <c r="W261" s="19">
        <f t="shared" si="105"/>
        <v>1.8270775522126479</v>
      </c>
      <c r="X261" s="111">
        <v>51340</v>
      </c>
      <c r="Y261" s="111"/>
      <c r="Z261" s="112">
        <f t="shared" si="89"/>
        <v>1283.5029940119759</v>
      </c>
      <c r="AA261" s="112">
        <f t="shared" si="106"/>
        <v>927.2199999999998</v>
      </c>
      <c r="AB261" s="112">
        <f t="shared" si="90"/>
        <v>315</v>
      </c>
      <c r="AC261" s="112">
        <f t="shared" si="95"/>
        <v>13765</v>
      </c>
      <c r="AD261" s="112">
        <f t="shared" si="91"/>
        <v>9272.1999999999971</v>
      </c>
      <c r="AE261" s="112">
        <f t="shared" si="102"/>
        <v>12200</v>
      </c>
      <c r="AF261" s="112">
        <f t="shared" si="103"/>
        <v>8100</v>
      </c>
      <c r="AG261" s="113">
        <f t="shared" si="92"/>
        <v>0.31688311688311688</v>
      </c>
      <c r="AH261" s="114">
        <f t="shared" si="93"/>
        <v>0.21038961038961038</v>
      </c>
      <c r="AI261" s="97"/>
    </row>
    <row r="262" spans="1:35" s="33" customFormat="1" ht="21" customHeight="1">
      <c r="A262" s="593">
        <f t="shared" si="94"/>
        <v>252</v>
      </c>
      <c r="B262" s="91" t="s">
        <v>256</v>
      </c>
      <c r="C262" s="16" t="s">
        <v>248</v>
      </c>
      <c r="D262" s="63"/>
      <c r="E262" s="17">
        <v>1</v>
      </c>
      <c r="F262" s="91" t="s">
        <v>287</v>
      </c>
      <c r="G262" s="91"/>
      <c r="H262" s="91" t="s">
        <v>254</v>
      </c>
      <c r="I262" s="581" t="s">
        <v>252</v>
      </c>
      <c r="J262" s="17">
        <f t="shared" si="107"/>
        <v>43</v>
      </c>
      <c r="K262" s="91" t="s">
        <v>8</v>
      </c>
      <c r="L262" s="143">
        <v>270</v>
      </c>
      <c r="M262" s="17">
        <v>1</v>
      </c>
      <c r="N262" s="19">
        <f t="shared" si="99"/>
        <v>175</v>
      </c>
      <c r="O262" s="102">
        <f t="shared" si="100"/>
        <v>47250</v>
      </c>
      <c r="P262" s="103">
        <f t="shared" si="96"/>
        <v>37.643358456789606</v>
      </c>
      <c r="Q262" s="62">
        <v>10000</v>
      </c>
      <c r="R262" s="104">
        <f t="shared" si="101"/>
        <v>150</v>
      </c>
      <c r="S262" s="62">
        <f t="shared" si="97"/>
        <v>0</v>
      </c>
      <c r="T262" s="62">
        <f t="shared" si="98"/>
        <v>0</v>
      </c>
      <c r="U262" s="62">
        <f t="shared" si="104"/>
        <v>57250</v>
      </c>
      <c r="V262" s="62">
        <v>90900</v>
      </c>
      <c r="W262" s="19">
        <f t="shared" si="105"/>
        <v>1.8458279946656904</v>
      </c>
      <c r="X262" s="111">
        <v>121200</v>
      </c>
      <c r="Y262" s="111"/>
      <c r="Z262" s="112">
        <f t="shared" si="89"/>
        <v>3679.9550898203588</v>
      </c>
      <c r="AA262" s="112">
        <f t="shared" si="106"/>
        <v>1304.6000000000001</v>
      </c>
      <c r="AB262" s="112">
        <f t="shared" si="90"/>
        <v>1417.5</v>
      </c>
      <c r="AC262" s="112">
        <f t="shared" si="95"/>
        <v>23651</v>
      </c>
      <c r="AD262" s="112">
        <f t="shared" si="91"/>
        <v>13046</v>
      </c>
      <c r="AE262" s="112">
        <f t="shared" si="102"/>
        <v>18600</v>
      </c>
      <c r="AF262" s="112">
        <f t="shared" si="103"/>
        <v>10400</v>
      </c>
      <c r="AG262" s="113">
        <f t="shared" si="92"/>
        <v>0.20462046204620463</v>
      </c>
      <c r="AH262" s="114">
        <f t="shared" si="93"/>
        <v>0.11441144114411442</v>
      </c>
      <c r="AI262" s="98"/>
    </row>
    <row r="263" spans="1:35" s="33" customFormat="1" ht="21" customHeight="1">
      <c r="A263" s="593">
        <f t="shared" si="94"/>
        <v>253</v>
      </c>
      <c r="B263" s="91" t="s">
        <v>256</v>
      </c>
      <c r="C263" s="16" t="s">
        <v>248</v>
      </c>
      <c r="D263" s="63"/>
      <c r="E263" s="17">
        <v>1</v>
      </c>
      <c r="F263" s="91" t="s">
        <v>288</v>
      </c>
      <c r="G263" s="91" t="s">
        <v>294</v>
      </c>
      <c r="H263" s="91" t="s">
        <v>255</v>
      </c>
      <c r="I263" s="581" t="s">
        <v>291</v>
      </c>
      <c r="J263" s="17">
        <f t="shared" si="107"/>
        <v>50</v>
      </c>
      <c r="K263" s="91" t="s">
        <v>8</v>
      </c>
      <c r="L263" s="143">
        <v>120</v>
      </c>
      <c r="M263" s="17">
        <v>1</v>
      </c>
      <c r="N263" s="19">
        <f t="shared" si="99"/>
        <v>175</v>
      </c>
      <c r="O263" s="102">
        <f t="shared" si="100"/>
        <v>21000</v>
      </c>
      <c r="P263" s="103">
        <f t="shared" si="96"/>
        <v>16.730381536350936</v>
      </c>
      <c r="Q263" s="62">
        <v>10000</v>
      </c>
      <c r="R263" s="104">
        <f t="shared" si="101"/>
        <v>150</v>
      </c>
      <c r="S263" s="62">
        <f t="shared" si="97"/>
        <v>0</v>
      </c>
      <c r="T263" s="62">
        <f t="shared" si="98"/>
        <v>0</v>
      </c>
      <c r="U263" s="62">
        <f t="shared" si="104"/>
        <v>31000</v>
      </c>
      <c r="V263" s="62">
        <v>48100</v>
      </c>
      <c r="W263" s="19">
        <f t="shared" si="105"/>
        <v>1.8369712188526173</v>
      </c>
      <c r="X263" s="111">
        <v>64140</v>
      </c>
      <c r="Y263" s="111"/>
      <c r="Z263" s="112">
        <f t="shared" si="89"/>
        <v>1968.2035928143712</v>
      </c>
      <c r="AA263" s="112">
        <f t="shared" si="106"/>
        <v>619.61999999999978</v>
      </c>
      <c r="AB263" s="112">
        <f t="shared" si="90"/>
        <v>630</v>
      </c>
      <c r="AC263" s="112">
        <f t="shared" si="95"/>
        <v>11809</v>
      </c>
      <c r="AD263" s="112">
        <f t="shared" si="91"/>
        <v>6196.1999999999971</v>
      </c>
      <c r="AE263" s="112">
        <f t="shared" si="102"/>
        <v>9300</v>
      </c>
      <c r="AF263" s="112">
        <f t="shared" si="103"/>
        <v>5000</v>
      </c>
      <c r="AG263" s="113">
        <f t="shared" si="92"/>
        <v>0.19334719334719336</v>
      </c>
      <c r="AH263" s="114">
        <f t="shared" si="93"/>
        <v>0.10395010395010396</v>
      </c>
      <c r="AI263" s="98"/>
    </row>
    <row r="264" spans="1:35" s="33" customFormat="1" ht="21" customHeight="1">
      <c r="A264" s="593">
        <f t="shared" si="94"/>
        <v>254</v>
      </c>
      <c r="B264" s="91" t="s">
        <v>256</v>
      </c>
      <c r="C264" s="16" t="s">
        <v>248</v>
      </c>
      <c r="D264" s="63"/>
      <c r="E264" s="17">
        <v>1</v>
      </c>
      <c r="F264" s="91" t="s">
        <v>289</v>
      </c>
      <c r="G264" s="91" t="s">
        <v>290</v>
      </c>
      <c r="H264" s="91" t="s">
        <v>255</v>
      </c>
      <c r="I264" s="581" t="s">
        <v>333</v>
      </c>
      <c r="J264" s="17">
        <f t="shared" si="107"/>
        <v>34</v>
      </c>
      <c r="K264" s="91" t="s">
        <v>8</v>
      </c>
      <c r="L264" s="143">
        <v>140</v>
      </c>
      <c r="M264" s="17">
        <v>1</v>
      </c>
      <c r="N264" s="19">
        <f t="shared" si="99"/>
        <v>175</v>
      </c>
      <c r="O264" s="102">
        <f t="shared" si="100"/>
        <v>24500</v>
      </c>
      <c r="P264" s="103">
        <f t="shared" si="96"/>
        <v>19.518778459076092</v>
      </c>
      <c r="Q264" s="62">
        <v>10000</v>
      </c>
      <c r="R264" s="104">
        <f t="shared" si="101"/>
        <v>150</v>
      </c>
      <c r="S264" s="62">
        <f t="shared" si="97"/>
        <v>0</v>
      </c>
      <c r="T264" s="62">
        <f t="shared" si="98"/>
        <v>0</v>
      </c>
      <c r="U264" s="62">
        <f t="shared" si="104"/>
        <v>34500</v>
      </c>
      <c r="V264" s="62">
        <v>54400</v>
      </c>
      <c r="W264" s="19">
        <f t="shared" si="105"/>
        <v>1.8389308339842054</v>
      </c>
      <c r="X264" s="111">
        <v>72540</v>
      </c>
      <c r="Y264" s="111"/>
      <c r="Z264" s="112">
        <f t="shared" si="89"/>
        <v>2196.4371257485027</v>
      </c>
      <c r="AA264" s="112">
        <f t="shared" si="106"/>
        <v>756.81999999999971</v>
      </c>
      <c r="AB264" s="112">
        <f t="shared" si="90"/>
        <v>735</v>
      </c>
      <c r="AC264" s="112">
        <f t="shared" si="95"/>
        <v>13916</v>
      </c>
      <c r="AD264" s="112">
        <f t="shared" si="91"/>
        <v>7568.1999999999971</v>
      </c>
      <c r="AE264" s="112">
        <f t="shared" si="102"/>
        <v>11000</v>
      </c>
      <c r="AF264" s="112">
        <f t="shared" si="103"/>
        <v>6100</v>
      </c>
      <c r="AG264" s="113">
        <f t="shared" si="92"/>
        <v>0.20220588235294118</v>
      </c>
      <c r="AH264" s="114">
        <f t="shared" si="93"/>
        <v>0.11213235294117647</v>
      </c>
      <c r="AI264" s="98"/>
    </row>
    <row r="265" spans="1:35" s="33" customFormat="1" ht="21" customHeight="1">
      <c r="A265" s="593">
        <f t="shared" si="94"/>
        <v>255</v>
      </c>
      <c r="B265" s="91" t="s">
        <v>256</v>
      </c>
      <c r="C265" s="16" t="s">
        <v>248</v>
      </c>
      <c r="D265" s="63"/>
      <c r="E265" s="17">
        <v>1</v>
      </c>
      <c r="F265" s="91" t="s">
        <v>293</v>
      </c>
      <c r="G265" s="91" t="s">
        <v>290</v>
      </c>
      <c r="H265" s="91" t="s">
        <v>255</v>
      </c>
      <c r="I265" s="581" t="s">
        <v>292</v>
      </c>
      <c r="J265" s="17">
        <f t="shared" si="107"/>
        <v>42</v>
      </c>
      <c r="K265" s="91" t="s">
        <v>8</v>
      </c>
      <c r="L265" s="143">
        <v>140</v>
      </c>
      <c r="M265" s="17">
        <v>1</v>
      </c>
      <c r="N265" s="19">
        <f t="shared" si="99"/>
        <v>175</v>
      </c>
      <c r="O265" s="102">
        <f t="shared" si="100"/>
        <v>24500</v>
      </c>
      <c r="P265" s="103">
        <f t="shared" si="96"/>
        <v>19.518778459076092</v>
      </c>
      <c r="Q265" s="62">
        <v>10000</v>
      </c>
      <c r="R265" s="104">
        <f t="shared" si="101"/>
        <v>150</v>
      </c>
      <c r="S265" s="62">
        <f t="shared" si="97"/>
        <v>0</v>
      </c>
      <c r="T265" s="62">
        <f t="shared" si="98"/>
        <v>0</v>
      </c>
      <c r="U265" s="62">
        <f t="shared" si="104"/>
        <v>34500</v>
      </c>
      <c r="V265" s="62">
        <v>54400</v>
      </c>
      <c r="W265" s="19">
        <f t="shared" si="105"/>
        <v>1.8389308339842054</v>
      </c>
      <c r="X265" s="111">
        <v>72540</v>
      </c>
      <c r="Y265" s="111"/>
      <c r="Z265" s="112">
        <f t="shared" si="89"/>
        <v>2196.4371257485027</v>
      </c>
      <c r="AA265" s="112">
        <f t="shared" si="106"/>
        <v>756.81999999999971</v>
      </c>
      <c r="AB265" s="112">
        <f t="shared" si="90"/>
        <v>735</v>
      </c>
      <c r="AC265" s="112">
        <f t="shared" si="95"/>
        <v>13916</v>
      </c>
      <c r="AD265" s="112">
        <f t="shared" si="91"/>
        <v>7568.1999999999971</v>
      </c>
      <c r="AE265" s="112">
        <f t="shared" si="102"/>
        <v>11000</v>
      </c>
      <c r="AF265" s="112">
        <f t="shared" si="103"/>
        <v>6100</v>
      </c>
      <c r="AG265" s="113">
        <f t="shared" si="92"/>
        <v>0.20220588235294118</v>
      </c>
      <c r="AH265" s="114">
        <f t="shared" si="93"/>
        <v>0.11213235294117647</v>
      </c>
      <c r="AI265" s="98"/>
    </row>
    <row r="266" spans="1:35" s="33" customFormat="1" ht="21" customHeight="1">
      <c r="A266" s="593">
        <f t="shared" si="94"/>
        <v>256</v>
      </c>
      <c r="B266" s="91" t="s">
        <v>256</v>
      </c>
      <c r="C266" s="16" t="s">
        <v>248</v>
      </c>
      <c r="D266" s="63"/>
      <c r="E266" s="17">
        <v>1</v>
      </c>
      <c r="F266" s="91" t="s">
        <v>295</v>
      </c>
      <c r="G266" s="91" t="s">
        <v>296</v>
      </c>
      <c r="H266" s="91" t="s">
        <v>255</v>
      </c>
      <c r="I266" s="581" t="s">
        <v>759</v>
      </c>
      <c r="J266" s="17">
        <f t="shared" si="107"/>
        <v>49</v>
      </c>
      <c r="K266" s="91" t="s">
        <v>8</v>
      </c>
      <c r="L266" s="143">
        <v>175</v>
      </c>
      <c r="M266" s="17">
        <v>1</v>
      </c>
      <c r="N266" s="19">
        <f t="shared" si="99"/>
        <v>175</v>
      </c>
      <c r="O266" s="102">
        <f t="shared" si="100"/>
        <v>30625</v>
      </c>
      <c r="P266" s="103">
        <f t="shared" si="96"/>
        <v>24.398473073845114</v>
      </c>
      <c r="Q266" s="62">
        <v>10000</v>
      </c>
      <c r="R266" s="104">
        <f t="shared" si="101"/>
        <v>150</v>
      </c>
      <c r="S266" s="62">
        <f t="shared" si="97"/>
        <v>0</v>
      </c>
      <c r="T266" s="62">
        <f t="shared" si="98"/>
        <v>0</v>
      </c>
      <c r="U266" s="62">
        <f t="shared" si="104"/>
        <v>40625</v>
      </c>
      <c r="V266" s="62">
        <v>65500</v>
      </c>
      <c r="W266" s="19">
        <f t="shared" si="105"/>
        <v>1.8415476738830032</v>
      </c>
      <c r="X266" s="111">
        <v>87340</v>
      </c>
      <c r="Y266" s="111"/>
      <c r="Z266" s="112">
        <f t="shared" si="89"/>
        <v>2595.8458083832334</v>
      </c>
      <c r="AA266" s="112">
        <f t="shared" si="106"/>
        <v>1002.7199999999998</v>
      </c>
      <c r="AB266" s="112">
        <f t="shared" si="90"/>
        <v>918.75</v>
      </c>
      <c r="AC266" s="112">
        <f t="shared" si="95"/>
        <v>17670</v>
      </c>
      <c r="AD266" s="112">
        <f t="shared" si="91"/>
        <v>10027.199999999997</v>
      </c>
      <c r="AE266" s="112">
        <f t="shared" si="102"/>
        <v>14200</v>
      </c>
      <c r="AF266" s="112">
        <f t="shared" si="103"/>
        <v>8200</v>
      </c>
      <c r="AG266" s="113">
        <f t="shared" si="92"/>
        <v>0.21679389312977099</v>
      </c>
      <c r="AH266" s="114">
        <f t="shared" si="93"/>
        <v>0.1251908396946565</v>
      </c>
      <c r="AI266" s="98"/>
    </row>
    <row r="267" spans="1:35" s="33" customFormat="1" ht="21" customHeight="1">
      <c r="A267" s="593">
        <f t="shared" si="94"/>
        <v>257</v>
      </c>
      <c r="B267" s="91" t="s">
        <v>256</v>
      </c>
      <c r="C267" s="16" t="s">
        <v>248</v>
      </c>
      <c r="D267" s="63"/>
      <c r="E267" s="17">
        <v>1</v>
      </c>
      <c r="F267" s="91" t="s">
        <v>297</v>
      </c>
      <c r="G267" s="91" t="s">
        <v>296</v>
      </c>
      <c r="H267" s="91" t="s">
        <v>255</v>
      </c>
      <c r="I267" s="581" t="s">
        <v>253</v>
      </c>
      <c r="J267" s="17">
        <f t="shared" si="107"/>
        <v>33</v>
      </c>
      <c r="K267" s="91" t="s">
        <v>8</v>
      </c>
      <c r="L267" s="143">
        <v>175</v>
      </c>
      <c r="M267" s="17">
        <v>1</v>
      </c>
      <c r="N267" s="19">
        <f t="shared" si="99"/>
        <v>175</v>
      </c>
      <c r="O267" s="102">
        <f t="shared" si="100"/>
        <v>30625</v>
      </c>
      <c r="P267" s="103">
        <f t="shared" si="96"/>
        <v>24.398473073845114</v>
      </c>
      <c r="Q267" s="62">
        <v>10000</v>
      </c>
      <c r="R267" s="104">
        <f t="shared" si="101"/>
        <v>150</v>
      </c>
      <c r="S267" s="62">
        <f t="shared" si="97"/>
        <v>0</v>
      </c>
      <c r="T267" s="62">
        <f t="shared" si="98"/>
        <v>0</v>
      </c>
      <c r="U267" s="62">
        <f t="shared" si="104"/>
        <v>40625</v>
      </c>
      <c r="V267" s="62">
        <v>65500</v>
      </c>
      <c r="W267" s="19">
        <f t="shared" si="105"/>
        <v>1.8415476738830032</v>
      </c>
      <c r="X267" s="111">
        <v>87340</v>
      </c>
      <c r="Y267" s="111"/>
      <c r="Z267" s="112">
        <f t="shared" ref="Z267:Z330" si="108">0.1*(0.89*W267-1)*U267</f>
        <v>2595.8458083832334</v>
      </c>
      <c r="AA267" s="112">
        <f t="shared" si="106"/>
        <v>1002.7199999999998</v>
      </c>
      <c r="AB267" s="112">
        <f t="shared" ref="AB267:AB330" si="109">O267*0.03</f>
        <v>918.75</v>
      </c>
      <c r="AC267" s="112">
        <f t="shared" si="95"/>
        <v>17670</v>
      </c>
      <c r="AD267" s="112">
        <f t="shared" ref="AD267:AD330" si="110">V267-(X267*0.17)-U267</f>
        <v>10027.199999999997</v>
      </c>
      <c r="AE267" s="112">
        <f t="shared" si="102"/>
        <v>14200</v>
      </c>
      <c r="AF267" s="112">
        <f t="shared" si="103"/>
        <v>8200</v>
      </c>
      <c r="AG267" s="113">
        <f t="shared" ref="AG267:AG330" si="111">AE267/V267</f>
        <v>0.21679389312977099</v>
      </c>
      <c r="AH267" s="114">
        <f t="shared" ref="AH267:AH330" si="112">AF267/V267</f>
        <v>0.1251908396946565</v>
      </c>
      <c r="AI267" s="98"/>
    </row>
    <row r="268" spans="1:35" s="33" customFormat="1" ht="21" customHeight="1">
      <c r="A268" s="593">
        <f t="shared" ref="A268:A330" si="113">ROW()-10</f>
        <v>258</v>
      </c>
      <c r="B268" s="91" t="s">
        <v>256</v>
      </c>
      <c r="C268" s="90" t="s">
        <v>9</v>
      </c>
      <c r="D268" s="63"/>
      <c r="E268" s="17">
        <v>1</v>
      </c>
      <c r="F268" s="91" t="s">
        <v>307</v>
      </c>
      <c r="G268" s="91"/>
      <c r="H268" s="91" t="s">
        <v>254</v>
      </c>
      <c r="I268" s="581" t="s">
        <v>303</v>
      </c>
      <c r="J268" s="17">
        <f t="shared" si="107"/>
        <v>35</v>
      </c>
      <c r="K268" s="91" t="s">
        <v>8</v>
      </c>
      <c r="L268" s="143">
        <v>30</v>
      </c>
      <c r="M268" s="17">
        <v>1</v>
      </c>
      <c r="N268" s="19">
        <f t="shared" si="99"/>
        <v>175</v>
      </c>
      <c r="O268" s="102">
        <f t="shared" si="100"/>
        <v>5250</v>
      </c>
      <c r="P268" s="103">
        <f t="shared" si="96"/>
        <v>4.1825953840877341</v>
      </c>
      <c r="Q268" s="62">
        <v>10000</v>
      </c>
      <c r="R268" s="104">
        <f t="shared" si="101"/>
        <v>150</v>
      </c>
      <c r="S268" s="62">
        <f t="shared" si="97"/>
        <v>0</v>
      </c>
      <c r="T268" s="62">
        <f t="shared" si="98"/>
        <v>0</v>
      </c>
      <c r="U268" s="62">
        <f t="shared" si="104"/>
        <v>15250</v>
      </c>
      <c r="V268" s="62">
        <v>19500</v>
      </c>
      <c r="W268" s="19">
        <f t="shared" si="105"/>
        <v>1.8170216943162854</v>
      </c>
      <c r="X268" s="111">
        <v>26000</v>
      </c>
      <c r="Y268" s="111"/>
      <c r="Z268" s="112">
        <f t="shared" si="108"/>
        <v>941.15269461077844</v>
      </c>
      <c r="AA268" s="112">
        <f t="shared" si="106"/>
        <v>-17</v>
      </c>
      <c r="AB268" s="112">
        <f t="shared" si="109"/>
        <v>157.5</v>
      </c>
      <c r="AC268" s="112">
        <f t="shared" ref="AC268:AC331" si="114">0.89*V268-U268</f>
        <v>2105</v>
      </c>
      <c r="AD268" s="112">
        <f t="shared" si="110"/>
        <v>-170</v>
      </c>
      <c r="AE268" s="112">
        <f t="shared" si="102"/>
        <v>1100</v>
      </c>
      <c r="AF268" s="112">
        <f t="shared" si="103"/>
        <v>-400</v>
      </c>
      <c r="AG268" s="113">
        <f t="shared" si="111"/>
        <v>5.6410256410256411E-2</v>
      </c>
      <c r="AH268" s="114">
        <f t="shared" si="112"/>
        <v>-2.0512820512820513E-2</v>
      </c>
      <c r="AI268" s="98"/>
    </row>
    <row r="269" spans="1:35" s="37" customFormat="1" ht="21" customHeight="1">
      <c r="A269" s="593">
        <f t="shared" si="113"/>
        <v>259</v>
      </c>
      <c r="B269" s="91" t="s">
        <v>256</v>
      </c>
      <c r="C269" s="90" t="s">
        <v>9</v>
      </c>
      <c r="D269" s="63"/>
      <c r="E269" s="17">
        <v>1</v>
      </c>
      <c r="F269" s="91" t="s">
        <v>308</v>
      </c>
      <c r="G269" s="91"/>
      <c r="H269" s="91" t="s">
        <v>254</v>
      </c>
      <c r="I269" s="581" t="s">
        <v>304</v>
      </c>
      <c r="J269" s="17">
        <f t="shared" si="107"/>
        <v>30</v>
      </c>
      <c r="K269" s="91" t="s">
        <v>8</v>
      </c>
      <c r="L269" s="143">
        <v>85</v>
      </c>
      <c r="M269" s="17">
        <v>1</v>
      </c>
      <c r="N269" s="19">
        <f t="shared" si="99"/>
        <v>175</v>
      </c>
      <c r="O269" s="102">
        <f t="shared" si="100"/>
        <v>14875</v>
      </c>
      <c r="P269" s="103">
        <f t="shared" si="96"/>
        <v>11.850686921581913</v>
      </c>
      <c r="Q269" s="62">
        <v>10000</v>
      </c>
      <c r="R269" s="104">
        <f t="shared" si="101"/>
        <v>150</v>
      </c>
      <c r="S269" s="62">
        <f t="shared" si="97"/>
        <v>0</v>
      </c>
      <c r="T269" s="62">
        <f t="shared" si="98"/>
        <v>0</v>
      </c>
      <c r="U269" s="62">
        <f t="shared" si="104"/>
        <v>24875</v>
      </c>
      <c r="V269" s="62">
        <v>37000</v>
      </c>
      <c r="W269" s="19">
        <f t="shared" si="105"/>
        <v>1.832214967050823</v>
      </c>
      <c r="X269" s="111">
        <v>49340</v>
      </c>
      <c r="Y269" s="111"/>
      <c r="Z269" s="112">
        <f t="shared" si="108"/>
        <v>1568.7949101796412</v>
      </c>
      <c r="AA269" s="112">
        <f t="shared" si="106"/>
        <v>373.71999999999974</v>
      </c>
      <c r="AB269" s="112">
        <f t="shared" si="109"/>
        <v>446.25</v>
      </c>
      <c r="AC269" s="112">
        <f t="shared" si="114"/>
        <v>8055</v>
      </c>
      <c r="AD269" s="112">
        <f t="shared" si="110"/>
        <v>3737.1999999999971</v>
      </c>
      <c r="AE269" s="112">
        <f t="shared" si="102"/>
        <v>6100</v>
      </c>
      <c r="AF269" s="112">
        <f t="shared" si="103"/>
        <v>3000</v>
      </c>
      <c r="AG269" s="113">
        <f t="shared" si="111"/>
        <v>0.16486486486486487</v>
      </c>
      <c r="AH269" s="114">
        <f t="shared" si="112"/>
        <v>8.1081081081081086E-2</v>
      </c>
      <c r="AI269" s="99"/>
    </row>
    <row r="270" spans="1:35" s="57" customFormat="1" ht="21" customHeight="1">
      <c r="A270" s="593">
        <f t="shared" si="113"/>
        <v>260</v>
      </c>
      <c r="B270" s="618" t="s">
        <v>256</v>
      </c>
      <c r="C270" s="620" t="s">
        <v>9</v>
      </c>
      <c r="D270" s="63"/>
      <c r="E270" s="17">
        <v>1</v>
      </c>
      <c r="F270" s="91" t="s">
        <v>309</v>
      </c>
      <c r="G270" s="91"/>
      <c r="H270" s="618" t="s">
        <v>254</v>
      </c>
      <c r="I270" s="618" t="s">
        <v>305</v>
      </c>
      <c r="J270" s="617">
        <f t="shared" si="107"/>
        <v>32</v>
      </c>
      <c r="K270" s="91" t="s">
        <v>8</v>
      </c>
      <c r="L270" s="143">
        <v>40</v>
      </c>
      <c r="M270" s="17">
        <v>1</v>
      </c>
      <c r="N270" s="19">
        <f t="shared" si="99"/>
        <v>175</v>
      </c>
      <c r="O270" s="102">
        <f t="shared" si="100"/>
        <v>7000</v>
      </c>
      <c r="P270" s="103">
        <f t="shared" si="96"/>
        <v>5.5767938454503119</v>
      </c>
      <c r="Q270" s="62">
        <v>10000</v>
      </c>
      <c r="R270" s="104">
        <f t="shared" si="101"/>
        <v>150</v>
      </c>
      <c r="S270" s="62">
        <f t="shared" si="97"/>
        <v>0</v>
      </c>
      <c r="T270" s="62">
        <f t="shared" si="98"/>
        <v>0</v>
      </c>
      <c r="U270" s="62">
        <f t="shared" si="104"/>
        <v>17000</v>
      </c>
      <c r="V270" s="62">
        <v>22700</v>
      </c>
      <c r="W270" s="19">
        <f t="shared" si="105"/>
        <v>1.8210637548432547</v>
      </c>
      <c r="X270" s="111">
        <v>30270</v>
      </c>
      <c r="Y270" s="111"/>
      <c r="Z270" s="112">
        <f t="shared" si="108"/>
        <v>1055.2694610778442</v>
      </c>
      <c r="AA270" s="112">
        <f t="shared" si="106"/>
        <v>55.409999999999854</v>
      </c>
      <c r="AB270" s="112">
        <f t="shared" si="109"/>
        <v>210</v>
      </c>
      <c r="AC270" s="112">
        <f t="shared" si="114"/>
        <v>3203</v>
      </c>
      <c r="AD270" s="112">
        <f t="shared" si="110"/>
        <v>554.09999999999854</v>
      </c>
      <c r="AE270" s="112">
        <f t="shared" si="102"/>
        <v>2000</v>
      </c>
      <c r="AF270" s="112">
        <f t="shared" si="103"/>
        <v>300</v>
      </c>
      <c r="AG270" s="113">
        <f t="shared" si="111"/>
        <v>8.8105726872246701E-2</v>
      </c>
      <c r="AH270" s="114">
        <f t="shared" si="112"/>
        <v>1.3215859030837005E-2</v>
      </c>
      <c r="AI270" s="100"/>
    </row>
    <row r="271" spans="1:35" s="58" customFormat="1" ht="21" customHeight="1">
      <c r="A271" s="593">
        <f t="shared" si="113"/>
        <v>261</v>
      </c>
      <c r="B271" s="618"/>
      <c r="C271" s="620"/>
      <c r="D271" s="63"/>
      <c r="E271" s="17">
        <v>1</v>
      </c>
      <c r="F271" s="91" t="s">
        <v>310</v>
      </c>
      <c r="G271" s="91"/>
      <c r="H271" s="618"/>
      <c r="I271" s="618"/>
      <c r="J271" s="617"/>
      <c r="K271" s="91" t="s">
        <v>8</v>
      </c>
      <c r="L271" s="143">
        <v>100</v>
      </c>
      <c r="M271" s="17">
        <v>1</v>
      </c>
      <c r="N271" s="19">
        <f t="shared" si="99"/>
        <v>175</v>
      </c>
      <c r="O271" s="102">
        <f t="shared" si="100"/>
        <v>17500</v>
      </c>
      <c r="P271" s="103">
        <f t="shared" si="96"/>
        <v>13.941984613625779</v>
      </c>
      <c r="Q271" s="62">
        <v>10000</v>
      </c>
      <c r="R271" s="104">
        <f t="shared" si="101"/>
        <v>150</v>
      </c>
      <c r="S271" s="62">
        <f t="shared" si="97"/>
        <v>0</v>
      </c>
      <c r="T271" s="62">
        <f t="shared" si="98"/>
        <v>0</v>
      </c>
      <c r="U271" s="62">
        <f t="shared" si="104"/>
        <v>27500</v>
      </c>
      <c r="V271" s="62">
        <v>41700</v>
      </c>
      <c r="W271" s="19">
        <f t="shared" si="105"/>
        <v>1.8345127925966249</v>
      </c>
      <c r="X271" s="111">
        <v>55600</v>
      </c>
      <c r="Y271" s="111"/>
      <c r="Z271" s="112">
        <f t="shared" si="108"/>
        <v>1739.9700598802399</v>
      </c>
      <c r="AA271" s="112">
        <f t="shared" si="106"/>
        <v>474.8</v>
      </c>
      <c r="AB271" s="112">
        <f t="shared" si="109"/>
        <v>525</v>
      </c>
      <c r="AC271" s="112">
        <f t="shared" si="114"/>
        <v>9613</v>
      </c>
      <c r="AD271" s="112">
        <f t="shared" si="110"/>
        <v>4748</v>
      </c>
      <c r="AE271" s="112">
        <f t="shared" si="102"/>
        <v>7400</v>
      </c>
      <c r="AF271" s="112">
        <f t="shared" si="103"/>
        <v>3800</v>
      </c>
      <c r="AG271" s="113">
        <f t="shared" si="111"/>
        <v>0.17745803357314149</v>
      </c>
      <c r="AH271" s="114">
        <f t="shared" si="112"/>
        <v>9.1127098321342928E-2</v>
      </c>
      <c r="AI271" s="101"/>
    </row>
    <row r="272" spans="1:35" s="57" customFormat="1" ht="21" customHeight="1">
      <c r="A272" s="593">
        <f t="shared" si="113"/>
        <v>262</v>
      </c>
      <c r="B272" s="618" t="s">
        <v>256</v>
      </c>
      <c r="C272" s="620" t="s">
        <v>301</v>
      </c>
      <c r="D272" s="63"/>
      <c r="E272" s="17">
        <v>1</v>
      </c>
      <c r="F272" s="91" t="s">
        <v>311</v>
      </c>
      <c r="G272" s="91" t="s">
        <v>265</v>
      </c>
      <c r="H272" s="618" t="s">
        <v>254</v>
      </c>
      <c r="I272" s="618" t="s">
        <v>306</v>
      </c>
      <c r="J272" s="617">
        <f>LENB(I272)</f>
        <v>36</v>
      </c>
      <c r="K272" s="91" t="s">
        <v>8</v>
      </c>
      <c r="L272" s="143">
        <v>34</v>
      </c>
      <c r="M272" s="17">
        <v>1</v>
      </c>
      <c r="N272" s="19">
        <f t="shared" si="99"/>
        <v>175</v>
      </c>
      <c r="O272" s="102">
        <f t="shared" si="100"/>
        <v>5950</v>
      </c>
      <c r="P272" s="103">
        <f t="shared" si="96"/>
        <v>4.7402747686327649</v>
      </c>
      <c r="Q272" s="62">
        <v>10000</v>
      </c>
      <c r="R272" s="104">
        <f t="shared" si="101"/>
        <v>150</v>
      </c>
      <c r="S272" s="62">
        <f t="shared" si="97"/>
        <v>0</v>
      </c>
      <c r="T272" s="62">
        <f t="shared" si="98"/>
        <v>0</v>
      </c>
      <c r="U272" s="62">
        <f t="shared" si="104"/>
        <v>15950</v>
      </c>
      <c r="V272" s="62">
        <v>20800</v>
      </c>
      <c r="W272" s="19">
        <f t="shared" si="105"/>
        <v>1.8187449552306048</v>
      </c>
      <c r="X272" s="111">
        <v>27740</v>
      </c>
      <c r="Y272" s="111"/>
      <c r="Z272" s="112">
        <f t="shared" si="108"/>
        <v>986.79940119760511</v>
      </c>
      <c r="AA272" s="112">
        <f t="shared" si="106"/>
        <v>13.420000000000073</v>
      </c>
      <c r="AB272" s="112">
        <f t="shared" si="109"/>
        <v>178.5</v>
      </c>
      <c r="AC272" s="112">
        <f t="shared" si="114"/>
        <v>2562</v>
      </c>
      <c r="AD272" s="112">
        <f t="shared" si="110"/>
        <v>134.20000000000073</v>
      </c>
      <c r="AE272" s="112">
        <f t="shared" si="102"/>
        <v>1400</v>
      </c>
      <c r="AF272" s="112">
        <f t="shared" si="103"/>
        <v>-100</v>
      </c>
      <c r="AG272" s="113">
        <f t="shared" si="111"/>
        <v>6.7307692307692304E-2</v>
      </c>
      <c r="AH272" s="114">
        <f t="shared" si="112"/>
        <v>-4.807692307692308E-3</v>
      </c>
      <c r="AI272" s="100"/>
    </row>
    <row r="273" spans="1:35" s="33" customFormat="1" ht="21" customHeight="1">
      <c r="A273" s="593">
        <f t="shared" si="113"/>
        <v>263</v>
      </c>
      <c r="B273" s="618"/>
      <c r="C273" s="620"/>
      <c r="D273" s="63"/>
      <c r="E273" s="17">
        <v>1</v>
      </c>
      <c r="F273" s="91" t="s">
        <v>312</v>
      </c>
      <c r="G273" s="91" t="s">
        <v>265</v>
      </c>
      <c r="H273" s="618"/>
      <c r="I273" s="618"/>
      <c r="J273" s="617"/>
      <c r="K273" s="91" t="s">
        <v>8</v>
      </c>
      <c r="L273" s="143">
        <v>34</v>
      </c>
      <c r="M273" s="17">
        <v>1</v>
      </c>
      <c r="N273" s="19">
        <f t="shared" si="99"/>
        <v>175</v>
      </c>
      <c r="O273" s="102">
        <f t="shared" si="100"/>
        <v>5950</v>
      </c>
      <c r="P273" s="103">
        <f t="shared" si="96"/>
        <v>4.7402747686327649</v>
      </c>
      <c r="Q273" s="62">
        <v>10000</v>
      </c>
      <c r="R273" s="104">
        <f t="shared" si="101"/>
        <v>150</v>
      </c>
      <c r="S273" s="62">
        <f t="shared" si="97"/>
        <v>0</v>
      </c>
      <c r="T273" s="62">
        <f t="shared" si="98"/>
        <v>0</v>
      </c>
      <c r="U273" s="62">
        <f t="shared" si="104"/>
        <v>15950</v>
      </c>
      <c r="V273" s="62">
        <v>20800</v>
      </c>
      <c r="W273" s="19">
        <f t="shared" si="105"/>
        <v>1.8187449552306048</v>
      </c>
      <c r="X273" s="111">
        <v>27740</v>
      </c>
      <c r="Y273" s="111"/>
      <c r="Z273" s="112">
        <f t="shared" si="108"/>
        <v>986.79940119760511</v>
      </c>
      <c r="AA273" s="112">
        <f t="shared" si="106"/>
        <v>13.420000000000073</v>
      </c>
      <c r="AB273" s="112">
        <f t="shared" si="109"/>
        <v>178.5</v>
      </c>
      <c r="AC273" s="112">
        <f t="shared" si="114"/>
        <v>2562</v>
      </c>
      <c r="AD273" s="112">
        <f t="shared" si="110"/>
        <v>134.20000000000073</v>
      </c>
      <c r="AE273" s="112">
        <f t="shared" si="102"/>
        <v>1400</v>
      </c>
      <c r="AF273" s="112">
        <f t="shared" si="103"/>
        <v>-100</v>
      </c>
      <c r="AG273" s="113">
        <f t="shared" si="111"/>
        <v>6.7307692307692304E-2</v>
      </c>
      <c r="AH273" s="114">
        <f t="shared" si="112"/>
        <v>-4.807692307692308E-3</v>
      </c>
      <c r="AI273" s="98"/>
    </row>
    <row r="274" spans="1:35" s="33" customFormat="1" ht="21" customHeight="1">
      <c r="A274" s="593">
        <f t="shared" si="113"/>
        <v>264</v>
      </c>
      <c r="B274" s="618"/>
      <c r="C274" s="620"/>
      <c r="D274" s="63"/>
      <c r="E274" s="17">
        <v>1</v>
      </c>
      <c r="F274" s="91" t="s">
        <v>312</v>
      </c>
      <c r="G274" s="91" t="s">
        <v>262</v>
      </c>
      <c r="H274" s="618"/>
      <c r="I274" s="618"/>
      <c r="J274" s="617"/>
      <c r="K274" s="91" t="s">
        <v>8</v>
      </c>
      <c r="L274" s="143">
        <v>28</v>
      </c>
      <c r="M274" s="17">
        <v>1</v>
      </c>
      <c r="N274" s="19">
        <f t="shared" si="99"/>
        <v>175</v>
      </c>
      <c r="O274" s="102">
        <f t="shared" si="100"/>
        <v>4900</v>
      </c>
      <c r="P274" s="103">
        <f t="shared" si="96"/>
        <v>3.9037556918152183</v>
      </c>
      <c r="Q274" s="62">
        <v>10000</v>
      </c>
      <c r="R274" s="104">
        <f t="shared" si="101"/>
        <v>150</v>
      </c>
      <c r="S274" s="62">
        <f t="shared" si="97"/>
        <v>0</v>
      </c>
      <c r="T274" s="62">
        <f t="shared" si="98"/>
        <v>0</v>
      </c>
      <c r="U274" s="62">
        <f t="shared" si="104"/>
        <v>14900</v>
      </c>
      <c r="V274" s="62">
        <v>18900</v>
      </c>
      <c r="W274" s="19">
        <f t="shared" si="105"/>
        <v>1.8160993449342926</v>
      </c>
      <c r="X274" s="111">
        <v>25200</v>
      </c>
      <c r="Y274" s="111"/>
      <c r="Z274" s="112">
        <f t="shared" si="108"/>
        <v>918.32934131736545</v>
      </c>
      <c r="AA274" s="112">
        <f t="shared" si="106"/>
        <v>-28.400000000000002</v>
      </c>
      <c r="AB274" s="112">
        <f t="shared" si="109"/>
        <v>147</v>
      </c>
      <c r="AC274" s="112">
        <f t="shared" si="114"/>
        <v>1921</v>
      </c>
      <c r="AD274" s="112">
        <f t="shared" si="110"/>
        <v>-284</v>
      </c>
      <c r="AE274" s="112">
        <f t="shared" si="102"/>
        <v>900</v>
      </c>
      <c r="AF274" s="112">
        <f t="shared" si="103"/>
        <v>-500</v>
      </c>
      <c r="AG274" s="113">
        <f t="shared" si="111"/>
        <v>4.7619047619047616E-2</v>
      </c>
      <c r="AH274" s="114">
        <f t="shared" si="112"/>
        <v>-2.6455026455026454E-2</v>
      </c>
      <c r="AI274" s="98"/>
    </row>
    <row r="275" spans="1:35" s="33" customFormat="1" ht="21" customHeight="1">
      <c r="A275" s="593">
        <f t="shared" si="113"/>
        <v>265</v>
      </c>
      <c r="B275" s="618"/>
      <c r="C275" s="620"/>
      <c r="D275" s="63"/>
      <c r="E275" s="17">
        <v>1</v>
      </c>
      <c r="F275" s="91" t="s">
        <v>311</v>
      </c>
      <c r="G275" s="91" t="s">
        <v>313</v>
      </c>
      <c r="H275" s="618"/>
      <c r="I275" s="618"/>
      <c r="J275" s="617"/>
      <c r="K275" s="91" t="s">
        <v>8</v>
      </c>
      <c r="L275" s="143">
        <v>28</v>
      </c>
      <c r="M275" s="17">
        <v>1</v>
      </c>
      <c r="N275" s="19">
        <f t="shared" si="99"/>
        <v>175</v>
      </c>
      <c r="O275" s="102">
        <f t="shared" si="100"/>
        <v>4900</v>
      </c>
      <c r="P275" s="103">
        <f t="shared" si="96"/>
        <v>3.9037556918152183</v>
      </c>
      <c r="Q275" s="62">
        <v>10000</v>
      </c>
      <c r="R275" s="104">
        <f t="shared" si="101"/>
        <v>150</v>
      </c>
      <c r="S275" s="62">
        <f t="shared" si="97"/>
        <v>0</v>
      </c>
      <c r="T275" s="62">
        <f t="shared" si="98"/>
        <v>0</v>
      </c>
      <c r="U275" s="62">
        <f t="shared" si="104"/>
        <v>14900</v>
      </c>
      <c r="V275" s="62">
        <v>18900</v>
      </c>
      <c r="W275" s="19">
        <f t="shared" si="105"/>
        <v>1.8160993449342926</v>
      </c>
      <c r="X275" s="111">
        <v>25200</v>
      </c>
      <c r="Y275" s="111"/>
      <c r="Z275" s="112">
        <f t="shared" si="108"/>
        <v>918.32934131736545</v>
      </c>
      <c r="AA275" s="112">
        <f t="shared" si="106"/>
        <v>-28.400000000000002</v>
      </c>
      <c r="AB275" s="112">
        <f t="shared" si="109"/>
        <v>147</v>
      </c>
      <c r="AC275" s="112">
        <f t="shared" si="114"/>
        <v>1921</v>
      </c>
      <c r="AD275" s="112">
        <f t="shared" si="110"/>
        <v>-284</v>
      </c>
      <c r="AE275" s="112">
        <f t="shared" si="102"/>
        <v>900</v>
      </c>
      <c r="AF275" s="112">
        <f t="shared" si="103"/>
        <v>-500</v>
      </c>
      <c r="AG275" s="113">
        <f t="shared" si="111"/>
        <v>4.7619047619047616E-2</v>
      </c>
      <c r="AH275" s="114">
        <f t="shared" si="112"/>
        <v>-2.6455026455026454E-2</v>
      </c>
      <c r="AI275" s="98"/>
    </row>
    <row r="276" spans="1:35" s="33" customFormat="1" ht="21" customHeight="1">
      <c r="A276" s="593">
        <f t="shared" si="113"/>
        <v>266</v>
      </c>
      <c r="B276" s="618"/>
      <c r="C276" s="620"/>
      <c r="D276" s="63"/>
      <c r="E276" s="17">
        <v>1</v>
      </c>
      <c r="F276" s="91" t="s">
        <v>314</v>
      </c>
      <c r="G276" s="91" t="s">
        <v>262</v>
      </c>
      <c r="H276" s="618"/>
      <c r="I276" s="618"/>
      <c r="J276" s="617"/>
      <c r="K276" s="91" t="s">
        <v>8</v>
      </c>
      <c r="L276" s="143">
        <v>33</v>
      </c>
      <c r="M276" s="17">
        <v>1</v>
      </c>
      <c r="N276" s="19">
        <f t="shared" si="99"/>
        <v>175</v>
      </c>
      <c r="O276" s="102">
        <f t="shared" si="100"/>
        <v>5775</v>
      </c>
      <c r="P276" s="103">
        <f t="shared" si="96"/>
        <v>4.6008549224965067</v>
      </c>
      <c r="Q276" s="62">
        <v>10000</v>
      </c>
      <c r="R276" s="104">
        <f t="shared" si="101"/>
        <v>150</v>
      </c>
      <c r="S276" s="62">
        <f t="shared" si="97"/>
        <v>0</v>
      </c>
      <c r="T276" s="62">
        <f t="shared" si="98"/>
        <v>0</v>
      </c>
      <c r="U276" s="62">
        <f t="shared" si="104"/>
        <v>15775</v>
      </c>
      <c r="V276" s="62">
        <v>20500</v>
      </c>
      <c r="W276" s="19">
        <f t="shared" si="105"/>
        <v>1.818328477751312</v>
      </c>
      <c r="X276" s="111">
        <v>27340</v>
      </c>
      <c r="Y276" s="111"/>
      <c r="Z276" s="112">
        <f t="shared" si="108"/>
        <v>975.38772455089827</v>
      </c>
      <c r="AA276" s="112">
        <f t="shared" si="106"/>
        <v>7.7200000000000735</v>
      </c>
      <c r="AB276" s="112">
        <f t="shared" si="109"/>
        <v>173.25</v>
      </c>
      <c r="AC276" s="112">
        <f t="shared" si="114"/>
        <v>2470</v>
      </c>
      <c r="AD276" s="112">
        <f t="shared" si="110"/>
        <v>77.200000000000728</v>
      </c>
      <c r="AE276" s="112">
        <f t="shared" si="102"/>
        <v>1400</v>
      </c>
      <c r="AF276" s="112">
        <f t="shared" si="103"/>
        <v>-200</v>
      </c>
      <c r="AG276" s="113">
        <f t="shared" si="111"/>
        <v>6.8292682926829273E-2</v>
      </c>
      <c r="AH276" s="114">
        <f t="shared" si="112"/>
        <v>-9.7560975609756097E-3</v>
      </c>
      <c r="AI276" s="98"/>
    </row>
    <row r="277" spans="1:35" s="58" customFormat="1" ht="21" customHeight="1">
      <c r="A277" s="593">
        <f t="shared" si="113"/>
        <v>267</v>
      </c>
      <c r="B277" s="618"/>
      <c r="C277" s="620"/>
      <c r="D277" s="63"/>
      <c r="E277" s="17">
        <v>1</v>
      </c>
      <c r="F277" s="91" t="s">
        <v>315</v>
      </c>
      <c r="G277" s="91" t="s">
        <v>262</v>
      </c>
      <c r="H277" s="618"/>
      <c r="I277" s="618"/>
      <c r="J277" s="617"/>
      <c r="K277" s="91" t="s">
        <v>8</v>
      </c>
      <c r="L277" s="143">
        <v>33</v>
      </c>
      <c r="M277" s="17">
        <v>1</v>
      </c>
      <c r="N277" s="19">
        <f t="shared" si="99"/>
        <v>175</v>
      </c>
      <c r="O277" s="102">
        <f t="shared" si="100"/>
        <v>5775</v>
      </c>
      <c r="P277" s="103">
        <f t="shared" si="96"/>
        <v>4.6008549224965067</v>
      </c>
      <c r="Q277" s="62">
        <v>10000</v>
      </c>
      <c r="R277" s="104">
        <f t="shared" si="101"/>
        <v>150</v>
      </c>
      <c r="S277" s="62">
        <f t="shared" si="97"/>
        <v>0</v>
      </c>
      <c r="T277" s="62">
        <f t="shared" si="98"/>
        <v>0</v>
      </c>
      <c r="U277" s="62">
        <f t="shared" si="104"/>
        <v>15775</v>
      </c>
      <c r="V277" s="62">
        <v>20500</v>
      </c>
      <c r="W277" s="19">
        <f t="shared" si="105"/>
        <v>1.818328477751312</v>
      </c>
      <c r="X277" s="111">
        <v>27340</v>
      </c>
      <c r="Y277" s="111"/>
      <c r="Z277" s="112">
        <f t="shared" si="108"/>
        <v>975.38772455089827</v>
      </c>
      <c r="AA277" s="112">
        <f t="shared" si="106"/>
        <v>7.7200000000000735</v>
      </c>
      <c r="AB277" s="112">
        <f t="shared" si="109"/>
        <v>173.25</v>
      </c>
      <c r="AC277" s="112">
        <f t="shared" si="114"/>
        <v>2470</v>
      </c>
      <c r="AD277" s="112">
        <f t="shared" si="110"/>
        <v>77.200000000000728</v>
      </c>
      <c r="AE277" s="112">
        <f t="shared" si="102"/>
        <v>1400</v>
      </c>
      <c r="AF277" s="112">
        <f t="shared" si="103"/>
        <v>-200</v>
      </c>
      <c r="AG277" s="113">
        <f t="shared" si="111"/>
        <v>6.8292682926829273E-2</v>
      </c>
      <c r="AH277" s="114">
        <f t="shared" si="112"/>
        <v>-9.7560975609756097E-3</v>
      </c>
      <c r="AI277" s="101"/>
    </row>
    <row r="278" spans="1:35" s="57" customFormat="1" ht="21" customHeight="1">
      <c r="A278" s="593">
        <f t="shared" si="113"/>
        <v>268</v>
      </c>
      <c r="B278" s="618" t="s">
        <v>256</v>
      </c>
      <c r="C278" s="620" t="s">
        <v>302</v>
      </c>
      <c r="D278" s="63"/>
      <c r="E278" s="17">
        <v>1</v>
      </c>
      <c r="F278" s="91"/>
      <c r="G278" s="91"/>
      <c r="H278" s="618" t="s">
        <v>254</v>
      </c>
      <c r="I278" s="618" t="s">
        <v>1233</v>
      </c>
      <c r="J278" s="617">
        <f>LENB(I278)</f>
        <v>48</v>
      </c>
      <c r="K278" s="91" t="s">
        <v>8</v>
      </c>
      <c r="L278" s="143">
        <v>24.8</v>
      </c>
      <c r="M278" s="17">
        <v>1</v>
      </c>
      <c r="N278" s="19">
        <f t="shared" si="99"/>
        <v>175</v>
      </c>
      <c r="O278" s="102">
        <f t="shared" si="100"/>
        <v>4340</v>
      </c>
      <c r="P278" s="103">
        <f t="shared" si="96"/>
        <v>3.4576121841791934</v>
      </c>
      <c r="Q278" s="62">
        <v>10000</v>
      </c>
      <c r="R278" s="104">
        <f t="shared" si="101"/>
        <v>150</v>
      </c>
      <c r="S278" s="62">
        <f t="shared" si="97"/>
        <v>0</v>
      </c>
      <c r="T278" s="62">
        <f t="shared" si="98"/>
        <v>0</v>
      </c>
      <c r="U278" s="62">
        <f t="shared" si="104"/>
        <v>14340</v>
      </c>
      <c r="V278" s="62">
        <v>17900</v>
      </c>
      <c r="W278" s="19">
        <f t="shared" si="105"/>
        <v>1.8145299359440117</v>
      </c>
      <c r="X278" s="111">
        <v>23870</v>
      </c>
      <c r="Y278" s="111"/>
      <c r="Z278" s="112">
        <f t="shared" si="108"/>
        <v>881.8119760479043</v>
      </c>
      <c r="AA278" s="112">
        <f t="shared" si="106"/>
        <v>-49.789999999999964</v>
      </c>
      <c r="AB278" s="112">
        <f t="shared" si="109"/>
        <v>130.19999999999999</v>
      </c>
      <c r="AC278" s="112">
        <f t="shared" si="114"/>
        <v>1591</v>
      </c>
      <c r="AD278" s="112">
        <f t="shared" si="110"/>
        <v>-497.89999999999964</v>
      </c>
      <c r="AE278" s="112">
        <f t="shared" si="102"/>
        <v>600</v>
      </c>
      <c r="AF278" s="112">
        <f t="shared" si="103"/>
        <v>-600</v>
      </c>
      <c r="AG278" s="113">
        <f t="shared" si="111"/>
        <v>3.3519553072625698E-2</v>
      </c>
      <c r="AH278" s="114">
        <f t="shared" si="112"/>
        <v>-3.3519553072625698E-2</v>
      </c>
      <c r="AI278" s="100"/>
    </row>
    <row r="279" spans="1:35" s="33" customFormat="1" ht="21" customHeight="1">
      <c r="A279" s="593">
        <f t="shared" si="113"/>
        <v>269</v>
      </c>
      <c r="B279" s="618"/>
      <c r="C279" s="620"/>
      <c r="D279" s="63"/>
      <c r="E279" s="17">
        <v>1</v>
      </c>
      <c r="F279" s="91"/>
      <c r="G279" s="91"/>
      <c r="H279" s="618"/>
      <c r="I279" s="618"/>
      <c r="J279" s="617"/>
      <c r="K279" s="91" t="s">
        <v>8</v>
      </c>
      <c r="L279" s="143">
        <v>55</v>
      </c>
      <c r="M279" s="17">
        <v>1</v>
      </c>
      <c r="N279" s="19">
        <f t="shared" si="99"/>
        <v>175</v>
      </c>
      <c r="O279" s="102">
        <f t="shared" si="100"/>
        <v>9625</v>
      </c>
      <c r="P279" s="103">
        <f t="shared" si="96"/>
        <v>7.6680915374941785</v>
      </c>
      <c r="Q279" s="62">
        <v>10000</v>
      </c>
      <c r="R279" s="104">
        <f t="shared" si="101"/>
        <v>150</v>
      </c>
      <c r="S279" s="62">
        <f t="shared" si="97"/>
        <v>0</v>
      </c>
      <c r="T279" s="62">
        <f t="shared" si="98"/>
        <v>0</v>
      </c>
      <c r="U279" s="62">
        <f t="shared" si="104"/>
        <v>19625</v>
      </c>
      <c r="V279" s="62">
        <v>27400</v>
      </c>
      <c r="W279" s="19">
        <f t="shared" si="105"/>
        <v>1.8257752011899768</v>
      </c>
      <c r="X279" s="111">
        <v>36540</v>
      </c>
      <c r="Y279" s="111"/>
      <c r="Z279" s="112">
        <f t="shared" si="108"/>
        <v>1226.4446107784433</v>
      </c>
      <c r="AA279" s="112">
        <f t="shared" si="106"/>
        <v>156.32000000000008</v>
      </c>
      <c r="AB279" s="112">
        <f t="shared" si="109"/>
        <v>288.75</v>
      </c>
      <c r="AC279" s="112">
        <f t="shared" si="114"/>
        <v>4761</v>
      </c>
      <c r="AD279" s="112">
        <f t="shared" si="110"/>
        <v>1563.2000000000007</v>
      </c>
      <c r="AE279" s="112">
        <f t="shared" si="102"/>
        <v>3300</v>
      </c>
      <c r="AF279" s="112">
        <f t="shared" si="103"/>
        <v>1200</v>
      </c>
      <c r="AG279" s="113">
        <f t="shared" si="111"/>
        <v>0.12043795620437957</v>
      </c>
      <c r="AH279" s="114">
        <f t="shared" si="112"/>
        <v>4.3795620437956206E-2</v>
      </c>
      <c r="AI279" s="98"/>
    </row>
    <row r="280" spans="1:35" s="58" customFormat="1" ht="21" customHeight="1">
      <c r="A280" s="593">
        <f t="shared" si="113"/>
        <v>270</v>
      </c>
      <c r="B280" s="618"/>
      <c r="C280" s="620"/>
      <c r="D280" s="63"/>
      <c r="E280" s="17">
        <v>1</v>
      </c>
      <c r="F280" s="91"/>
      <c r="G280" s="91"/>
      <c r="H280" s="618"/>
      <c r="I280" s="618"/>
      <c r="J280" s="617"/>
      <c r="K280" s="91" t="s">
        <v>8</v>
      </c>
      <c r="L280" s="143">
        <v>100</v>
      </c>
      <c r="M280" s="17">
        <v>1</v>
      </c>
      <c r="N280" s="19">
        <f t="shared" si="99"/>
        <v>175</v>
      </c>
      <c r="O280" s="102">
        <f t="shared" si="100"/>
        <v>17500</v>
      </c>
      <c r="P280" s="103">
        <f t="shared" si="96"/>
        <v>13.941984613625779</v>
      </c>
      <c r="Q280" s="62">
        <v>10000</v>
      </c>
      <c r="R280" s="104">
        <f t="shared" si="101"/>
        <v>150</v>
      </c>
      <c r="S280" s="62">
        <f t="shared" si="97"/>
        <v>0</v>
      </c>
      <c r="T280" s="62">
        <f t="shared" si="98"/>
        <v>0</v>
      </c>
      <c r="U280" s="62">
        <f t="shared" si="104"/>
        <v>27500</v>
      </c>
      <c r="V280" s="62">
        <v>41700</v>
      </c>
      <c r="W280" s="19">
        <f t="shared" si="105"/>
        <v>1.8345127925966249</v>
      </c>
      <c r="X280" s="111">
        <v>55600</v>
      </c>
      <c r="Y280" s="111"/>
      <c r="Z280" s="112">
        <f t="shared" si="108"/>
        <v>1739.9700598802399</v>
      </c>
      <c r="AA280" s="112">
        <f t="shared" si="106"/>
        <v>474.8</v>
      </c>
      <c r="AB280" s="112">
        <f t="shared" si="109"/>
        <v>525</v>
      </c>
      <c r="AC280" s="112">
        <f t="shared" si="114"/>
        <v>9613</v>
      </c>
      <c r="AD280" s="112">
        <f t="shared" si="110"/>
        <v>4748</v>
      </c>
      <c r="AE280" s="112">
        <f t="shared" si="102"/>
        <v>7400</v>
      </c>
      <c r="AF280" s="112">
        <f t="shared" si="103"/>
        <v>3800</v>
      </c>
      <c r="AG280" s="113">
        <f t="shared" si="111"/>
        <v>0.17745803357314149</v>
      </c>
      <c r="AH280" s="114">
        <f t="shared" si="112"/>
        <v>9.1127098321342928E-2</v>
      </c>
      <c r="AI280" s="101"/>
    </row>
    <row r="281" spans="1:35" s="57" customFormat="1" ht="21" customHeight="1">
      <c r="A281" s="593">
        <f t="shared" si="113"/>
        <v>271</v>
      </c>
      <c r="B281" s="618" t="s">
        <v>256</v>
      </c>
      <c r="C281" s="620" t="s">
        <v>9</v>
      </c>
      <c r="D281" s="63"/>
      <c r="E281" s="17">
        <v>1</v>
      </c>
      <c r="F281" s="91" t="s">
        <v>316</v>
      </c>
      <c r="G281" s="91"/>
      <c r="H281" s="618" t="s">
        <v>254</v>
      </c>
      <c r="I281" s="618" t="s">
        <v>969</v>
      </c>
      <c r="J281" s="617">
        <f>LENB(I281)</f>
        <v>44</v>
      </c>
      <c r="K281" s="91" t="s">
        <v>8</v>
      </c>
      <c r="L281" s="143">
        <v>48</v>
      </c>
      <c r="M281" s="17">
        <v>1</v>
      </c>
      <c r="N281" s="19">
        <f t="shared" si="99"/>
        <v>175</v>
      </c>
      <c r="O281" s="102">
        <f t="shared" si="100"/>
        <v>8400</v>
      </c>
      <c r="P281" s="103">
        <f t="shared" si="96"/>
        <v>6.6921526145403742</v>
      </c>
      <c r="Q281" s="62">
        <v>10000</v>
      </c>
      <c r="R281" s="104">
        <f t="shared" si="101"/>
        <v>150</v>
      </c>
      <c r="S281" s="62">
        <f t="shared" si="97"/>
        <v>0</v>
      </c>
      <c r="T281" s="62">
        <f t="shared" si="98"/>
        <v>0</v>
      </c>
      <c r="U281" s="62">
        <f t="shared" si="104"/>
        <v>18400</v>
      </c>
      <c r="V281" s="62">
        <v>29800</v>
      </c>
      <c r="W281" s="19">
        <f t="shared" si="105"/>
        <v>1.8237438167143973</v>
      </c>
      <c r="X281" s="111">
        <v>39740</v>
      </c>
      <c r="Y281" s="111"/>
      <c r="Z281" s="112">
        <f t="shared" si="108"/>
        <v>1146.5628742514971</v>
      </c>
      <c r="AA281" s="112">
        <f t="shared" si="106"/>
        <v>464.42000000000007</v>
      </c>
      <c r="AB281" s="112">
        <f t="shared" si="109"/>
        <v>252</v>
      </c>
      <c r="AC281" s="112">
        <f t="shared" si="114"/>
        <v>8122</v>
      </c>
      <c r="AD281" s="112">
        <f t="shared" si="110"/>
        <v>4644.2000000000007</v>
      </c>
      <c r="AE281" s="112">
        <f t="shared" si="102"/>
        <v>6800</v>
      </c>
      <c r="AF281" s="112">
        <f t="shared" si="103"/>
        <v>4000</v>
      </c>
      <c r="AG281" s="113">
        <f t="shared" si="111"/>
        <v>0.22818791946308725</v>
      </c>
      <c r="AH281" s="114">
        <f t="shared" si="112"/>
        <v>0.13422818791946309</v>
      </c>
      <c r="AI281" s="100"/>
    </row>
    <row r="282" spans="1:35" s="33" customFormat="1" ht="21" customHeight="1">
      <c r="A282" s="593">
        <f t="shared" si="113"/>
        <v>272</v>
      </c>
      <c r="B282" s="618"/>
      <c r="C282" s="620"/>
      <c r="D282" s="63"/>
      <c r="E282" s="17">
        <v>1</v>
      </c>
      <c r="F282" s="91" t="s">
        <v>317</v>
      </c>
      <c r="G282" s="91"/>
      <c r="H282" s="618"/>
      <c r="I282" s="618"/>
      <c r="J282" s="617"/>
      <c r="K282" s="91" t="s">
        <v>8</v>
      </c>
      <c r="L282" s="143">
        <v>48</v>
      </c>
      <c r="M282" s="17">
        <v>1</v>
      </c>
      <c r="N282" s="19">
        <f t="shared" si="99"/>
        <v>175</v>
      </c>
      <c r="O282" s="102">
        <f t="shared" si="100"/>
        <v>8400</v>
      </c>
      <c r="P282" s="103">
        <f t="shared" si="96"/>
        <v>6.6921526145403742</v>
      </c>
      <c r="Q282" s="62">
        <v>10000</v>
      </c>
      <c r="R282" s="104">
        <f t="shared" si="101"/>
        <v>150</v>
      </c>
      <c r="S282" s="62">
        <f t="shared" si="97"/>
        <v>0</v>
      </c>
      <c r="T282" s="62">
        <f t="shared" si="98"/>
        <v>0</v>
      </c>
      <c r="U282" s="62">
        <f t="shared" si="104"/>
        <v>18400</v>
      </c>
      <c r="V282" s="62">
        <v>29800</v>
      </c>
      <c r="W282" s="19">
        <f t="shared" si="105"/>
        <v>1.8237438167143973</v>
      </c>
      <c r="X282" s="111">
        <v>39740</v>
      </c>
      <c r="Y282" s="111"/>
      <c r="Z282" s="112">
        <f t="shared" si="108"/>
        <v>1146.5628742514971</v>
      </c>
      <c r="AA282" s="112">
        <f t="shared" si="106"/>
        <v>464.42000000000007</v>
      </c>
      <c r="AB282" s="112">
        <f t="shared" si="109"/>
        <v>252</v>
      </c>
      <c r="AC282" s="112">
        <f t="shared" si="114"/>
        <v>8122</v>
      </c>
      <c r="AD282" s="112">
        <f t="shared" si="110"/>
        <v>4644.2000000000007</v>
      </c>
      <c r="AE282" s="112">
        <f t="shared" si="102"/>
        <v>6800</v>
      </c>
      <c r="AF282" s="112">
        <f t="shared" si="103"/>
        <v>4000</v>
      </c>
      <c r="AG282" s="113">
        <f t="shared" si="111"/>
        <v>0.22818791946308725</v>
      </c>
      <c r="AH282" s="114">
        <f t="shared" si="112"/>
        <v>0.13422818791946309</v>
      </c>
      <c r="AI282" s="98"/>
    </row>
    <row r="283" spans="1:35" s="33" customFormat="1" ht="21" customHeight="1">
      <c r="A283" s="593">
        <f t="shared" si="113"/>
        <v>273</v>
      </c>
      <c r="B283" s="618"/>
      <c r="C283" s="620"/>
      <c r="D283" s="63"/>
      <c r="E283" s="17">
        <v>1</v>
      </c>
      <c r="F283" s="91" t="s">
        <v>318</v>
      </c>
      <c r="G283" s="91"/>
      <c r="H283" s="618"/>
      <c r="I283" s="618"/>
      <c r="J283" s="617"/>
      <c r="K283" s="91" t="s">
        <v>8</v>
      </c>
      <c r="L283" s="143">
        <v>48</v>
      </c>
      <c r="M283" s="17">
        <v>1</v>
      </c>
      <c r="N283" s="19">
        <f t="shared" si="99"/>
        <v>175</v>
      </c>
      <c r="O283" s="102">
        <f t="shared" si="100"/>
        <v>8400</v>
      </c>
      <c r="P283" s="103">
        <f t="shared" si="96"/>
        <v>6.6921526145403742</v>
      </c>
      <c r="Q283" s="62">
        <v>10000</v>
      </c>
      <c r="R283" s="104">
        <f t="shared" si="101"/>
        <v>150</v>
      </c>
      <c r="S283" s="62">
        <f t="shared" si="97"/>
        <v>0</v>
      </c>
      <c r="T283" s="62">
        <f t="shared" si="98"/>
        <v>0</v>
      </c>
      <c r="U283" s="62">
        <f t="shared" si="104"/>
        <v>18400</v>
      </c>
      <c r="V283" s="62">
        <v>29800</v>
      </c>
      <c r="W283" s="19">
        <f t="shared" si="105"/>
        <v>1.8237438167143973</v>
      </c>
      <c r="X283" s="111">
        <v>39740</v>
      </c>
      <c r="Y283" s="111"/>
      <c r="Z283" s="112">
        <f t="shared" si="108"/>
        <v>1146.5628742514971</v>
      </c>
      <c r="AA283" s="112">
        <f t="shared" si="106"/>
        <v>464.42000000000007</v>
      </c>
      <c r="AB283" s="112">
        <f t="shared" si="109"/>
        <v>252</v>
      </c>
      <c r="AC283" s="112">
        <f t="shared" si="114"/>
        <v>8122</v>
      </c>
      <c r="AD283" s="112">
        <f t="shared" si="110"/>
        <v>4644.2000000000007</v>
      </c>
      <c r="AE283" s="112">
        <f t="shared" si="102"/>
        <v>6800</v>
      </c>
      <c r="AF283" s="112">
        <f t="shared" si="103"/>
        <v>4000</v>
      </c>
      <c r="AG283" s="113">
        <f t="shared" si="111"/>
        <v>0.22818791946308725</v>
      </c>
      <c r="AH283" s="114">
        <f t="shared" si="112"/>
        <v>0.13422818791946309</v>
      </c>
      <c r="AI283" s="98"/>
    </row>
    <row r="284" spans="1:35" s="33" customFormat="1" ht="21" customHeight="1">
      <c r="A284" s="593">
        <f t="shared" si="113"/>
        <v>274</v>
      </c>
      <c r="B284" s="618"/>
      <c r="C284" s="620"/>
      <c r="D284" s="63"/>
      <c r="E284" s="17">
        <v>1</v>
      </c>
      <c r="F284" s="91" t="s">
        <v>319</v>
      </c>
      <c r="G284" s="91"/>
      <c r="H284" s="618"/>
      <c r="I284" s="618"/>
      <c r="J284" s="617"/>
      <c r="K284" s="91" t="s">
        <v>8</v>
      </c>
      <c r="L284" s="143">
        <v>35</v>
      </c>
      <c r="M284" s="17">
        <v>1</v>
      </c>
      <c r="N284" s="19">
        <f t="shared" si="99"/>
        <v>175</v>
      </c>
      <c r="O284" s="102">
        <f t="shared" si="100"/>
        <v>6125</v>
      </c>
      <c r="P284" s="103">
        <f t="shared" si="96"/>
        <v>4.879694614769023</v>
      </c>
      <c r="Q284" s="62">
        <v>10000</v>
      </c>
      <c r="R284" s="104">
        <f t="shared" si="101"/>
        <v>150</v>
      </c>
      <c r="S284" s="62">
        <f t="shared" si="97"/>
        <v>0</v>
      </c>
      <c r="T284" s="62">
        <f t="shared" si="98"/>
        <v>0</v>
      </c>
      <c r="U284" s="62">
        <f t="shared" si="104"/>
        <v>16125</v>
      </c>
      <c r="V284" s="62">
        <v>27800</v>
      </c>
      <c r="W284" s="19">
        <f t="shared" si="105"/>
        <v>1.8191523928886413</v>
      </c>
      <c r="X284" s="111">
        <v>37070</v>
      </c>
      <c r="Y284" s="111"/>
      <c r="Z284" s="112">
        <f t="shared" si="108"/>
        <v>998.21107784431149</v>
      </c>
      <c r="AA284" s="112">
        <f t="shared" si="106"/>
        <v>537.30999999999983</v>
      </c>
      <c r="AB284" s="112">
        <f t="shared" si="109"/>
        <v>183.75</v>
      </c>
      <c r="AC284" s="112">
        <f t="shared" si="114"/>
        <v>8617</v>
      </c>
      <c r="AD284" s="112">
        <f t="shared" si="110"/>
        <v>5373.0999999999985</v>
      </c>
      <c r="AE284" s="112">
        <f t="shared" si="102"/>
        <v>7500</v>
      </c>
      <c r="AF284" s="112">
        <f t="shared" si="103"/>
        <v>4700</v>
      </c>
      <c r="AG284" s="113">
        <f t="shared" si="111"/>
        <v>0.26978417266187049</v>
      </c>
      <c r="AH284" s="114">
        <f t="shared" si="112"/>
        <v>0.16906474820143885</v>
      </c>
      <c r="AI284" s="98"/>
    </row>
    <row r="285" spans="1:35" s="58" customFormat="1" ht="21" customHeight="1">
      <c r="A285" s="593">
        <f t="shared" si="113"/>
        <v>275</v>
      </c>
      <c r="B285" s="618"/>
      <c r="C285" s="620"/>
      <c r="D285" s="63"/>
      <c r="E285" s="17">
        <v>1</v>
      </c>
      <c r="F285" s="91" t="s">
        <v>320</v>
      </c>
      <c r="G285" s="91"/>
      <c r="H285" s="618"/>
      <c r="I285" s="618"/>
      <c r="J285" s="617"/>
      <c r="K285" s="91" t="s">
        <v>8</v>
      </c>
      <c r="L285" s="143">
        <v>35</v>
      </c>
      <c r="M285" s="17">
        <v>1</v>
      </c>
      <c r="N285" s="19">
        <f t="shared" si="99"/>
        <v>175</v>
      </c>
      <c r="O285" s="102">
        <f t="shared" si="100"/>
        <v>6125</v>
      </c>
      <c r="P285" s="103">
        <f t="shared" si="96"/>
        <v>4.879694614769023</v>
      </c>
      <c r="Q285" s="62">
        <v>10000</v>
      </c>
      <c r="R285" s="104">
        <f t="shared" si="101"/>
        <v>150</v>
      </c>
      <c r="S285" s="62">
        <f t="shared" si="97"/>
        <v>0</v>
      </c>
      <c r="T285" s="62">
        <f t="shared" si="98"/>
        <v>0</v>
      </c>
      <c r="U285" s="62">
        <f t="shared" si="104"/>
        <v>16125</v>
      </c>
      <c r="V285" s="62">
        <v>27800</v>
      </c>
      <c r="W285" s="19">
        <f t="shared" si="105"/>
        <v>1.8191523928886413</v>
      </c>
      <c r="X285" s="111">
        <v>37070</v>
      </c>
      <c r="Y285" s="111"/>
      <c r="Z285" s="112">
        <f t="shared" si="108"/>
        <v>998.21107784431149</v>
      </c>
      <c r="AA285" s="112">
        <f t="shared" si="106"/>
        <v>537.30999999999983</v>
      </c>
      <c r="AB285" s="112">
        <f t="shared" si="109"/>
        <v>183.75</v>
      </c>
      <c r="AC285" s="112">
        <f t="shared" si="114"/>
        <v>8617</v>
      </c>
      <c r="AD285" s="112">
        <f t="shared" si="110"/>
        <v>5373.0999999999985</v>
      </c>
      <c r="AE285" s="112">
        <f t="shared" si="102"/>
        <v>7500</v>
      </c>
      <c r="AF285" s="112">
        <f t="shared" si="103"/>
        <v>4700</v>
      </c>
      <c r="AG285" s="113">
        <f t="shared" si="111"/>
        <v>0.26978417266187049</v>
      </c>
      <c r="AH285" s="114">
        <f t="shared" si="112"/>
        <v>0.16906474820143885</v>
      </c>
      <c r="AI285" s="101"/>
    </row>
    <row r="286" spans="1:35" s="57" customFormat="1" ht="21" customHeight="1">
      <c r="A286" s="593">
        <f t="shared" si="113"/>
        <v>276</v>
      </c>
      <c r="B286" s="618" t="s">
        <v>256</v>
      </c>
      <c r="C286" s="620" t="s">
        <v>9</v>
      </c>
      <c r="D286" s="63"/>
      <c r="E286" s="17">
        <v>1</v>
      </c>
      <c r="F286" s="91" t="s">
        <v>321</v>
      </c>
      <c r="G286" s="91"/>
      <c r="H286" s="618" t="s">
        <v>254</v>
      </c>
      <c r="I286" s="618" t="s">
        <v>970</v>
      </c>
      <c r="J286" s="17">
        <f>LENB(I286)</f>
        <v>34</v>
      </c>
      <c r="K286" s="91" t="s">
        <v>8</v>
      </c>
      <c r="L286" s="143">
        <v>109</v>
      </c>
      <c r="M286" s="17">
        <v>1</v>
      </c>
      <c r="N286" s="19">
        <f t="shared" si="99"/>
        <v>175</v>
      </c>
      <c r="O286" s="102">
        <f t="shared" si="100"/>
        <v>19075</v>
      </c>
      <c r="P286" s="103">
        <f t="shared" si="96"/>
        <v>15.196763228852099</v>
      </c>
      <c r="Q286" s="62">
        <v>10000</v>
      </c>
      <c r="R286" s="104">
        <f t="shared" si="101"/>
        <v>150</v>
      </c>
      <c r="S286" s="62">
        <f t="shared" si="97"/>
        <v>0</v>
      </c>
      <c r="T286" s="62">
        <f t="shared" si="98"/>
        <v>0</v>
      </c>
      <c r="U286" s="62">
        <f t="shared" si="104"/>
        <v>29075</v>
      </c>
      <c r="V286" s="62">
        <v>44800</v>
      </c>
      <c r="W286" s="19">
        <f t="shared" si="105"/>
        <v>1.835692329871641</v>
      </c>
      <c r="X286" s="111">
        <v>59740</v>
      </c>
      <c r="Y286" s="111"/>
      <c r="Z286" s="112">
        <f t="shared" si="108"/>
        <v>1842.6751497005987</v>
      </c>
      <c r="AA286" s="112">
        <f t="shared" si="106"/>
        <v>556.91999999999973</v>
      </c>
      <c r="AB286" s="112">
        <f t="shared" si="109"/>
        <v>572.25</v>
      </c>
      <c r="AC286" s="112">
        <f t="shared" si="114"/>
        <v>10797</v>
      </c>
      <c r="AD286" s="112">
        <f t="shared" si="110"/>
        <v>5569.1999999999971</v>
      </c>
      <c r="AE286" s="112">
        <f t="shared" si="102"/>
        <v>8400</v>
      </c>
      <c r="AF286" s="112">
        <f t="shared" si="103"/>
        <v>4500</v>
      </c>
      <c r="AG286" s="113">
        <f t="shared" si="111"/>
        <v>0.1875</v>
      </c>
      <c r="AH286" s="114">
        <f t="shared" si="112"/>
        <v>0.10044642857142858</v>
      </c>
      <c r="AI286" s="100"/>
    </row>
    <row r="287" spans="1:35" s="33" customFormat="1" ht="21" customHeight="1">
      <c r="A287" s="593">
        <f t="shared" si="113"/>
        <v>277</v>
      </c>
      <c r="B287" s="618"/>
      <c r="C287" s="620"/>
      <c r="D287" s="63"/>
      <c r="E287" s="17">
        <v>1</v>
      </c>
      <c r="F287" s="91" t="s">
        <v>322</v>
      </c>
      <c r="G287" s="91"/>
      <c r="H287" s="618"/>
      <c r="I287" s="618"/>
      <c r="J287" s="17">
        <f>LENB(I287)</f>
        <v>0</v>
      </c>
      <c r="K287" s="91" t="s">
        <v>8</v>
      </c>
      <c r="L287" s="143">
        <v>99</v>
      </c>
      <c r="M287" s="17">
        <v>1</v>
      </c>
      <c r="N287" s="19">
        <f t="shared" si="99"/>
        <v>175</v>
      </c>
      <c r="O287" s="102">
        <f t="shared" si="100"/>
        <v>17325</v>
      </c>
      <c r="P287" s="103">
        <f t="shared" si="96"/>
        <v>13.802564767489521</v>
      </c>
      <c r="Q287" s="62">
        <v>10000</v>
      </c>
      <c r="R287" s="104">
        <f t="shared" si="101"/>
        <v>150</v>
      </c>
      <c r="S287" s="62">
        <f t="shared" si="97"/>
        <v>0</v>
      </c>
      <c r="T287" s="62">
        <f t="shared" si="98"/>
        <v>0</v>
      </c>
      <c r="U287" s="62">
        <f t="shared" si="104"/>
        <v>27325</v>
      </c>
      <c r="V287" s="62">
        <v>42800</v>
      </c>
      <c r="W287" s="19">
        <f t="shared" si="105"/>
        <v>1.8343733393231834</v>
      </c>
      <c r="X287" s="111">
        <v>57070</v>
      </c>
      <c r="Y287" s="111"/>
      <c r="Z287" s="112">
        <f t="shared" si="108"/>
        <v>1728.5583832335326</v>
      </c>
      <c r="AA287" s="112">
        <f t="shared" si="106"/>
        <v>577.30999999999983</v>
      </c>
      <c r="AB287" s="112">
        <f t="shared" si="109"/>
        <v>519.75</v>
      </c>
      <c r="AC287" s="112">
        <f t="shared" si="114"/>
        <v>10767</v>
      </c>
      <c r="AD287" s="112">
        <f t="shared" si="110"/>
        <v>5773.0999999999985</v>
      </c>
      <c r="AE287" s="112">
        <f t="shared" si="102"/>
        <v>8600</v>
      </c>
      <c r="AF287" s="112">
        <f t="shared" si="103"/>
        <v>4700</v>
      </c>
      <c r="AG287" s="113">
        <f t="shared" si="111"/>
        <v>0.20093457943925233</v>
      </c>
      <c r="AH287" s="114">
        <f t="shared" si="112"/>
        <v>0.10981308411214953</v>
      </c>
      <c r="AI287" s="98"/>
    </row>
    <row r="288" spans="1:35" s="33" customFormat="1" ht="21" customHeight="1">
      <c r="A288" s="593">
        <f t="shared" si="113"/>
        <v>278</v>
      </c>
      <c r="B288" s="618"/>
      <c r="C288" s="620"/>
      <c r="D288" s="63"/>
      <c r="E288" s="17">
        <v>1</v>
      </c>
      <c r="F288" s="91" t="s">
        <v>323</v>
      </c>
      <c r="G288" s="91"/>
      <c r="H288" s="618"/>
      <c r="I288" s="618"/>
      <c r="J288" s="17">
        <f>LENB(I288)</f>
        <v>0</v>
      </c>
      <c r="K288" s="91" t="s">
        <v>8</v>
      </c>
      <c r="L288" s="143">
        <v>109</v>
      </c>
      <c r="M288" s="17">
        <v>1</v>
      </c>
      <c r="N288" s="19">
        <f t="shared" si="99"/>
        <v>175</v>
      </c>
      <c r="O288" s="102">
        <f t="shared" si="100"/>
        <v>19075</v>
      </c>
      <c r="P288" s="103">
        <f t="shared" si="96"/>
        <v>15.196763228852099</v>
      </c>
      <c r="Q288" s="62">
        <v>10000</v>
      </c>
      <c r="R288" s="104">
        <f t="shared" si="101"/>
        <v>150</v>
      </c>
      <c r="S288" s="62">
        <f t="shared" si="97"/>
        <v>0</v>
      </c>
      <c r="T288" s="62">
        <f t="shared" si="98"/>
        <v>0</v>
      </c>
      <c r="U288" s="62">
        <f t="shared" si="104"/>
        <v>29075</v>
      </c>
      <c r="V288" s="62">
        <v>44800</v>
      </c>
      <c r="W288" s="19">
        <f t="shared" si="105"/>
        <v>1.835692329871641</v>
      </c>
      <c r="X288" s="111">
        <v>59740</v>
      </c>
      <c r="Y288" s="111"/>
      <c r="Z288" s="112">
        <f t="shared" si="108"/>
        <v>1842.6751497005987</v>
      </c>
      <c r="AA288" s="112">
        <f t="shared" si="106"/>
        <v>556.91999999999973</v>
      </c>
      <c r="AB288" s="112">
        <f t="shared" si="109"/>
        <v>572.25</v>
      </c>
      <c r="AC288" s="112">
        <f t="shared" si="114"/>
        <v>10797</v>
      </c>
      <c r="AD288" s="112">
        <f t="shared" si="110"/>
        <v>5569.1999999999971</v>
      </c>
      <c r="AE288" s="112">
        <f t="shared" si="102"/>
        <v>8400</v>
      </c>
      <c r="AF288" s="112">
        <f t="shared" si="103"/>
        <v>4500</v>
      </c>
      <c r="AG288" s="113">
        <f t="shared" si="111"/>
        <v>0.1875</v>
      </c>
      <c r="AH288" s="114">
        <f t="shared" si="112"/>
        <v>0.10044642857142858</v>
      </c>
      <c r="AI288" s="98"/>
    </row>
    <row r="289" spans="1:35" s="58" customFormat="1" ht="21" customHeight="1">
      <c r="A289" s="593">
        <f t="shared" si="113"/>
        <v>279</v>
      </c>
      <c r="B289" s="618"/>
      <c r="C289" s="620"/>
      <c r="D289" s="63"/>
      <c r="E289" s="17">
        <v>1</v>
      </c>
      <c r="F289" s="91" t="s">
        <v>324</v>
      </c>
      <c r="G289" s="91"/>
      <c r="H289" s="618"/>
      <c r="I289" s="618"/>
      <c r="J289" s="17">
        <f>LENB(I289)</f>
        <v>0</v>
      </c>
      <c r="K289" s="91" t="s">
        <v>8</v>
      </c>
      <c r="L289" s="143">
        <v>99</v>
      </c>
      <c r="M289" s="17">
        <v>1</v>
      </c>
      <c r="N289" s="19">
        <f t="shared" si="99"/>
        <v>175</v>
      </c>
      <c r="O289" s="102">
        <f t="shared" si="100"/>
        <v>17325</v>
      </c>
      <c r="P289" s="103">
        <f t="shared" si="96"/>
        <v>13.802564767489521</v>
      </c>
      <c r="Q289" s="62">
        <v>10000</v>
      </c>
      <c r="R289" s="104">
        <f t="shared" si="101"/>
        <v>150</v>
      </c>
      <c r="S289" s="62">
        <f t="shared" si="97"/>
        <v>0</v>
      </c>
      <c r="T289" s="62">
        <f t="shared" si="98"/>
        <v>0</v>
      </c>
      <c r="U289" s="62">
        <f t="shared" si="104"/>
        <v>27325</v>
      </c>
      <c r="V289" s="62">
        <v>42800</v>
      </c>
      <c r="W289" s="19">
        <f t="shared" si="105"/>
        <v>1.8343733393231834</v>
      </c>
      <c r="X289" s="111">
        <v>57070</v>
      </c>
      <c r="Y289" s="111"/>
      <c r="Z289" s="112">
        <f t="shared" si="108"/>
        <v>1728.5583832335326</v>
      </c>
      <c r="AA289" s="112">
        <f t="shared" si="106"/>
        <v>577.30999999999983</v>
      </c>
      <c r="AB289" s="112">
        <f t="shared" si="109"/>
        <v>519.75</v>
      </c>
      <c r="AC289" s="112">
        <f t="shared" si="114"/>
        <v>10767</v>
      </c>
      <c r="AD289" s="112">
        <f t="shared" si="110"/>
        <v>5773.0999999999985</v>
      </c>
      <c r="AE289" s="112">
        <f t="shared" si="102"/>
        <v>8600</v>
      </c>
      <c r="AF289" s="112">
        <f t="shared" si="103"/>
        <v>4700</v>
      </c>
      <c r="AG289" s="113">
        <f t="shared" si="111"/>
        <v>0.20093457943925233</v>
      </c>
      <c r="AH289" s="114">
        <f t="shared" si="112"/>
        <v>0.10981308411214953</v>
      </c>
      <c r="AI289" s="101"/>
    </row>
    <row r="290" spans="1:35" s="57" customFormat="1" ht="21" customHeight="1">
      <c r="A290" s="593">
        <f t="shared" si="113"/>
        <v>280</v>
      </c>
      <c r="B290" s="618" t="s">
        <v>256</v>
      </c>
      <c r="C290" s="620" t="s">
        <v>9</v>
      </c>
      <c r="D290" s="63"/>
      <c r="E290" s="17">
        <v>1</v>
      </c>
      <c r="F290" s="91" t="s">
        <v>325</v>
      </c>
      <c r="G290" s="91"/>
      <c r="H290" s="618" t="s">
        <v>254</v>
      </c>
      <c r="I290" s="618" t="s">
        <v>971</v>
      </c>
      <c r="J290" s="617">
        <f>LENB(I290)</f>
        <v>41</v>
      </c>
      <c r="K290" s="91" t="s">
        <v>8</v>
      </c>
      <c r="L290" s="143">
        <v>29</v>
      </c>
      <c r="M290" s="17">
        <v>1</v>
      </c>
      <c r="N290" s="19">
        <f t="shared" si="99"/>
        <v>175</v>
      </c>
      <c r="O290" s="102">
        <f t="shared" si="100"/>
        <v>5075</v>
      </c>
      <c r="P290" s="103">
        <f t="shared" si="96"/>
        <v>4.043175537951476</v>
      </c>
      <c r="Q290" s="62">
        <v>10000</v>
      </c>
      <c r="R290" s="104">
        <f t="shared" si="101"/>
        <v>150</v>
      </c>
      <c r="S290" s="62">
        <f t="shared" si="97"/>
        <v>0</v>
      </c>
      <c r="T290" s="62">
        <f t="shared" si="98"/>
        <v>0</v>
      </c>
      <c r="U290" s="62">
        <f t="shared" si="104"/>
        <v>15075</v>
      </c>
      <c r="V290" s="62">
        <v>24800</v>
      </c>
      <c r="W290" s="19">
        <f t="shared" si="105"/>
        <v>1.8165658732286671</v>
      </c>
      <c r="X290" s="111">
        <v>33070</v>
      </c>
      <c r="Y290" s="111"/>
      <c r="Z290" s="112">
        <f t="shared" si="108"/>
        <v>929.74101796407206</v>
      </c>
      <c r="AA290" s="112">
        <f t="shared" si="106"/>
        <v>410.30999999999989</v>
      </c>
      <c r="AB290" s="112">
        <f t="shared" si="109"/>
        <v>152.25</v>
      </c>
      <c r="AC290" s="112">
        <f t="shared" si="114"/>
        <v>6997</v>
      </c>
      <c r="AD290" s="112">
        <f t="shared" si="110"/>
        <v>4103.0999999999985</v>
      </c>
      <c r="AE290" s="112">
        <f t="shared" si="102"/>
        <v>6000</v>
      </c>
      <c r="AF290" s="112">
        <f t="shared" si="103"/>
        <v>3600</v>
      </c>
      <c r="AG290" s="113">
        <f t="shared" si="111"/>
        <v>0.24193548387096775</v>
      </c>
      <c r="AH290" s="114">
        <f t="shared" si="112"/>
        <v>0.14516129032258066</v>
      </c>
      <c r="AI290" s="100"/>
    </row>
    <row r="291" spans="1:35" s="33" customFormat="1" ht="21" customHeight="1">
      <c r="A291" s="593">
        <f t="shared" si="113"/>
        <v>281</v>
      </c>
      <c r="B291" s="618"/>
      <c r="C291" s="620"/>
      <c r="D291" s="63"/>
      <c r="E291" s="17">
        <v>1</v>
      </c>
      <c r="F291" s="91" t="s">
        <v>326</v>
      </c>
      <c r="G291" s="91"/>
      <c r="H291" s="618"/>
      <c r="I291" s="618"/>
      <c r="J291" s="617"/>
      <c r="K291" s="91" t="s">
        <v>8</v>
      </c>
      <c r="L291" s="143">
        <v>29</v>
      </c>
      <c r="M291" s="17">
        <v>1</v>
      </c>
      <c r="N291" s="19">
        <f t="shared" si="99"/>
        <v>175</v>
      </c>
      <c r="O291" s="102">
        <f t="shared" si="100"/>
        <v>5075</v>
      </c>
      <c r="P291" s="103">
        <f t="shared" si="96"/>
        <v>4.043175537951476</v>
      </c>
      <c r="Q291" s="62">
        <v>10000</v>
      </c>
      <c r="R291" s="104">
        <f t="shared" si="101"/>
        <v>150</v>
      </c>
      <c r="S291" s="62">
        <f t="shared" si="97"/>
        <v>0</v>
      </c>
      <c r="T291" s="62">
        <f t="shared" si="98"/>
        <v>0</v>
      </c>
      <c r="U291" s="62">
        <f t="shared" si="104"/>
        <v>15075</v>
      </c>
      <c r="V291" s="62">
        <v>24800</v>
      </c>
      <c r="W291" s="19">
        <f t="shared" si="105"/>
        <v>1.8165658732286671</v>
      </c>
      <c r="X291" s="111">
        <v>33070</v>
      </c>
      <c r="Y291" s="111"/>
      <c r="Z291" s="112">
        <f t="shared" si="108"/>
        <v>929.74101796407206</v>
      </c>
      <c r="AA291" s="112">
        <f t="shared" si="106"/>
        <v>410.30999999999989</v>
      </c>
      <c r="AB291" s="112">
        <f t="shared" si="109"/>
        <v>152.25</v>
      </c>
      <c r="AC291" s="112">
        <f t="shared" si="114"/>
        <v>6997</v>
      </c>
      <c r="AD291" s="112">
        <f t="shared" si="110"/>
        <v>4103.0999999999985</v>
      </c>
      <c r="AE291" s="112">
        <f t="shared" si="102"/>
        <v>6000</v>
      </c>
      <c r="AF291" s="112">
        <f t="shared" si="103"/>
        <v>3600</v>
      </c>
      <c r="AG291" s="113">
        <f t="shared" si="111"/>
        <v>0.24193548387096775</v>
      </c>
      <c r="AH291" s="114">
        <f t="shared" si="112"/>
        <v>0.14516129032258066</v>
      </c>
      <c r="AI291" s="98"/>
    </row>
    <row r="292" spans="1:35" s="33" customFormat="1" ht="21" customHeight="1">
      <c r="A292" s="593">
        <f t="shared" si="113"/>
        <v>282</v>
      </c>
      <c r="B292" s="618"/>
      <c r="C292" s="620"/>
      <c r="D292" s="63"/>
      <c r="E292" s="17">
        <v>1</v>
      </c>
      <c r="F292" s="91" t="s">
        <v>327</v>
      </c>
      <c r="G292" s="91"/>
      <c r="H292" s="618"/>
      <c r="I292" s="618"/>
      <c r="J292" s="617"/>
      <c r="K292" s="91" t="s">
        <v>8</v>
      </c>
      <c r="L292" s="143">
        <v>34</v>
      </c>
      <c r="M292" s="17">
        <v>1</v>
      </c>
      <c r="N292" s="19">
        <f t="shared" si="99"/>
        <v>175</v>
      </c>
      <c r="O292" s="102">
        <f t="shared" si="100"/>
        <v>5950</v>
      </c>
      <c r="P292" s="103">
        <f t="shared" si="96"/>
        <v>4.7402747686327649</v>
      </c>
      <c r="Q292" s="62">
        <v>10000</v>
      </c>
      <c r="R292" s="104">
        <f t="shared" si="101"/>
        <v>150</v>
      </c>
      <c r="S292" s="62">
        <f t="shared" si="97"/>
        <v>0</v>
      </c>
      <c r="T292" s="62">
        <f t="shared" si="98"/>
        <v>0</v>
      </c>
      <c r="U292" s="62">
        <f t="shared" si="104"/>
        <v>15950</v>
      </c>
      <c r="V292" s="62">
        <v>25800</v>
      </c>
      <c r="W292" s="19">
        <f t="shared" si="105"/>
        <v>1.8187449552306048</v>
      </c>
      <c r="X292" s="111">
        <v>34400</v>
      </c>
      <c r="Y292" s="111"/>
      <c r="Z292" s="112">
        <f t="shared" si="108"/>
        <v>986.79940119760511</v>
      </c>
      <c r="AA292" s="112">
        <f t="shared" si="106"/>
        <v>400.20000000000005</v>
      </c>
      <c r="AB292" s="112">
        <f t="shared" si="109"/>
        <v>178.5</v>
      </c>
      <c r="AC292" s="112">
        <f t="shared" si="114"/>
        <v>7012</v>
      </c>
      <c r="AD292" s="112">
        <f t="shared" si="110"/>
        <v>4002</v>
      </c>
      <c r="AE292" s="112">
        <f t="shared" si="102"/>
        <v>5900</v>
      </c>
      <c r="AF292" s="112">
        <f t="shared" si="103"/>
        <v>3500</v>
      </c>
      <c r="AG292" s="113">
        <f t="shared" si="111"/>
        <v>0.22868217054263565</v>
      </c>
      <c r="AH292" s="114">
        <f t="shared" si="112"/>
        <v>0.13565891472868216</v>
      </c>
      <c r="AI292" s="98"/>
    </row>
    <row r="293" spans="1:35" s="58" customFormat="1" ht="21" customHeight="1">
      <c r="A293" s="593">
        <f t="shared" si="113"/>
        <v>283</v>
      </c>
      <c r="B293" s="618"/>
      <c r="C293" s="620"/>
      <c r="D293" s="63"/>
      <c r="E293" s="17">
        <v>1</v>
      </c>
      <c r="F293" s="91" t="s">
        <v>328</v>
      </c>
      <c r="G293" s="91"/>
      <c r="H293" s="618"/>
      <c r="I293" s="618"/>
      <c r="J293" s="617"/>
      <c r="K293" s="91" t="s">
        <v>8</v>
      </c>
      <c r="L293" s="143">
        <v>42</v>
      </c>
      <c r="M293" s="17">
        <v>1</v>
      </c>
      <c r="N293" s="19">
        <f t="shared" si="99"/>
        <v>175</v>
      </c>
      <c r="O293" s="102">
        <f t="shared" si="100"/>
        <v>7350</v>
      </c>
      <c r="P293" s="103">
        <f t="shared" si="96"/>
        <v>5.8556335377228272</v>
      </c>
      <c r="Q293" s="62">
        <v>10000</v>
      </c>
      <c r="R293" s="104">
        <f t="shared" si="101"/>
        <v>150</v>
      </c>
      <c r="S293" s="62">
        <f t="shared" si="97"/>
        <v>0</v>
      </c>
      <c r="T293" s="62">
        <f t="shared" si="98"/>
        <v>0</v>
      </c>
      <c r="U293" s="62">
        <f t="shared" si="104"/>
        <v>17350</v>
      </c>
      <c r="V293" s="62">
        <v>27800</v>
      </c>
      <c r="W293" s="19">
        <f t="shared" si="105"/>
        <v>1.8217743187975632</v>
      </c>
      <c r="X293" s="111">
        <v>37070</v>
      </c>
      <c r="Y293" s="111"/>
      <c r="Z293" s="112">
        <f t="shared" si="108"/>
        <v>1078.0928143712574</v>
      </c>
      <c r="AA293" s="112">
        <f t="shared" si="106"/>
        <v>414.80999999999989</v>
      </c>
      <c r="AB293" s="112">
        <f t="shared" si="109"/>
        <v>220.5</v>
      </c>
      <c r="AC293" s="112">
        <f t="shared" si="114"/>
        <v>7392</v>
      </c>
      <c r="AD293" s="112">
        <f t="shared" si="110"/>
        <v>4148.0999999999985</v>
      </c>
      <c r="AE293" s="112">
        <f t="shared" si="102"/>
        <v>6100</v>
      </c>
      <c r="AF293" s="112">
        <f t="shared" si="103"/>
        <v>3600</v>
      </c>
      <c r="AG293" s="113">
        <f t="shared" si="111"/>
        <v>0.21942446043165467</v>
      </c>
      <c r="AH293" s="114">
        <f t="shared" si="112"/>
        <v>0.12949640287769784</v>
      </c>
      <c r="AI293" s="101"/>
    </row>
    <row r="294" spans="1:35" s="57" customFormat="1" ht="21" customHeight="1">
      <c r="A294" s="593">
        <f t="shared" si="113"/>
        <v>284</v>
      </c>
      <c r="B294" s="618" t="s">
        <v>721</v>
      </c>
      <c r="C294" s="620" t="s">
        <v>9</v>
      </c>
      <c r="D294" s="63"/>
      <c r="E294" s="17">
        <v>1</v>
      </c>
      <c r="F294" s="91" t="s">
        <v>329</v>
      </c>
      <c r="G294" s="91"/>
      <c r="H294" s="618" t="s">
        <v>254</v>
      </c>
      <c r="I294" s="618" t="s">
        <v>972</v>
      </c>
      <c r="J294" s="617">
        <f>LENB(I294)</f>
        <v>45</v>
      </c>
      <c r="K294" s="91" t="s">
        <v>8</v>
      </c>
      <c r="L294" s="143">
        <v>75</v>
      </c>
      <c r="M294" s="17">
        <v>1</v>
      </c>
      <c r="N294" s="19">
        <f t="shared" si="99"/>
        <v>175</v>
      </c>
      <c r="O294" s="102">
        <f t="shared" si="100"/>
        <v>13125</v>
      </c>
      <c r="P294" s="103">
        <f t="shared" si="96"/>
        <v>10.456488460219335</v>
      </c>
      <c r="Q294" s="62">
        <v>10000</v>
      </c>
      <c r="R294" s="104">
        <f t="shared" si="101"/>
        <v>150</v>
      </c>
      <c r="S294" s="62">
        <f t="shared" si="97"/>
        <v>0</v>
      </c>
      <c r="T294" s="62">
        <f t="shared" si="98"/>
        <v>0</v>
      </c>
      <c r="U294" s="62">
        <f t="shared" si="104"/>
        <v>23125</v>
      </c>
      <c r="V294" s="62">
        <v>34800</v>
      </c>
      <c r="W294" s="19">
        <f t="shared" si="105"/>
        <v>1.830393267519016</v>
      </c>
      <c r="X294" s="111">
        <v>46400</v>
      </c>
      <c r="Y294" s="111"/>
      <c r="Z294" s="112">
        <f t="shared" si="108"/>
        <v>1454.6781437125751</v>
      </c>
      <c r="AA294" s="112">
        <f t="shared" si="106"/>
        <v>378.70000000000005</v>
      </c>
      <c r="AB294" s="112">
        <f t="shared" si="109"/>
        <v>393.75</v>
      </c>
      <c r="AC294" s="112">
        <f t="shared" si="114"/>
        <v>7847</v>
      </c>
      <c r="AD294" s="112">
        <f t="shared" si="110"/>
        <v>3787</v>
      </c>
      <c r="AE294" s="112">
        <f t="shared" si="102"/>
        <v>6000</v>
      </c>
      <c r="AF294" s="112">
        <f t="shared" si="103"/>
        <v>3100</v>
      </c>
      <c r="AG294" s="113">
        <f t="shared" si="111"/>
        <v>0.17241379310344829</v>
      </c>
      <c r="AH294" s="114">
        <f t="shared" si="112"/>
        <v>8.9080459770114945E-2</v>
      </c>
      <c r="AI294" s="100"/>
    </row>
    <row r="295" spans="1:35" s="58" customFormat="1" ht="21" customHeight="1">
      <c r="A295" s="593">
        <f t="shared" si="113"/>
        <v>285</v>
      </c>
      <c r="B295" s="618"/>
      <c r="C295" s="620"/>
      <c r="D295" s="63"/>
      <c r="E295" s="17">
        <v>1</v>
      </c>
      <c r="F295" s="91" t="s">
        <v>330</v>
      </c>
      <c r="G295" s="91"/>
      <c r="H295" s="618"/>
      <c r="I295" s="618"/>
      <c r="J295" s="617"/>
      <c r="K295" s="91" t="s">
        <v>8</v>
      </c>
      <c r="L295" s="143">
        <v>85</v>
      </c>
      <c r="M295" s="17">
        <v>1</v>
      </c>
      <c r="N295" s="19">
        <f t="shared" si="99"/>
        <v>175</v>
      </c>
      <c r="O295" s="102">
        <f t="shared" si="100"/>
        <v>14875</v>
      </c>
      <c r="P295" s="103">
        <f t="shared" si="96"/>
        <v>11.850686921581913</v>
      </c>
      <c r="Q295" s="62">
        <v>10000</v>
      </c>
      <c r="R295" s="104">
        <f t="shared" si="101"/>
        <v>150</v>
      </c>
      <c r="S295" s="62">
        <f t="shared" si="97"/>
        <v>0</v>
      </c>
      <c r="T295" s="62">
        <f t="shared" si="98"/>
        <v>0</v>
      </c>
      <c r="U295" s="62">
        <f t="shared" si="104"/>
        <v>24875</v>
      </c>
      <c r="V295" s="62">
        <v>36800</v>
      </c>
      <c r="W295" s="19">
        <f t="shared" si="105"/>
        <v>1.832214967050823</v>
      </c>
      <c r="X295" s="111">
        <v>49070</v>
      </c>
      <c r="Y295" s="111"/>
      <c r="Z295" s="112">
        <f t="shared" si="108"/>
        <v>1568.7949101796412</v>
      </c>
      <c r="AA295" s="112">
        <f t="shared" si="106"/>
        <v>358.30999999999989</v>
      </c>
      <c r="AB295" s="112">
        <f t="shared" si="109"/>
        <v>446.25</v>
      </c>
      <c r="AC295" s="112">
        <f t="shared" si="114"/>
        <v>7877</v>
      </c>
      <c r="AD295" s="112">
        <f t="shared" si="110"/>
        <v>3583.0999999999985</v>
      </c>
      <c r="AE295" s="112">
        <f t="shared" si="102"/>
        <v>5900</v>
      </c>
      <c r="AF295" s="112">
        <f t="shared" si="103"/>
        <v>2800</v>
      </c>
      <c r="AG295" s="113">
        <f t="shared" si="111"/>
        <v>0.16032608695652173</v>
      </c>
      <c r="AH295" s="114">
        <f t="shared" si="112"/>
        <v>7.6086956521739135E-2</v>
      </c>
      <c r="AI295" s="101"/>
    </row>
    <row r="296" spans="1:35" s="57" customFormat="1" ht="21" customHeight="1">
      <c r="A296" s="593">
        <f t="shared" si="113"/>
        <v>286</v>
      </c>
      <c r="B296" s="618" t="s">
        <v>256</v>
      </c>
      <c r="C296" s="620" t="s">
        <v>9</v>
      </c>
      <c r="D296" s="63"/>
      <c r="E296" s="17">
        <v>1</v>
      </c>
      <c r="F296" s="91" t="s">
        <v>331</v>
      </c>
      <c r="G296" s="91"/>
      <c r="H296" s="618" t="s">
        <v>254</v>
      </c>
      <c r="I296" s="618" t="s">
        <v>973</v>
      </c>
      <c r="J296" s="17">
        <f>LENB(I296)</f>
        <v>32</v>
      </c>
      <c r="K296" s="91" t="s">
        <v>8</v>
      </c>
      <c r="L296" s="143">
        <v>21.8</v>
      </c>
      <c r="M296" s="17">
        <v>1</v>
      </c>
      <c r="N296" s="19">
        <f t="shared" si="99"/>
        <v>175</v>
      </c>
      <c r="O296" s="102">
        <f t="shared" si="100"/>
        <v>3815</v>
      </c>
      <c r="P296" s="103">
        <f t="shared" si="96"/>
        <v>3.0393526457704199</v>
      </c>
      <c r="Q296" s="62">
        <v>10000</v>
      </c>
      <c r="R296" s="104">
        <f t="shared" si="101"/>
        <v>150</v>
      </c>
      <c r="S296" s="62">
        <f t="shared" si="97"/>
        <v>0</v>
      </c>
      <c r="T296" s="62">
        <f t="shared" si="98"/>
        <v>0</v>
      </c>
      <c r="U296" s="62">
        <f t="shared" si="104"/>
        <v>13815</v>
      </c>
      <c r="V296" s="62">
        <v>19800</v>
      </c>
      <c r="W296" s="19">
        <f t="shared" si="105"/>
        <v>1.8129430606756087</v>
      </c>
      <c r="X296" s="111">
        <v>26400</v>
      </c>
      <c r="Y296" s="111"/>
      <c r="Z296" s="112">
        <f t="shared" si="108"/>
        <v>847.57694610778458</v>
      </c>
      <c r="AA296" s="112">
        <f t="shared" si="106"/>
        <v>149.70000000000002</v>
      </c>
      <c r="AB296" s="112">
        <f t="shared" si="109"/>
        <v>114.45</v>
      </c>
      <c r="AC296" s="112">
        <f t="shared" si="114"/>
        <v>3807</v>
      </c>
      <c r="AD296" s="112">
        <f t="shared" si="110"/>
        <v>1497</v>
      </c>
      <c r="AE296" s="112">
        <f t="shared" si="102"/>
        <v>2900</v>
      </c>
      <c r="AF296" s="112">
        <f t="shared" si="103"/>
        <v>1300</v>
      </c>
      <c r="AG296" s="113">
        <f t="shared" si="111"/>
        <v>0.14646464646464646</v>
      </c>
      <c r="AH296" s="114">
        <f t="shared" si="112"/>
        <v>6.5656565656565663E-2</v>
      </c>
      <c r="AI296" s="100"/>
    </row>
    <row r="297" spans="1:35" s="58" customFormat="1" ht="21" customHeight="1">
      <c r="A297" s="593">
        <f t="shared" si="113"/>
        <v>287</v>
      </c>
      <c r="B297" s="618"/>
      <c r="C297" s="620"/>
      <c r="D297" s="63"/>
      <c r="E297" s="17">
        <v>1</v>
      </c>
      <c r="F297" s="91" t="s">
        <v>332</v>
      </c>
      <c r="G297" s="91"/>
      <c r="H297" s="618"/>
      <c r="I297" s="618"/>
      <c r="J297" s="17">
        <f>LENB(I297)</f>
        <v>0</v>
      </c>
      <c r="K297" s="91" t="s">
        <v>8</v>
      </c>
      <c r="L297" s="143">
        <v>28.8</v>
      </c>
      <c r="M297" s="17">
        <v>1</v>
      </c>
      <c r="N297" s="19">
        <f t="shared" si="99"/>
        <v>175</v>
      </c>
      <c r="O297" s="102">
        <f t="shared" si="100"/>
        <v>5040</v>
      </c>
      <c r="P297" s="103">
        <f t="shared" si="96"/>
        <v>4.0152915687242245</v>
      </c>
      <c r="Q297" s="62">
        <v>10000</v>
      </c>
      <c r="R297" s="104">
        <f t="shared" si="101"/>
        <v>150</v>
      </c>
      <c r="S297" s="62">
        <f t="shared" si="97"/>
        <v>0</v>
      </c>
      <c r="T297" s="62">
        <f t="shared" si="98"/>
        <v>0</v>
      </c>
      <c r="U297" s="62">
        <f t="shared" si="104"/>
        <v>15040</v>
      </c>
      <c r="V297" s="62">
        <v>21800</v>
      </c>
      <c r="W297" s="19">
        <f t="shared" si="105"/>
        <v>1.8164734361065105</v>
      </c>
      <c r="X297" s="111">
        <v>29070</v>
      </c>
      <c r="Y297" s="111"/>
      <c r="Z297" s="112">
        <f t="shared" si="108"/>
        <v>927.45868263473074</v>
      </c>
      <c r="AA297" s="112">
        <f t="shared" si="106"/>
        <v>181.80999999999986</v>
      </c>
      <c r="AB297" s="112">
        <f t="shared" si="109"/>
        <v>151.19999999999999</v>
      </c>
      <c r="AC297" s="112">
        <f t="shared" si="114"/>
        <v>4362</v>
      </c>
      <c r="AD297" s="112">
        <f t="shared" si="110"/>
        <v>1818.0999999999985</v>
      </c>
      <c r="AE297" s="112">
        <f t="shared" si="102"/>
        <v>3300</v>
      </c>
      <c r="AF297" s="112">
        <f t="shared" si="103"/>
        <v>1500</v>
      </c>
      <c r="AG297" s="113">
        <f t="shared" si="111"/>
        <v>0.15137614678899083</v>
      </c>
      <c r="AH297" s="114">
        <f t="shared" si="112"/>
        <v>6.8807339449541288E-2</v>
      </c>
      <c r="AI297" s="101"/>
    </row>
    <row r="298" spans="1:35" ht="21" customHeight="1">
      <c r="A298" s="593">
        <f t="shared" si="113"/>
        <v>288</v>
      </c>
      <c r="B298" s="607" t="s">
        <v>723</v>
      </c>
      <c r="C298" s="60" t="s">
        <v>974</v>
      </c>
      <c r="D298" s="607"/>
      <c r="E298" s="604">
        <v>1</v>
      </c>
      <c r="F298" s="91"/>
      <c r="G298" s="91"/>
      <c r="H298" s="613" t="s">
        <v>724</v>
      </c>
      <c r="I298" s="588" t="s">
        <v>975</v>
      </c>
      <c r="J298" s="17">
        <f t="shared" ref="J298:J372" si="115">LENB(I298)</f>
        <v>30</v>
      </c>
      <c r="K298" s="91" t="s">
        <v>8</v>
      </c>
      <c r="L298" s="144">
        <v>68</v>
      </c>
      <c r="M298" s="17">
        <v>3</v>
      </c>
      <c r="N298" s="19">
        <f t="shared" ref="N298:N360" si="116">IF(K298="USD",$G$1,IF(K298="CNY",$G$2,IF(K298="JPY",$G$4,IF(K298="EUR",$G$3,"확인요망"))))</f>
        <v>175</v>
      </c>
      <c r="O298" s="102">
        <f>L298*N298</f>
        <v>11900</v>
      </c>
      <c r="P298" s="103">
        <f>O298/$G$1</f>
        <v>9.4805495372655297</v>
      </c>
      <c r="Q298" s="62">
        <f>IF($M298&lt;=1, 6500, IF($M298&lt;=1.5, 7300, IF($M298&lt;=2, 8100, IF($M298&lt;2.5, 8900, IF($M298&lt;3, 10000, IF($M298&lt;3.5, 10500, IF($M298&lt;4, 11300, IF($M298&lt;4.5, 12100, IF($M298&lt;5, 12900, IF($M298&lt;5.5, 13700, IF($M298&lt;6, 14500, IF($M298&lt;6.5, 15300, IF($M298&lt;7, 16100, IF($M298&lt;7.5, 16900, IF($M298&lt;8, 17700, IF($M298&lt;8.5, 18500, IF($M298&lt;9, 19300, IF($M298&lt;9.5, 20100, IF($M298&lt;10, 20900, IF($M298&gt;=10, 30000))))))))))))))))))))</f>
        <v>10500</v>
      </c>
      <c r="R298" s="104">
        <f t="shared" si="101"/>
        <v>150</v>
      </c>
      <c r="S298" s="62">
        <f>IF(P298&lt;R298,0,(O298+Q298)*0.08)</f>
        <v>0</v>
      </c>
      <c r="T298" s="62">
        <f>IF(P298&lt;R298,0,(O298+S298)*0.1)</f>
        <v>0</v>
      </c>
      <c r="U298" s="62">
        <f t="shared" si="104"/>
        <v>22400</v>
      </c>
      <c r="V298" s="62">
        <v>29800</v>
      </c>
      <c r="W298" s="19">
        <f t="shared" si="105"/>
        <v>1.8282185628742516</v>
      </c>
      <c r="X298" s="111">
        <v>39740</v>
      </c>
      <c r="Y298" s="111"/>
      <c r="Z298" s="112">
        <f t="shared" si="108"/>
        <v>1404.7365269461081</v>
      </c>
      <c r="AA298" s="112">
        <f t="shared" si="106"/>
        <v>64.420000000000073</v>
      </c>
      <c r="AB298" s="112">
        <f t="shared" si="109"/>
        <v>357</v>
      </c>
      <c r="AC298" s="112">
        <f t="shared" si="114"/>
        <v>4122</v>
      </c>
      <c r="AD298" s="112">
        <f t="shared" si="110"/>
        <v>644.20000000000073</v>
      </c>
      <c r="AE298" s="112">
        <f t="shared" si="102"/>
        <v>2400</v>
      </c>
      <c r="AF298" s="112">
        <f t="shared" si="103"/>
        <v>300</v>
      </c>
      <c r="AG298" s="113">
        <f t="shared" si="111"/>
        <v>8.0536912751677847E-2</v>
      </c>
      <c r="AH298" s="114">
        <f t="shared" si="112"/>
        <v>1.0067114093959731E-2</v>
      </c>
    </row>
    <row r="299" spans="1:35" ht="21" customHeight="1">
      <c r="A299" s="593">
        <f t="shared" si="113"/>
        <v>289</v>
      </c>
      <c r="B299" s="608"/>
      <c r="C299" s="60"/>
      <c r="D299" s="608"/>
      <c r="E299" s="605"/>
      <c r="F299" s="91"/>
      <c r="G299" s="91"/>
      <c r="H299" s="614"/>
      <c r="I299" s="588" t="s">
        <v>2369</v>
      </c>
      <c r="J299" s="17">
        <f t="shared" si="115"/>
        <v>30</v>
      </c>
      <c r="K299" s="91"/>
      <c r="L299" s="144"/>
      <c r="M299" s="17"/>
      <c r="N299" s="19" t="str">
        <f t="shared" si="116"/>
        <v>확인요망</v>
      </c>
      <c r="O299" s="102"/>
      <c r="P299" s="103"/>
      <c r="Q299" s="62"/>
      <c r="R299" s="104"/>
      <c r="S299" s="62"/>
      <c r="T299" s="62"/>
      <c r="U299" s="62">
        <f t="shared" si="104"/>
        <v>0</v>
      </c>
      <c r="V299" s="62"/>
      <c r="W299" s="19" t="e">
        <f t="shared" si="105"/>
        <v>#DIV/0!</v>
      </c>
      <c r="X299" s="111"/>
      <c r="Y299" s="111"/>
      <c r="Z299" s="112" t="e">
        <f t="shared" si="108"/>
        <v>#DIV/0!</v>
      </c>
      <c r="AA299" s="112">
        <f t="shared" si="106"/>
        <v>0</v>
      </c>
      <c r="AB299" s="112">
        <f t="shared" si="109"/>
        <v>0</v>
      </c>
      <c r="AC299" s="112">
        <f t="shared" si="114"/>
        <v>0</v>
      </c>
      <c r="AD299" s="112">
        <f t="shared" si="110"/>
        <v>0</v>
      </c>
      <c r="AE299" s="112" t="e">
        <f t="shared" si="102"/>
        <v>#DIV/0!</v>
      </c>
      <c r="AF299" s="112">
        <f t="shared" si="103"/>
        <v>0</v>
      </c>
      <c r="AG299" s="113" t="e">
        <f t="shared" si="111"/>
        <v>#DIV/0!</v>
      </c>
      <c r="AH299" s="114" t="e">
        <f t="shared" si="112"/>
        <v>#DIV/0!</v>
      </c>
    </row>
    <row r="300" spans="1:35" ht="21" customHeight="1">
      <c r="A300" s="593">
        <f t="shared" si="113"/>
        <v>290</v>
      </c>
      <c r="B300" s="609"/>
      <c r="C300" s="60"/>
      <c r="D300" s="609"/>
      <c r="E300" s="606"/>
      <c r="F300" s="91"/>
      <c r="G300" s="91"/>
      <c r="H300" s="615"/>
      <c r="I300" s="588" t="s">
        <v>976</v>
      </c>
      <c r="J300" s="17">
        <f t="shared" si="115"/>
        <v>37</v>
      </c>
      <c r="K300" s="91"/>
      <c r="L300" s="144"/>
      <c r="M300" s="17"/>
      <c r="N300" s="19" t="str">
        <f t="shared" si="116"/>
        <v>확인요망</v>
      </c>
      <c r="O300" s="102"/>
      <c r="P300" s="103"/>
      <c r="Q300" s="62"/>
      <c r="R300" s="104"/>
      <c r="S300" s="62"/>
      <c r="T300" s="62"/>
      <c r="U300" s="62">
        <f t="shared" si="104"/>
        <v>0</v>
      </c>
      <c r="V300" s="62"/>
      <c r="W300" s="19" t="e">
        <f t="shared" si="105"/>
        <v>#DIV/0!</v>
      </c>
      <c r="X300" s="111"/>
      <c r="Y300" s="111"/>
      <c r="Z300" s="112" t="e">
        <f t="shared" si="108"/>
        <v>#DIV/0!</v>
      </c>
      <c r="AA300" s="112">
        <f t="shared" si="106"/>
        <v>0</v>
      </c>
      <c r="AB300" s="112">
        <f t="shared" si="109"/>
        <v>0</v>
      </c>
      <c r="AC300" s="112">
        <f t="shared" si="114"/>
        <v>0</v>
      </c>
      <c r="AD300" s="112">
        <f t="shared" si="110"/>
        <v>0</v>
      </c>
      <c r="AE300" s="112" t="e">
        <f t="shared" si="102"/>
        <v>#DIV/0!</v>
      </c>
      <c r="AF300" s="112">
        <f t="shared" si="103"/>
        <v>0</v>
      </c>
      <c r="AG300" s="113" t="e">
        <f t="shared" si="111"/>
        <v>#DIV/0!</v>
      </c>
      <c r="AH300" s="114" t="e">
        <f t="shared" si="112"/>
        <v>#DIV/0!</v>
      </c>
    </row>
    <row r="301" spans="1:35" ht="21" customHeight="1">
      <c r="A301" s="593">
        <f t="shared" si="113"/>
        <v>291</v>
      </c>
      <c r="B301" s="91" t="s">
        <v>722</v>
      </c>
      <c r="C301" s="60" t="s">
        <v>977</v>
      </c>
      <c r="D301" s="63"/>
      <c r="E301" s="580">
        <v>1</v>
      </c>
      <c r="F301" s="91"/>
      <c r="G301" s="91"/>
      <c r="H301" s="120" t="s">
        <v>682</v>
      </c>
      <c r="I301" s="588" t="s">
        <v>726</v>
      </c>
      <c r="J301" s="17">
        <f t="shared" si="115"/>
        <v>28</v>
      </c>
      <c r="K301" s="91" t="s">
        <v>8</v>
      </c>
      <c r="L301" s="144">
        <v>198</v>
      </c>
      <c r="M301" s="17">
        <v>3</v>
      </c>
      <c r="N301" s="19">
        <f t="shared" si="116"/>
        <v>175</v>
      </c>
      <c r="O301" s="102">
        <f t="shared" ref="O301:O363" si="117">L301*N301</f>
        <v>34650</v>
      </c>
      <c r="P301" s="103">
        <f t="shared" ref="P301:P363" si="118">O301/$G$1</f>
        <v>27.605129534979042</v>
      </c>
      <c r="Q301" s="62">
        <f t="shared" ref="Q301:Q373" si="119">IF($M301&lt;=1, 6500, IF($M301&lt;=1.5, 7300, IF($M301&lt;=2, 8100, IF($M301&lt;2.5, 8900, IF($M301&lt;3, 10000, IF($M301&lt;3.5, 10500, IF($M301&lt;4, 11300, IF($M301&lt;4.5, 12100, IF($M301&lt;5, 12900, IF($M301&lt;5.5, 13700, IF($M301&lt;6, 14500, IF($M301&lt;6.5, 15300, IF($M301&lt;7, 16100, IF($M301&lt;7.5, 16900, IF($M301&lt;8, 17700, IF($M301&lt;8.5, 18500, IF($M301&lt;9, 19300, IF($M301&lt;9.5, 20100, IF($M301&lt;10, 20900, IF($M301&gt;=10, 30000))))))))))))))))))))</f>
        <v>10500</v>
      </c>
      <c r="R301" s="104">
        <f t="shared" ref="R301:R363" si="120">IF(G301="USD",200,150)</f>
        <v>150</v>
      </c>
      <c r="S301" s="62">
        <f t="shared" ref="S301:S363" si="121">IF(P301&lt;R301,0,(O301+Q301)*0.08)</f>
        <v>0</v>
      </c>
      <c r="T301" s="62">
        <f t="shared" ref="T301:T363" si="122">IF(P301&lt;R301,0,(O301+S301)*0.1)</f>
        <v>0</v>
      </c>
      <c r="U301" s="62">
        <f t="shared" si="104"/>
        <v>45150</v>
      </c>
      <c r="V301" s="62">
        <v>72800</v>
      </c>
      <c r="W301" s="19">
        <f t="shared" si="105"/>
        <v>1.8423617880518033</v>
      </c>
      <c r="X301" s="111">
        <v>97070</v>
      </c>
      <c r="Y301" s="111"/>
      <c r="Z301" s="112">
        <f t="shared" si="108"/>
        <v>2888.2544910179636</v>
      </c>
      <c r="AA301" s="112">
        <f t="shared" si="106"/>
        <v>1114.81</v>
      </c>
      <c r="AB301" s="112">
        <f t="shared" si="109"/>
        <v>1039.5</v>
      </c>
      <c r="AC301" s="112">
        <f t="shared" si="114"/>
        <v>19642</v>
      </c>
      <c r="AD301" s="112">
        <f t="shared" si="110"/>
        <v>11148.099999999999</v>
      </c>
      <c r="AE301" s="112">
        <f t="shared" si="102"/>
        <v>15800</v>
      </c>
      <c r="AF301" s="112">
        <f t="shared" si="103"/>
        <v>9000</v>
      </c>
      <c r="AG301" s="113">
        <f t="shared" si="111"/>
        <v>0.21703296703296704</v>
      </c>
      <c r="AH301" s="114">
        <f t="shared" si="112"/>
        <v>0.12362637362637363</v>
      </c>
    </row>
    <row r="302" spans="1:35" ht="21" customHeight="1">
      <c r="A302" s="593">
        <f t="shared" si="113"/>
        <v>292</v>
      </c>
      <c r="B302" s="91"/>
      <c r="C302" s="60" t="s">
        <v>978</v>
      </c>
      <c r="D302" s="63"/>
      <c r="E302" s="17">
        <v>1</v>
      </c>
      <c r="F302" s="91"/>
      <c r="G302" s="91"/>
      <c r="H302" s="120" t="s">
        <v>683</v>
      </c>
      <c r="I302" s="588" t="s">
        <v>979</v>
      </c>
      <c r="J302" s="17">
        <f t="shared" si="115"/>
        <v>41</v>
      </c>
      <c r="K302" s="91" t="s">
        <v>8</v>
      </c>
      <c r="L302" s="144">
        <v>128</v>
      </c>
      <c r="M302" s="17">
        <v>2</v>
      </c>
      <c r="N302" s="19">
        <f t="shared" si="116"/>
        <v>175</v>
      </c>
      <c r="O302" s="102">
        <f t="shared" si="117"/>
        <v>22400</v>
      </c>
      <c r="P302" s="103">
        <f t="shared" si="118"/>
        <v>17.845740305440998</v>
      </c>
      <c r="Q302" s="62">
        <f t="shared" si="119"/>
        <v>8100</v>
      </c>
      <c r="R302" s="104">
        <f t="shared" si="120"/>
        <v>150</v>
      </c>
      <c r="S302" s="62">
        <f t="shared" si="121"/>
        <v>0</v>
      </c>
      <c r="T302" s="62">
        <f t="shared" si="122"/>
        <v>0</v>
      </c>
      <c r="U302" s="62">
        <f t="shared" si="104"/>
        <v>30500</v>
      </c>
      <c r="V302" s="62">
        <v>43800</v>
      </c>
      <c r="W302" s="19">
        <f t="shared" si="105"/>
        <v>1.8403848041621675</v>
      </c>
      <c r="X302" s="111">
        <v>58400</v>
      </c>
      <c r="Y302" s="111"/>
      <c r="Z302" s="112">
        <f t="shared" si="108"/>
        <v>1945.7245508982037</v>
      </c>
      <c r="AA302" s="112">
        <f t="shared" si="106"/>
        <v>337.20000000000005</v>
      </c>
      <c r="AB302" s="112">
        <f t="shared" si="109"/>
        <v>672</v>
      </c>
      <c r="AC302" s="112">
        <f t="shared" si="114"/>
        <v>8482</v>
      </c>
      <c r="AD302" s="112">
        <f t="shared" si="110"/>
        <v>3372</v>
      </c>
      <c r="AE302" s="112">
        <f t="shared" si="102"/>
        <v>5900</v>
      </c>
      <c r="AF302" s="112">
        <f t="shared" si="103"/>
        <v>2400</v>
      </c>
      <c r="AG302" s="113">
        <f t="shared" si="111"/>
        <v>0.13470319634703196</v>
      </c>
      <c r="AH302" s="114">
        <f t="shared" si="112"/>
        <v>5.4794520547945202E-2</v>
      </c>
    </row>
    <row r="303" spans="1:35" ht="21" customHeight="1">
      <c r="A303" s="593">
        <f t="shared" si="113"/>
        <v>293</v>
      </c>
      <c r="B303" s="91"/>
      <c r="C303" s="60" t="s">
        <v>334</v>
      </c>
      <c r="D303" s="63"/>
      <c r="E303" s="17">
        <v>1</v>
      </c>
      <c r="F303" s="91"/>
      <c r="G303" s="91"/>
      <c r="H303" s="120" t="s">
        <v>725</v>
      </c>
      <c r="I303" s="588" t="s">
        <v>727</v>
      </c>
      <c r="J303" s="17">
        <f t="shared" si="115"/>
        <v>26</v>
      </c>
      <c r="K303" s="91" t="s">
        <v>8</v>
      </c>
      <c r="L303" s="144">
        <v>89</v>
      </c>
      <c r="M303" s="17">
        <v>2</v>
      </c>
      <c r="N303" s="19">
        <f t="shared" si="116"/>
        <v>175</v>
      </c>
      <c r="O303" s="102">
        <f t="shared" si="117"/>
        <v>15575</v>
      </c>
      <c r="P303" s="103">
        <f t="shared" si="118"/>
        <v>12.408366306126943</v>
      </c>
      <c r="Q303" s="62">
        <f t="shared" si="119"/>
        <v>8100</v>
      </c>
      <c r="R303" s="104">
        <f t="shared" si="120"/>
        <v>150</v>
      </c>
      <c r="S303" s="62">
        <f t="shared" si="121"/>
        <v>0</v>
      </c>
      <c r="T303" s="62">
        <f t="shared" si="122"/>
        <v>0</v>
      </c>
      <c r="U303" s="62">
        <f t="shared" si="104"/>
        <v>23675</v>
      </c>
      <c r="V303" s="62">
        <v>39800</v>
      </c>
      <c r="W303" s="19">
        <f t="shared" si="105"/>
        <v>1.8358004160633328</v>
      </c>
      <c r="X303" s="111">
        <v>53070</v>
      </c>
      <c r="Y303" s="111"/>
      <c r="Z303" s="112">
        <f t="shared" si="108"/>
        <v>1500.669161676647</v>
      </c>
      <c r="AA303" s="112">
        <f t="shared" si="106"/>
        <v>710.31</v>
      </c>
      <c r="AB303" s="112">
        <f t="shared" si="109"/>
        <v>467.25</v>
      </c>
      <c r="AC303" s="112">
        <f t="shared" si="114"/>
        <v>11747</v>
      </c>
      <c r="AD303" s="112">
        <f t="shared" si="110"/>
        <v>7103.0999999999985</v>
      </c>
      <c r="AE303" s="112">
        <f t="shared" si="102"/>
        <v>9800</v>
      </c>
      <c r="AF303" s="112">
        <f t="shared" si="103"/>
        <v>6000</v>
      </c>
      <c r="AG303" s="113">
        <f t="shared" si="111"/>
        <v>0.24623115577889448</v>
      </c>
      <c r="AH303" s="114">
        <f t="shared" si="112"/>
        <v>0.15075376884422109</v>
      </c>
    </row>
    <row r="304" spans="1:35" ht="21" customHeight="1">
      <c r="A304" s="593">
        <f t="shared" si="113"/>
        <v>294</v>
      </c>
      <c r="B304" s="91"/>
      <c r="C304" s="60" t="s">
        <v>335</v>
      </c>
      <c r="D304" s="63"/>
      <c r="E304" s="17">
        <v>1</v>
      </c>
      <c r="F304" s="91"/>
      <c r="G304" s="91"/>
      <c r="H304" s="120" t="s">
        <v>684</v>
      </c>
      <c r="I304" s="588" t="s">
        <v>730</v>
      </c>
      <c r="J304" s="17">
        <f t="shared" si="115"/>
        <v>22</v>
      </c>
      <c r="K304" s="91" t="s">
        <v>8</v>
      </c>
      <c r="L304" s="144">
        <v>68</v>
      </c>
      <c r="M304" s="17">
        <v>2</v>
      </c>
      <c r="N304" s="19">
        <f t="shared" si="116"/>
        <v>175</v>
      </c>
      <c r="O304" s="102">
        <f t="shared" si="117"/>
        <v>11900</v>
      </c>
      <c r="P304" s="103">
        <f t="shared" si="118"/>
        <v>9.4805495372655297</v>
      </c>
      <c r="Q304" s="62">
        <f t="shared" si="119"/>
        <v>8100</v>
      </c>
      <c r="R304" s="104">
        <f t="shared" si="120"/>
        <v>150</v>
      </c>
      <c r="S304" s="62">
        <f t="shared" si="121"/>
        <v>0</v>
      </c>
      <c r="T304" s="62">
        <f t="shared" si="122"/>
        <v>0</v>
      </c>
      <c r="U304" s="62">
        <f t="shared" si="104"/>
        <v>20000</v>
      </c>
      <c r="V304" s="62">
        <v>29800</v>
      </c>
      <c r="W304" s="19">
        <f t="shared" si="105"/>
        <v>1.8320359281437126</v>
      </c>
      <c r="X304" s="111">
        <v>39740</v>
      </c>
      <c r="Y304" s="111"/>
      <c r="Z304" s="112">
        <f t="shared" si="108"/>
        <v>1261.0239520958087</v>
      </c>
      <c r="AA304" s="112">
        <f t="shared" si="106"/>
        <v>304.42000000000007</v>
      </c>
      <c r="AB304" s="112">
        <f t="shared" si="109"/>
        <v>357</v>
      </c>
      <c r="AC304" s="112">
        <f t="shared" si="114"/>
        <v>6522</v>
      </c>
      <c r="AD304" s="112">
        <f t="shared" si="110"/>
        <v>3044.2000000000007</v>
      </c>
      <c r="AE304" s="112">
        <f t="shared" si="102"/>
        <v>5000</v>
      </c>
      <c r="AF304" s="112">
        <f t="shared" si="103"/>
        <v>2400</v>
      </c>
      <c r="AG304" s="113">
        <f t="shared" si="111"/>
        <v>0.16778523489932887</v>
      </c>
      <c r="AH304" s="114">
        <f t="shared" si="112"/>
        <v>8.0536912751677847E-2</v>
      </c>
    </row>
    <row r="305" spans="1:34" ht="21" customHeight="1">
      <c r="A305" s="593">
        <f t="shared" si="113"/>
        <v>295</v>
      </c>
      <c r="B305" s="91"/>
      <c r="C305" s="60" t="s">
        <v>336</v>
      </c>
      <c r="D305" s="63"/>
      <c r="E305" s="17">
        <v>1</v>
      </c>
      <c r="F305" s="91"/>
      <c r="G305" s="91"/>
      <c r="H305" s="120" t="s">
        <v>729</v>
      </c>
      <c r="I305" s="588" t="s">
        <v>728</v>
      </c>
      <c r="J305" s="17">
        <f t="shared" si="115"/>
        <v>30</v>
      </c>
      <c r="K305" s="91" t="s">
        <v>8</v>
      </c>
      <c r="L305" s="144">
        <v>129</v>
      </c>
      <c r="M305" s="17">
        <v>5</v>
      </c>
      <c r="N305" s="19">
        <f t="shared" si="116"/>
        <v>175</v>
      </c>
      <c r="O305" s="102">
        <f t="shared" si="117"/>
        <v>22575</v>
      </c>
      <c r="P305" s="103">
        <f t="shared" si="118"/>
        <v>17.985160151577254</v>
      </c>
      <c r="Q305" s="62">
        <f t="shared" si="119"/>
        <v>13700</v>
      </c>
      <c r="R305" s="104">
        <f t="shared" si="120"/>
        <v>150</v>
      </c>
      <c r="S305" s="62">
        <f t="shared" si="121"/>
        <v>0</v>
      </c>
      <c r="T305" s="62">
        <f t="shared" si="122"/>
        <v>0</v>
      </c>
      <c r="U305" s="62">
        <f t="shared" si="104"/>
        <v>36275</v>
      </c>
      <c r="V305" s="62">
        <v>49800</v>
      </c>
      <c r="W305" s="19">
        <f t="shared" si="105"/>
        <v>1.8336724208371677</v>
      </c>
      <c r="X305" s="111">
        <v>66400</v>
      </c>
      <c r="Y305" s="111"/>
      <c r="Z305" s="112">
        <f t="shared" si="108"/>
        <v>2292.4655688622747</v>
      </c>
      <c r="AA305" s="112">
        <f t="shared" si="106"/>
        <v>223.70000000000002</v>
      </c>
      <c r="AB305" s="112">
        <f t="shared" si="109"/>
        <v>677.25</v>
      </c>
      <c r="AC305" s="112">
        <f t="shared" si="114"/>
        <v>8047</v>
      </c>
      <c r="AD305" s="112">
        <f t="shared" si="110"/>
        <v>2237</v>
      </c>
      <c r="AE305" s="112">
        <f t="shared" si="102"/>
        <v>5100</v>
      </c>
      <c r="AF305" s="112">
        <f t="shared" si="103"/>
        <v>1400</v>
      </c>
      <c r="AG305" s="113">
        <f t="shared" si="111"/>
        <v>0.10240963855421686</v>
      </c>
      <c r="AH305" s="114">
        <f t="shared" si="112"/>
        <v>2.8112449799196786E-2</v>
      </c>
    </row>
    <row r="306" spans="1:34" ht="21" customHeight="1">
      <c r="A306" s="593">
        <f t="shared" si="113"/>
        <v>296</v>
      </c>
      <c r="B306" s="91"/>
      <c r="C306" s="60" t="s">
        <v>337</v>
      </c>
      <c r="D306" s="63"/>
      <c r="E306" s="17">
        <v>1</v>
      </c>
      <c r="F306" s="91"/>
      <c r="G306" s="91"/>
      <c r="H306" s="120" t="s">
        <v>685</v>
      </c>
      <c r="I306" s="588" t="s">
        <v>731</v>
      </c>
      <c r="J306" s="17">
        <f t="shared" si="115"/>
        <v>37</v>
      </c>
      <c r="K306" s="91" t="s">
        <v>8</v>
      </c>
      <c r="L306" s="144">
        <v>29.9</v>
      </c>
      <c r="M306" s="17">
        <v>2</v>
      </c>
      <c r="N306" s="19">
        <f t="shared" si="116"/>
        <v>175</v>
      </c>
      <c r="O306" s="102">
        <f t="shared" si="117"/>
        <v>5232.5</v>
      </c>
      <c r="P306" s="103">
        <f t="shared" si="118"/>
        <v>4.168653399474108</v>
      </c>
      <c r="Q306" s="62">
        <f t="shared" si="119"/>
        <v>8100</v>
      </c>
      <c r="R306" s="104">
        <f t="shared" si="120"/>
        <v>150</v>
      </c>
      <c r="S306" s="62">
        <f t="shared" si="121"/>
        <v>0</v>
      </c>
      <c r="T306" s="62">
        <f t="shared" si="122"/>
        <v>0</v>
      </c>
      <c r="U306" s="62">
        <f t="shared" si="104"/>
        <v>13332.5</v>
      </c>
      <c r="V306" s="62">
        <v>19800</v>
      </c>
      <c r="W306" s="19">
        <f t="shared" si="105"/>
        <v>1.8199079059207668</v>
      </c>
      <c r="X306" s="111">
        <v>26400</v>
      </c>
      <c r="Y306" s="111"/>
      <c r="Z306" s="112">
        <f t="shared" si="108"/>
        <v>826.23907185628764</v>
      </c>
      <c r="AA306" s="112">
        <f t="shared" si="106"/>
        <v>197.95000000000002</v>
      </c>
      <c r="AB306" s="112">
        <f t="shared" si="109"/>
        <v>156.97499999999999</v>
      </c>
      <c r="AC306" s="112">
        <f t="shared" si="114"/>
        <v>4289.5</v>
      </c>
      <c r="AD306" s="112">
        <f t="shared" si="110"/>
        <v>1979.5</v>
      </c>
      <c r="AE306" s="112">
        <f t="shared" si="102"/>
        <v>3400</v>
      </c>
      <c r="AF306" s="112">
        <f t="shared" si="103"/>
        <v>1700</v>
      </c>
      <c r="AG306" s="113">
        <f t="shared" si="111"/>
        <v>0.17171717171717171</v>
      </c>
      <c r="AH306" s="114">
        <f t="shared" si="112"/>
        <v>8.5858585858585856E-2</v>
      </c>
    </row>
    <row r="307" spans="1:34" ht="21" customHeight="1">
      <c r="A307" s="593">
        <f t="shared" si="113"/>
        <v>297</v>
      </c>
      <c r="B307" s="91"/>
      <c r="C307" s="60" t="s">
        <v>338</v>
      </c>
      <c r="D307" s="63"/>
      <c r="E307" s="17">
        <v>1</v>
      </c>
      <c r="F307" s="91"/>
      <c r="G307" s="91"/>
      <c r="H307" s="120" t="s">
        <v>686</v>
      </c>
      <c r="I307" s="588" t="s">
        <v>732</v>
      </c>
      <c r="J307" s="17">
        <f t="shared" si="115"/>
        <v>31</v>
      </c>
      <c r="K307" s="91" t="s">
        <v>8</v>
      </c>
      <c r="L307" s="144">
        <v>39.799999999999997</v>
      </c>
      <c r="M307" s="17">
        <v>2</v>
      </c>
      <c r="N307" s="19">
        <f t="shared" si="116"/>
        <v>175</v>
      </c>
      <c r="O307" s="102">
        <f t="shared" si="117"/>
        <v>6964.9999999999991</v>
      </c>
      <c r="P307" s="103">
        <f t="shared" si="118"/>
        <v>5.5489098762230595</v>
      </c>
      <c r="Q307" s="62">
        <f t="shared" si="119"/>
        <v>8100</v>
      </c>
      <c r="R307" s="104">
        <f t="shared" si="120"/>
        <v>150</v>
      </c>
      <c r="S307" s="62">
        <f t="shared" si="121"/>
        <v>0</v>
      </c>
      <c r="T307" s="62">
        <f t="shared" si="122"/>
        <v>0</v>
      </c>
      <c r="U307" s="62">
        <f t="shared" si="104"/>
        <v>15065</v>
      </c>
      <c r="V307" s="62">
        <v>22800</v>
      </c>
      <c r="W307" s="19">
        <f t="shared" si="105"/>
        <v>1.824091611003019</v>
      </c>
      <c r="X307" s="111">
        <v>30400</v>
      </c>
      <c r="Y307" s="111"/>
      <c r="Z307" s="112">
        <f t="shared" si="108"/>
        <v>939.21467065868273</v>
      </c>
      <c r="AA307" s="112">
        <f t="shared" si="106"/>
        <v>256.7</v>
      </c>
      <c r="AB307" s="112">
        <f t="shared" si="109"/>
        <v>208.94999999999996</v>
      </c>
      <c r="AC307" s="112">
        <f t="shared" si="114"/>
        <v>5227</v>
      </c>
      <c r="AD307" s="112">
        <f t="shared" si="110"/>
        <v>2567</v>
      </c>
      <c r="AE307" s="112">
        <f t="shared" si="102"/>
        <v>4100</v>
      </c>
      <c r="AF307" s="112">
        <f t="shared" si="103"/>
        <v>2200</v>
      </c>
      <c r="AG307" s="113">
        <f t="shared" si="111"/>
        <v>0.17982456140350878</v>
      </c>
      <c r="AH307" s="114">
        <f t="shared" si="112"/>
        <v>9.6491228070175433E-2</v>
      </c>
    </row>
    <row r="308" spans="1:34" ht="21" customHeight="1">
      <c r="A308" s="593">
        <f t="shared" si="113"/>
        <v>298</v>
      </c>
      <c r="B308" s="91"/>
      <c r="C308" s="60" t="s">
        <v>339</v>
      </c>
      <c r="D308" s="63"/>
      <c r="E308" s="17">
        <v>1</v>
      </c>
      <c r="F308" s="91"/>
      <c r="G308" s="91"/>
      <c r="H308" s="120" t="s">
        <v>687</v>
      </c>
      <c r="I308" s="588" t="s">
        <v>733</v>
      </c>
      <c r="J308" s="17">
        <f t="shared" si="115"/>
        <v>31</v>
      </c>
      <c r="K308" s="91" t="s">
        <v>8</v>
      </c>
      <c r="L308" s="144">
        <v>49</v>
      </c>
      <c r="M308" s="17">
        <v>2</v>
      </c>
      <c r="N308" s="19">
        <f t="shared" si="116"/>
        <v>175</v>
      </c>
      <c r="O308" s="102">
        <f t="shared" si="117"/>
        <v>8575</v>
      </c>
      <c r="P308" s="103">
        <f t="shared" si="118"/>
        <v>6.8315724606766315</v>
      </c>
      <c r="Q308" s="62">
        <f t="shared" si="119"/>
        <v>8100</v>
      </c>
      <c r="R308" s="104">
        <f t="shared" si="120"/>
        <v>150</v>
      </c>
      <c r="S308" s="62">
        <f t="shared" si="121"/>
        <v>0</v>
      </c>
      <c r="T308" s="62">
        <f t="shared" si="122"/>
        <v>0</v>
      </c>
      <c r="U308" s="62">
        <f t="shared" si="104"/>
        <v>16675</v>
      </c>
      <c r="V308" s="62">
        <v>24800</v>
      </c>
      <c r="W308" s="19">
        <f t="shared" si="105"/>
        <v>1.8272001723689055</v>
      </c>
      <c r="X308" s="111">
        <v>33070</v>
      </c>
      <c r="Y308" s="111"/>
      <c r="Z308" s="112">
        <f t="shared" si="108"/>
        <v>1044.2020958083835</v>
      </c>
      <c r="AA308" s="112">
        <f t="shared" si="106"/>
        <v>250.30999999999986</v>
      </c>
      <c r="AB308" s="112">
        <f t="shared" si="109"/>
        <v>257.25</v>
      </c>
      <c r="AC308" s="112">
        <f t="shared" si="114"/>
        <v>5397</v>
      </c>
      <c r="AD308" s="112">
        <f t="shared" si="110"/>
        <v>2503.0999999999985</v>
      </c>
      <c r="AE308" s="112">
        <f t="shared" si="102"/>
        <v>4100</v>
      </c>
      <c r="AF308" s="112">
        <f t="shared" si="103"/>
        <v>2000</v>
      </c>
      <c r="AG308" s="113">
        <f t="shared" si="111"/>
        <v>0.16532258064516128</v>
      </c>
      <c r="AH308" s="114">
        <f t="shared" si="112"/>
        <v>8.0645161290322578E-2</v>
      </c>
    </row>
    <row r="309" spans="1:34" ht="21" customHeight="1">
      <c r="A309" s="593">
        <f t="shared" si="113"/>
        <v>299</v>
      </c>
      <c r="B309" s="91"/>
      <c r="C309" s="60" t="s">
        <v>980</v>
      </c>
      <c r="D309" s="63"/>
      <c r="E309" s="17">
        <v>1</v>
      </c>
      <c r="F309" s="91"/>
      <c r="G309" s="91"/>
      <c r="H309" s="120" t="s">
        <v>688</v>
      </c>
      <c r="I309" s="588" t="s">
        <v>734</v>
      </c>
      <c r="J309" s="17">
        <f t="shared" si="115"/>
        <v>34</v>
      </c>
      <c r="K309" s="91" t="s">
        <v>8</v>
      </c>
      <c r="L309" s="144">
        <v>158</v>
      </c>
      <c r="M309" s="17">
        <v>5</v>
      </c>
      <c r="N309" s="19">
        <f t="shared" si="116"/>
        <v>175</v>
      </c>
      <c r="O309" s="102">
        <f t="shared" si="117"/>
        <v>27650</v>
      </c>
      <c r="P309" s="103">
        <f t="shared" si="118"/>
        <v>22.028335689528731</v>
      </c>
      <c r="Q309" s="62">
        <f t="shared" si="119"/>
        <v>13700</v>
      </c>
      <c r="R309" s="104">
        <f t="shared" si="120"/>
        <v>150</v>
      </c>
      <c r="S309" s="62">
        <f t="shared" si="121"/>
        <v>0</v>
      </c>
      <c r="T309" s="62">
        <f t="shared" si="122"/>
        <v>0</v>
      </c>
      <c r="U309" s="62">
        <f t="shared" si="104"/>
        <v>41350</v>
      </c>
      <c r="V309" s="62">
        <v>59800</v>
      </c>
      <c r="W309" s="19">
        <f t="shared" si="105"/>
        <v>1.8364480229384039</v>
      </c>
      <c r="X309" s="111">
        <v>79740</v>
      </c>
      <c r="Y309" s="111"/>
      <c r="Z309" s="112">
        <f t="shared" si="108"/>
        <v>2623.4041916167675</v>
      </c>
      <c r="AA309" s="112">
        <f t="shared" si="106"/>
        <v>489.41999999999973</v>
      </c>
      <c r="AB309" s="112">
        <f t="shared" si="109"/>
        <v>829.5</v>
      </c>
      <c r="AC309" s="112">
        <f t="shared" si="114"/>
        <v>11872</v>
      </c>
      <c r="AD309" s="112">
        <f t="shared" si="110"/>
        <v>4894.1999999999971</v>
      </c>
      <c r="AE309" s="112">
        <f t="shared" si="102"/>
        <v>8500</v>
      </c>
      <c r="AF309" s="112">
        <f t="shared" si="103"/>
        <v>3600</v>
      </c>
      <c r="AG309" s="113">
        <f t="shared" si="111"/>
        <v>0.14214046822742474</v>
      </c>
      <c r="AH309" s="114">
        <f t="shared" si="112"/>
        <v>6.0200668896321072E-2</v>
      </c>
    </row>
    <row r="310" spans="1:34" ht="21" customHeight="1">
      <c r="A310" s="593">
        <f t="shared" si="113"/>
        <v>300</v>
      </c>
      <c r="B310" s="91"/>
      <c r="C310" s="620" t="s">
        <v>981</v>
      </c>
      <c r="D310" s="63"/>
      <c r="E310" s="17">
        <v>1</v>
      </c>
      <c r="F310" s="91"/>
      <c r="G310" s="91"/>
      <c r="H310" s="120" t="s">
        <v>689</v>
      </c>
      <c r="I310" s="588" t="s">
        <v>982</v>
      </c>
      <c r="J310" s="17">
        <f t="shared" si="115"/>
        <v>36</v>
      </c>
      <c r="K310" s="91" t="s">
        <v>8</v>
      </c>
      <c r="L310" s="144">
        <v>19.8</v>
      </c>
      <c r="M310" s="17">
        <v>2</v>
      </c>
      <c r="N310" s="19">
        <f t="shared" si="116"/>
        <v>175</v>
      </c>
      <c r="O310" s="102">
        <f t="shared" si="117"/>
        <v>3465</v>
      </c>
      <c r="P310" s="103">
        <f t="shared" si="118"/>
        <v>2.760512953497904</v>
      </c>
      <c r="Q310" s="62">
        <f t="shared" si="119"/>
        <v>8100</v>
      </c>
      <c r="R310" s="104">
        <f t="shared" si="120"/>
        <v>150</v>
      </c>
      <c r="S310" s="62">
        <f t="shared" si="121"/>
        <v>0</v>
      </c>
      <c r="T310" s="62">
        <f t="shared" si="122"/>
        <v>0</v>
      </c>
      <c r="U310" s="62">
        <f t="shared" si="104"/>
        <v>11565</v>
      </c>
      <c r="V310" s="62">
        <v>16800</v>
      </c>
      <c r="W310" s="19">
        <f t="shared" si="105"/>
        <v>1.8143479577809365</v>
      </c>
      <c r="X310" s="111">
        <v>22400</v>
      </c>
      <c r="Y310" s="111"/>
      <c r="Z310" s="112">
        <f t="shared" si="108"/>
        <v>710.98113772455122</v>
      </c>
      <c r="AA310" s="112">
        <f t="shared" si="106"/>
        <v>142.70000000000002</v>
      </c>
      <c r="AB310" s="112">
        <f t="shared" si="109"/>
        <v>103.95</v>
      </c>
      <c r="AC310" s="112">
        <f t="shared" si="114"/>
        <v>3387</v>
      </c>
      <c r="AD310" s="112">
        <f t="shared" si="110"/>
        <v>1427</v>
      </c>
      <c r="AE310" s="112">
        <f t="shared" si="102"/>
        <v>2600</v>
      </c>
      <c r="AF310" s="112">
        <f t="shared" si="103"/>
        <v>1200</v>
      </c>
      <c r="AG310" s="113">
        <f t="shared" si="111"/>
        <v>0.15476190476190477</v>
      </c>
      <c r="AH310" s="114">
        <f t="shared" si="112"/>
        <v>7.1428571428571425E-2</v>
      </c>
    </row>
    <row r="311" spans="1:34" ht="21" customHeight="1">
      <c r="A311" s="593">
        <f t="shared" si="113"/>
        <v>301</v>
      </c>
      <c r="B311" s="91"/>
      <c r="C311" s="620"/>
      <c r="D311" s="63"/>
      <c r="E311" s="17"/>
      <c r="F311" s="91"/>
      <c r="G311" s="91"/>
      <c r="H311" s="120" t="s">
        <v>689</v>
      </c>
      <c r="I311" s="588" t="s">
        <v>982</v>
      </c>
      <c r="J311" s="17">
        <f>LENB(I311)</f>
        <v>36</v>
      </c>
      <c r="K311" s="91" t="s">
        <v>8</v>
      </c>
      <c r="L311" s="144">
        <v>29.8</v>
      </c>
      <c r="M311" s="17">
        <v>2</v>
      </c>
      <c r="N311" s="19">
        <f t="shared" si="116"/>
        <v>175</v>
      </c>
      <c r="O311" s="102">
        <f t="shared" si="117"/>
        <v>5215</v>
      </c>
      <c r="P311" s="103">
        <f t="shared" si="118"/>
        <v>4.1547114148604818</v>
      </c>
      <c r="Q311" s="62">
        <f t="shared" si="119"/>
        <v>8100</v>
      </c>
      <c r="R311" s="104">
        <f t="shared" si="120"/>
        <v>150</v>
      </c>
      <c r="S311" s="62">
        <f t="shared" si="121"/>
        <v>0</v>
      </c>
      <c r="T311" s="62">
        <f t="shared" si="122"/>
        <v>0</v>
      </c>
      <c r="U311" s="62">
        <f t="shared" si="104"/>
        <v>13315</v>
      </c>
      <c r="V311" s="62">
        <v>19800</v>
      </c>
      <c r="W311" s="19">
        <f t="shared" si="105"/>
        <v>1.8198600920577173</v>
      </c>
      <c r="X311" s="111">
        <v>26400</v>
      </c>
      <c r="Y311" s="111"/>
      <c r="Z311" s="112">
        <f t="shared" si="108"/>
        <v>825.09790419161698</v>
      </c>
      <c r="AA311" s="112">
        <f t="shared" si="106"/>
        <v>199.70000000000002</v>
      </c>
      <c r="AB311" s="112">
        <f t="shared" si="109"/>
        <v>156.44999999999999</v>
      </c>
      <c r="AC311" s="112">
        <f t="shared" si="114"/>
        <v>4307</v>
      </c>
      <c r="AD311" s="112">
        <f t="shared" si="110"/>
        <v>1997</v>
      </c>
      <c r="AE311" s="112">
        <f t="shared" si="102"/>
        <v>3400</v>
      </c>
      <c r="AF311" s="112">
        <f t="shared" si="103"/>
        <v>1700</v>
      </c>
      <c r="AG311" s="113">
        <f t="shared" si="111"/>
        <v>0.17171717171717171</v>
      </c>
      <c r="AH311" s="114">
        <f t="shared" si="112"/>
        <v>8.5858585858585856E-2</v>
      </c>
    </row>
    <row r="312" spans="1:34" ht="21" customHeight="1">
      <c r="A312" s="593">
        <f t="shared" si="113"/>
        <v>302</v>
      </c>
      <c r="B312" s="91"/>
      <c r="C312" s="620"/>
      <c r="D312" s="63"/>
      <c r="E312" s="17"/>
      <c r="F312" s="91"/>
      <c r="G312" s="91"/>
      <c r="H312" s="120" t="s">
        <v>689</v>
      </c>
      <c r="I312" s="588" t="s">
        <v>982</v>
      </c>
      <c r="J312" s="17">
        <f>LENB(I312)</f>
        <v>36</v>
      </c>
      <c r="K312" s="91" t="s">
        <v>8</v>
      </c>
      <c r="L312" s="144">
        <v>39.799999999999997</v>
      </c>
      <c r="M312" s="17">
        <v>2</v>
      </c>
      <c r="N312" s="19">
        <f t="shared" si="116"/>
        <v>175</v>
      </c>
      <c r="O312" s="102">
        <f t="shared" si="117"/>
        <v>6964.9999999999991</v>
      </c>
      <c r="P312" s="103">
        <f t="shared" si="118"/>
        <v>5.5489098762230595</v>
      </c>
      <c r="Q312" s="62">
        <f t="shared" si="119"/>
        <v>8100</v>
      </c>
      <c r="R312" s="104">
        <f t="shared" si="120"/>
        <v>150</v>
      </c>
      <c r="S312" s="62">
        <f t="shared" si="121"/>
        <v>0</v>
      </c>
      <c r="T312" s="62">
        <f t="shared" si="122"/>
        <v>0</v>
      </c>
      <c r="U312" s="62">
        <f t="shared" si="104"/>
        <v>15065</v>
      </c>
      <c r="V312" s="62">
        <v>22800</v>
      </c>
      <c r="W312" s="19">
        <f t="shared" si="105"/>
        <v>1.824091611003019</v>
      </c>
      <c r="X312" s="111">
        <v>30400</v>
      </c>
      <c r="Y312" s="111"/>
      <c r="Z312" s="112">
        <f t="shared" si="108"/>
        <v>939.21467065868273</v>
      </c>
      <c r="AA312" s="112">
        <f t="shared" si="106"/>
        <v>256.7</v>
      </c>
      <c r="AB312" s="112">
        <f t="shared" si="109"/>
        <v>208.94999999999996</v>
      </c>
      <c r="AC312" s="112">
        <f t="shared" si="114"/>
        <v>5227</v>
      </c>
      <c r="AD312" s="112">
        <f t="shared" si="110"/>
        <v>2567</v>
      </c>
      <c r="AE312" s="112">
        <f t="shared" si="102"/>
        <v>4100</v>
      </c>
      <c r="AF312" s="112">
        <f t="shared" si="103"/>
        <v>2200</v>
      </c>
      <c r="AG312" s="113">
        <f t="shared" si="111"/>
        <v>0.17982456140350878</v>
      </c>
      <c r="AH312" s="114">
        <f t="shared" si="112"/>
        <v>9.6491228070175433E-2</v>
      </c>
    </row>
    <row r="313" spans="1:34" ht="21" customHeight="1">
      <c r="A313" s="593">
        <f t="shared" si="113"/>
        <v>303</v>
      </c>
      <c r="B313" s="91"/>
      <c r="C313" s="60" t="s">
        <v>983</v>
      </c>
      <c r="D313" s="63"/>
      <c r="E313" s="17">
        <v>1</v>
      </c>
      <c r="F313" s="91"/>
      <c r="G313" s="91"/>
      <c r="H313" s="120" t="s">
        <v>690</v>
      </c>
      <c r="I313" s="588" t="s">
        <v>984</v>
      </c>
      <c r="J313" s="17">
        <f t="shared" si="115"/>
        <v>32</v>
      </c>
      <c r="K313" s="91" t="s">
        <v>8</v>
      </c>
      <c r="L313" s="144">
        <v>148</v>
      </c>
      <c r="M313" s="17">
        <v>2</v>
      </c>
      <c r="N313" s="19">
        <f t="shared" si="116"/>
        <v>175</v>
      </c>
      <c r="O313" s="102">
        <f t="shared" si="117"/>
        <v>25900</v>
      </c>
      <c r="P313" s="103">
        <f t="shared" si="118"/>
        <v>20.634137228166153</v>
      </c>
      <c r="Q313" s="62">
        <f t="shared" si="119"/>
        <v>8100</v>
      </c>
      <c r="R313" s="104">
        <f t="shared" si="120"/>
        <v>150</v>
      </c>
      <c r="S313" s="62">
        <f t="shared" si="121"/>
        <v>0</v>
      </c>
      <c r="T313" s="62">
        <f t="shared" si="122"/>
        <v>0</v>
      </c>
      <c r="U313" s="62">
        <f t="shared" si="104"/>
        <v>34000</v>
      </c>
      <c r="V313" s="62">
        <v>49800</v>
      </c>
      <c r="W313" s="19">
        <f t="shared" si="105"/>
        <v>1.84202183867559</v>
      </c>
      <c r="X313" s="111">
        <v>66400</v>
      </c>
      <c r="Y313" s="111"/>
      <c r="Z313" s="112">
        <f t="shared" si="108"/>
        <v>2173.9580838323354</v>
      </c>
      <c r="AA313" s="112">
        <f t="shared" si="106"/>
        <v>451.20000000000005</v>
      </c>
      <c r="AB313" s="112">
        <f t="shared" si="109"/>
        <v>777</v>
      </c>
      <c r="AC313" s="112">
        <f t="shared" si="114"/>
        <v>10322</v>
      </c>
      <c r="AD313" s="112">
        <f t="shared" si="110"/>
        <v>4512</v>
      </c>
      <c r="AE313" s="112">
        <f t="shared" si="102"/>
        <v>7400</v>
      </c>
      <c r="AF313" s="112">
        <f t="shared" si="103"/>
        <v>3300</v>
      </c>
      <c r="AG313" s="113">
        <f t="shared" si="111"/>
        <v>0.14859437751004015</v>
      </c>
      <c r="AH313" s="114">
        <f t="shared" si="112"/>
        <v>6.6265060240963861E-2</v>
      </c>
    </row>
    <row r="314" spans="1:34" ht="21" customHeight="1">
      <c r="A314" s="593">
        <f t="shared" si="113"/>
        <v>304</v>
      </c>
      <c r="B314" s="91"/>
      <c r="C314" s="620" t="s">
        <v>985</v>
      </c>
      <c r="D314" s="63"/>
      <c r="E314" s="17">
        <v>1</v>
      </c>
      <c r="F314" s="91"/>
      <c r="G314" s="91"/>
      <c r="H314" s="120" t="s">
        <v>691</v>
      </c>
      <c r="I314" s="588" t="s">
        <v>986</v>
      </c>
      <c r="J314" s="17">
        <f t="shared" si="115"/>
        <v>30</v>
      </c>
      <c r="K314" s="91" t="s">
        <v>8</v>
      </c>
      <c r="L314" s="144">
        <v>165</v>
      </c>
      <c r="M314" s="17">
        <v>5</v>
      </c>
      <c r="N314" s="19">
        <f t="shared" si="116"/>
        <v>175</v>
      </c>
      <c r="O314" s="102">
        <f t="shared" si="117"/>
        <v>28875</v>
      </c>
      <c r="P314" s="103">
        <f t="shared" si="118"/>
        <v>23.004274612482536</v>
      </c>
      <c r="Q314" s="62">
        <f t="shared" si="119"/>
        <v>13700</v>
      </c>
      <c r="R314" s="104">
        <f t="shared" si="120"/>
        <v>150</v>
      </c>
      <c r="S314" s="62">
        <f t="shared" si="121"/>
        <v>0</v>
      </c>
      <c r="T314" s="62">
        <f t="shared" si="122"/>
        <v>0</v>
      </c>
      <c r="U314" s="62">
        <f t="shared" si="104"/>
        <v>42575</v>
      </c>
      <c r="V314" s="62">
        <v>59800</v>
      </c>
      <c r="W314" s="19">
        <f t="shared" si="105"/>
        <v>1.8370188571770141</v>
      </c>
      <c r="X314" s="111">
        <v>79740</v>
      </c>
      <c r="Y314" s="111"/>
      <c r="Z314" s="112">
        <f t="shared" si="108"/>
        <v>2703.2859281437122</v>
      </c>
      <c r="AA314" s="112">
        <f t="shared" si="106"/>
        <v>366.91999999999973</v>
      </c>
      <c r="AB314" s="112">
        <f t="shared" si="109"/>
        <v>866.25</v>
      </c>
      <c r="AC314" s="112">
        <f t="shared" si="114"/>
        <v>10647</v>
      </c>
      <c r="AD314" s="112">
        <f t="shared" si="110"/>
        <v>3669.1999999999971</v>
      </c>
      <c r="AE314" s="112">
        <f t="shared" si="102"/>
        <v>7100</v>
      </c>
      <c r="AF314" s="112">
        <f t="shared" si="103"/>
        <v>2500</v>
      </c>
      <c r="AG314" s="113">
        <f t="shared" si="111"/>
        <v>0.11872909698996656</v>
      </c>
      <c r="AH314" s="114">
        <f t="shared" si="112"/>
        <v>4.1806020066889632E-2</v>
      </c>
    </row>
    <row r="315" spans="1:34" ht="21" customHeight="1">
      <c r="A315" s="593">
        <f t="shared" si="113"/>
        <v>305</v>
      </c>
      <c r="B315" s="91"/>
      <c r="C315" s="620"/>
      <c r="D315" s="63"/>
      <c r="E315" s="17"/>
      <c r="F315" s="91"/>
      <c r="G315" s="91"/>
      <c r="H315" s="120" t="s">
        <v>691</v>
      </c>
      <c r="I315" s="588" t="s">
        <v>987</v>
      </c>
      <c r="J315" s="17">
        <f>LENB(I315)</f>
        <v>38</v>
      </c>
      <c r="K315" s="91" t="s">
        <v>8</v>
      </c>
      <c r="L315" s="144">
        <v>118</v>
      </c>
      <c r="M315" s="17">
        <v>5</v>
      </c>
      <c r="N315" s="19">
        <f t="shared" si="116"/>
        <v>175</v>
      </c>
      <c r="O315" s="102">
        <f t="shared" si="117"/>
        <v>20650</v>
      </c>
      <c r="P315" s="103">
        <f t="shared" si="118"/>
        <v>16.45154184407842</v>
      </c>
      <c r="Q315" s="62">
        <f t="shared" si="119"/>
        <v>13700</v>
      </c>
      <c r="R315" s="104">
        <f t="shared" si="120"/>
        <v>150</v>
      </c>
      <c r="S315" s="62">
        <f t="shared" si="121"/>
        <v>0</v>
      </c>
      <c r="T315" s="62">
        <f t="shared" si="122"/>
        <v>0</v>
      </c>
      <c r="U315" s="62">
        <f t="shared" si="104"/>
        <v>34350</v>
      </c>
      <c r="V315" s="62">
        <v>49800</v>
      </c>
      <c r="W315" s="19">
        <f t="shared" si="105"/>
        <v>1.8324050588778775</v>
      </c>
      <c r="X315" s="111">
        <v>66400</v>
      </c>
      <c r="Y315" s="111"/>
      <c r="Z315" s="112">
        <f t="shared" si="108"/>
        <v>2166.9371257485036</v>
      </c>
      <c r="AA315" s="112">
        <f t="shared" si="106"/>
        <v>416.20000000000005</v>
      </c>
      <c r="AB315" s="112">
        <f t="shared" si="109"/>
        <v>619.5</v>
      </c>
      <c r="AC315" s="112">
        <f t="shared" si="114"/>
        <v>9972</v>
      </c>
      <c r="AD315" s="112">
        <f t="shared" si="110"/>
        <v>4162</v>
      </c>
      <c r="AE315" s="112">
        <f t="shared" si="102"/>
        <v>7200</v>
      </c>
      <c r="AF315" s="112">
        <f t="shared" si="103"/>
        <v>3200</v>
      </c>
      <c r="AG315" s="113">
        <f t="shared" si="111"/>
        <v>0.14457831325301204</v>
      </c>
      <c r="AH315" s="114">
        <f t="shared" si="112"/>
        <v>6.4257028112449793E-2</v>
      </c>
    </row>
    <row r="316" spans="1:34" ht="21" customHeight="1">
      <c r="A316" s="593">
        <f t="shared" si="113"/>
        <v>306</v>
      </c>
      <c r="B316" s="91"/>
      <c r="C316" s="60" t="s">
        <v>988</v>
      </c>
      <c r="D316" s="63"/>
      <c r="E316" s="17">
        <v>1</v>
      </c>
      <c r="F316" s="91"/>
      <c r="G316" s="91"/>
      <c r="H316" s="120" t="s">
        <v>692</v>
      </c>
      <c r="I316" s="588" t="s">
        <v>989</v>
      </c>
      <c r="J316" s="17">
        <f t="shared" si="115"/>
        <v>41</v>
      </c>
      <c r="K316" s="91" t="s">
        <v>8</v>
      </c>
      <c r="L316" s="144">
        <v>168</v>
      </c>
      <c r="M316" s="17">
        <v>3</v>
      </c>
      <c r="N316" s="19">
        <f t="shared" si="116"/>
        <v>175</v>
      </c>
      <c r="O316" s="102">
        <f t="shared" si="117"/>
        <v>29400</v>
      </c>
      <c r="P316" s="103">
        <f t="shared" si="118"/>
        <v>23.422534150891309</v>
      </c>
      <c r="Q316" s="62">
        <f t="shared" si="119"/>
        <v>10500</v>
      </c>
      <c r="R316" s="104">
        <f t="shared" si="120"/>
        <v>150</v>
      </c>
      <c r="S316" s="62">
        <f t="shared" si="121"/>
        <v>0</v>
      </c>
      <c r="T316" s="62">
        <f t="shared" si="122"/>
        <v>0</v>
      </c>
      <c r="U316" s="62">
        <f t="shared" si="104"/>
        <v>39900</v>
      </c>
      <c r="V316" s="62">
        <v>59800</v>
      </c>
      <c r="W316" s="19">
        <f t="shared" si="105"/>
        <v>1.8405294673810273</v>
      </c>
      <c r="X316" s="111">
        <v>79740</v>
      </c>
      <c r="Y316" s="111"/>
      <c r="Z316" s="112">
        <f t="shared" si="108"/>
        <v>2545.9041916167666</v>
      </c>
      <c r="AA316" s="112">
        <f t="shared" si="106"/>
        <v>634.41999999999973</v>
      </c>
      <c r="AB316" s="112">
        <f t="shared" si="109"/>
        <v>882</v>
      </c>
      <c r="AC316" s="112">
        <f t="shared" si="114"/>
        <v>13322</v>
      </c>
      <c r="AD316" s="112">
        <f t="shared" si="110"/>
        <v>6344.1999999999971</v>
      </c>
      <c r="AE316" s="112">
        <f t="shared" si="102"/>
        <v>9900</v>
      </c>
      <c r="AF316" s="112">
        <f t="shared" si="103"/>
        <v>4900</v>
      </c>
      <c r="AG316" s="113">
        <f t="shared" si="111"/>
        <v>0.16555183946488294</v>
      </c>
      <c r="AH316" s="114">
        <f t="shared" si="112"/>
        <v>8.193979933110368E-2</v>
      </c>
    </row>
    <row r="317" spans="1:34" ht="21" customHeight="1">
      <c r="A317" s="593">
        <f t="shared" si="113"/>
        <v>307</v>
      </c>
      <c r="B317" s="91"/>
      <c r="C317" s="60" t="s">
        <v>990</v>
      </c>
      <c r="D317" s="63"/>
      <c r="E317" s="17">
        <v>1</v>
      </c>
      <c r="F317" s="91"/>
      <c r="G317" s="91"/>
      <c r="H317" s="120" t="s">
        <v>693</v>
      </c>
      <c r="I317" s="588" t="s">
        <v>991</v>
      </c>
      <c r="J317" s="17">
        <f t="shared" si="115"/>
        <v>47</v>
      </c>
      <c r="K317" s="91" t="s">
        <v>8</v>
      </c>
      <c r="L317" s="144">
        <v>168</v>
      </c>
      <c r="M317" s="17">
        <v>3</v>
      </c>
      <c r="N317" s="19">
        <f t="shared" si="116"/>
        <v>175</v>
      </c>
      <c r="O317" s="102">
        <f t="shared" si="117"/>
        <v>29400</v>
      </c>
      <c r="P317" s="103">
        <f t="shared" si="118"/>
        <v>23.422534150891309</v>
      </c>
      <c r="Q317" s="62">
        <f t="shared" si="119"/>
        <v>10500</v>
      </c>
      <c r="R317" s="104">
        <f t="shared" si="120"/>
        <v>150</v>
      </c>
      <c r="S317" s="62">
        <f t="shared" si="121"/>
        <v>0</v>
      </c>
      <c r="T317" s="62">
        <f t="shared" si="122"/>
        <v>0</v>
      </c>
      <c r="U317" s="62">
        <f t="shared" si="104"/>
        <v>39900</v>
      </c>
      <c r="V317" s="62">
        <v>59800</v>
      </c>
      <c r="W317" s="19">
        <f t="shared" si="105"/>
        <v>1.8405294673810273</v>
      </c>
      <c r="X317" s="111">
        <v>79740</v>
      </c>
      <c r="Y317" s="111"/>
      <c r="Z317" s="112">
        <f t="shared" si="108"/>
        <v>2545.9041916167666</v>
      </c>
      <c r="AA317" s="112">
        <f t="shared" si="106"/>
        <v>634.41999999999973</v>
      </c>
      <c r="AB317" s="112">
        <f t="shared" si="109"/>
        <v>882</v>
      </c>
      <c r="AC317" s="112">
        <f t="shared" si="114"/>
        <v>13322</v>
      </c>
      <c r="AD317" s="112">
        <f t="shared" si="110"/>
        <v>6344.1999999999971</v>
      </c>
      <c r="AE317" s="112">
        <f t="shared" si="102"/>
        <v>9900</v>
      </c>
      <c r="AF317" s="112">
        <f t="shared" si="103"/>
        <v>4900</v>
      </c>
      <c r="AG317" s="113">
        <f t="shared" si="111"/>
        <v>0.16555183946488294</v>
      </c>
      <c r="AH317" s="114">
        <f t="shared" si="112"/>
        <v>8.193979933110368E-2</v>
      </c>
    </row>
    <row r="318" spans="1:34" ht="21" customHeight="1">
      <c r="A318" s="593">
        <f t="shared" si="113"/>
        <v>308</v>
      </c>
      <c r="B318" s="91"/>
      <c r="C318" s="60" t="s">
        <v>992</v>
      </c>
      <c r="D318" s="63"/>
      <c r="E318" s="17">
        <v>1</v>
      </c>
      <c r="F318" s="91"/>
      <c r="G318" s="91"/>
      <c r="H318" s="120" t="s">
        <v>692</v>
      </c>
      <c r="I318" s="588" t="s">
        <v>993</v>
      </c>
      <c r="J318" s="17">
        <f t="shared" si="115"/>
        <v>40</v>
      </c>
      <c r="K318" s="91" t="s">
        <v>8</v>
      </c>
      <c r="L318" s="144">
        <v>138</v>
      </c>
      <c r="M318" s="17">
        <v>3</v>
      </c>
      <c r="N318" s="19">
        <f t="shared" si="116"/>
        <v>175</v>
      </c>
      <c r="O318" s="102">
        <f t="shared" si="117"/>
        <v>24150</v>
      </c>
      <c r="P318" s="103">
        <f t="shared" si="118"/>
        <v>19.239938766803576</v>
      </c>
      <c r="Q318" s="62">
        <f t="shared" si="119"/>
        <v>10500</v>
      </c>
      <c r="R318" s="104">
        <f t="shared" si="120"/>
        <v>150</v>
      </c>
      <c r="S318" s="62">
        <f t="shared" si="121"/>
        <v>0</v>
      </c>
      <c r="T318" s="62">
        <f t="shared" si="122"/>
        <v>0</v>
      </c>
      <c r="U318" s="62">
        <f t="shared" si="104"/>
        <v>34650</v>
      </c>
      <c r="V318" s="62">
        <v>49800</v>
      </c>
      <c r="W318" s="19">
        <f t="shared" si="105"/>
        <v>1.8381418980221373</v>
      </c>
      <c r="X318" s="111">
        <v>66400</v>
      </c>
      <c r="Y318" s="111"/>
      <c r="Z318" s="112">
        <f t="shared" si="108"/>
        <v>2203.5538922155688</v>
      </c>
      <c r="AA318" s="112">
        <f t="shared" si="106"/>
        <v>386.20000000000005</v>
      </c>
      <c r="AB318" s="112">
        <f t="shared" si="109"/>
        <v>724.5</v>
      </c>
      <c r="AC318" s="112">
        <f t="shared" si="114"/>
        <v>9672</v>
      </c>
      <c r="AD318" s="112">
        <f t="shared" si="110"/>
        <v>3862</v>
      </c>
      <c r="AE318" s="112">
        <f t="shared" ref="AE318:AE380" si="123">ROUNDUP(AC318-(Z318+AB318),-2)</f>
        <v>6800</v>
      </c>
      <c r="AF318" s="112">
        <f t="shared" ref="AF318:AF380" si="124">ROUNDUP(AD318-(AB318+AA318),-2)</f>
        <v>2800</v>
      </c>
      <c r="AG318" s="113">
        <f t="shared" si="111"/>
        <v>0.13654618473895583</v>
      </c>
      <c r="AH318" s="114">
        <f t="shared" si="112"/>
        <v>5.6224899598393573E-2</v>
      </c>
    </row>
    <row r="319" spans="1:34" ht="21" customHeight="1">
      <c r="A319" s="593">
        <f t="shared" si="113"/>
        <v>309</v>
      </c>
      <c r="B319" s="91"/>
      <c r="C319" s="610" t="s">
        <v>994</v>
      </c>
      <c r="D319" s="607"/>
      <c r="E319" s="604">
        <v>1</v>
      </c>
      <c r="F319" s="91"/>
      <c r="G319" s="91"/>
      <c r="H319" s="644" t="s">
        <v>692</v>
      </c>
      <c r="I319" s="588" t="s">
        <v>998</v>
      </c>
      <c r="J319" s="17">
        <f t="shared" si="115"/>
        <v>46</v>
      </c>
      <c r="K319" s="91" t="s">
        <v>8</v>
      </c>
      <c r="L319" s="144">
        <v>58</v>
      </c>
      <c r="M319" s="17">
        <v>3</v>
      </c>
      <c r="N319" s="19">
        <f t="shared" si="116"/>
        <v>175</v>
      </c>
      <c r="O319" s="102">
        <f t="shared" si="117"/>
        <v>10150</v>
      </c>
      <c r="P319" s="103">
        <f t="shared" si="118"/>
        <v>8.086351075902952</v>
      </c>
      <c r="Q319" s="62">
        <f t="shared" si="119"/>
        <v>10500</v>
      </c>
      <c r="R319" s="104">
        <f t="shared" si="120"/>
        <v>150</v>
      </c>
      <c r="S319" s="62">
        <f t="shared" si="121"/>
        <v>0</v>
      </c>
      <c r="T319" s="62">
        <f t="shared" si="122"/>
        <v>0</v>
      </c>
      <c r="U319" s="62">
        <f t="shared" ref="U319:U381" si="125">SUM(O319+Q319)</f>
        <v>20650</v>
      </c>
      <c r="V319" s="62">
        <v>29800</v>
      </c>
      <c r="W319" s="19">
        <f t="shared" ref="W319:W381" si="126">((0.03*O319)+(0.9*U319))/(0.501*U319)</f>
        <v>1.8258398457322644</v>
      </c>
      <c r="X319" s="111">
        <v>39740</v>
      </c>
      <c r="Y319" s="111"/>
      <c r="Z319" s="112">
        <f t="shared" si="108"/>
        <v>1290.6197604790425</v>
      </c>
      <c r="AA319" s="112">
        <f t="shared" ref="AA319:AA381" si="127">AD319*0.1</f>
        <v>239.42000000000007</v>
      </c>
      <c r="AB319" s="112">
        <f t="shared" si="109"/>
        <v>304.5</v>
      </c>
      <c r="AC319" s="112">
        <f t="shared" si="114"/>
        <v>5872</v>
      </c>
      <c r="AD319" s="112">
        <f t="shared" si="110"/>
        <v>2394.2000000000007</v>
      </c>
      <c r="AE319" s="112">
        <f t="shared" si="123"/>
        <v>4300</v>
      </c>
      <c r="AF319" s="112">
        <f t="shared" si="124"/>
        <v>1900</v>
      </c>
      <c r="AG319" s="113">
        <f t="shared" si="111"/>
        <v>0.14429530201342283</v>
      </c>
      <c r="AH319" s="114">
        <f t="shared" si="112"/>
        <v>6.3758389261744972E-2</v>
      </c>
    </row>
    <row r="320" spans="1:34" ht="21" customHeight="1">
      <c r="A320" s="593">
        <f t="shared" si="113"/>
        <v>310</v>
      </c>
      <c r="B320" s="91"/>
      <c r="C320" s="611"/>
      <c r="D320" s="608"/>
      <c r="E320" s="605"/>
      <c r="F320" s="91"/>
      <c r="G320" s="91"/>
      <c r="H320" s="645"/>
      <c r="I320" s="588" t="s">
        <v>995</v>
      </c>
      <c r="J320" s="17">
        <f t="shared" si="115"/>
        <v>46</v>
      </c>
      <c r="K320" s="91" t="s">
        <v>8</v>
      </c>
      <c r="L320" s="144">
        <v>78</v>
      </c>
      <c r="M320" s="17">
        <v>3</v>
      </c>
      <c r="N320" s="19">
        <f t="shared" si="116"/>
        <v>175</v>
      </c>
      <c r="O320" s="102">
        <f t="shared" si="117"/>
        <v>13650</v>
      </c>
      <c r="P320" s="103">
        <f t="shared" si="118"/>
        <v>10.874747998628107</v>
      </c>
      <c r="Q320" s="62">
        <f t="shared" si="119"/>
        <v>10500</v>
      </c>
      <c r="R320" s="104">
        <f t="shared" si="120"/>
        <v>150</v>
      </c>
      <c r="S320" s="62">
        <f t="shared" si="121"/>
        <v>0</v>
      </c>
      <c r="T320" s="62">
        <f t="shared" si="122"/>
        <v>0</v>
      </c>
      <c r="U320" s="62">
        <f t="shared" si="125"/>
        <v>24150</v>
      </c>
      <c r="V320" s="62">
        <v>34800</v>
      </c>
      <c r="W320" s="19">
        <f t="shared" si="126"/>
        <v>1.8302525384014581</v>
      </c>
      <c r="X320" s="111">
        <v>46400</v>
      </c>
      <c r="Y320" s="111"/>
      <c r="Z320" s="112">
        <f t="shared" si="108"/>
        <v>1518.853293413174</v>
      </c>
      <c r="AA320" s="112">
        <f t="shared" si="127"/>
        <v>276.2</v>
      </c>
      <c r="AB320" s="112">
        <f t="shared" si="109"/>
        <v>409.5</v>
      </c>
      <c r="AC320" s="112">
        <f t="shared" si="114"/>
        <v>6822</v>
      </c>
      <c r="AD320" s="112">
        <f t="shared" si="110"/>
        <v>2762</v>
      </c>
      <c r="AE320" s="112">
        <f t="shared" si="123"/>
        <v>4900</v>
      </c>
      <c r="AF320" s="112">
        <f t="shared" si="124"/>
        <v>2100</v>
      </c>
      <c r="AG320" s="113">
        <f t="shared" si="111"/>
        <v>0.14080459770114942</v>
      </c>
      <c r="AH320" s="114">
        <f t="shared" si="112"/>
        <v>6.0344827586206899E-2</v>
      </c>
    </row>
    <row r="321" spans="1:34" ht="21" customHeight="1">
      <c r="A321" s="593">
        <f t="shared" si="113"/>
        <v>311</v>
      </c>
      <c r="B321" s="91"/>
      <c r="C321" s="611"/>
      <c r="D321" s="608"/>
      <c r="E321" s="605"/>
      <c r="F321" s="91"/>
      <c r="G321" s="91"/>
      <c r="H321" s="645"/>
      <c r="I321" s="588" t="s">
        <v>996</v>
      </c>
      <c r="J321" s="17">
        <f t="shared" si="115"/>
        <v>46</v>
      </c>
      <c r="K321" s="91" t="s">
        <v>8</v>
      </c>
      <c r="L321" s="144">
        <v>108</v>
      </c>
      <c r="M321" s="17">
        <v>3</v>
      </c>
      <c r="N321" s="19">
        <f t="shared" si="116"/>
        <v>175</v>
      </c>
      <c r="O321" s="102">
        <f t="shared" si="117"/>
        <v>18900</v>
      </c>
      <c r="P321" s="103">
        <f t="shared" si="118"/>
        <v>15.057343382715841</v>
      </c>
      <c r="Q321" s="62">
        <f t="shared" si="119"/>
        <v>10500</v>
      </c>
      <c r="R321" s="104">
        <f t="shared" si="120"/>
        <v>150</v>
      </c>
      <c r="S321" s="62">
        <f t="shared" si="121"/>
        <v>0</v>
      </c>
      <c r="T321" s="62">
        <f t="shared" si="122"/>
        <v>0</v>
      </c>
      <c r="U321" s="62">
        <f t="shared" si="125"/>
        <v>29400</v>
      </c>
      <c r="V321" s="62">
        <v>44800</v>
      </c>
      <c r="W321" s="19">
        <f t="shared" si="126"/>
        <v>1.834901625320787</v>
      </c>
      <c r="X321" s="111">
        <v>59740</v>
      </c>
      <c r="Y321" s="111"/>
      <c r="Z321" s="112">
        <f t="shared" si="108"/>
        <v>1861.2035928143716</v>
      </c>
      <c r="AA321" s="112">
        <f t="shared" si="127"/>
        <v>524.41999999999973</v>
      </c>
      <c r="AB321" s="112">
        <f t="shared" si="109"/>
        <v>567</v>
      </c>
      <c r="AC321" s="112">
        <f t="shared" si="114"/>
        <v>10472</v>
      </c>
      <c r="AD321" s="112">
        <f t="shared" si="110"/>
        <v>5244.1999999999971</v>
      </c>
      <c r="AE321" s="112">
        <f t="shared" si="123"/>
        <v>8100</v>
      </c>
      <c r="AF321" s="112">
        <f t="shared" si="124"/>
        <v>4200</v>
      </c>
      <c r="AG321" s="113">
        <f t="shared" si="111"/>
        <v>0.18080357142857142</v>
      </c>
      <c r="AH321" s="114">
        <f t="shared" si="112"/>
        <v>9.375E-2</v>
      </c>
    </row>
    <row r="322" spans="1:34" ht="21" customHeight="1">
      <c r="A322" s="593">
        <f t="shared" si="113"/>
        <v>312</v>
      </c>
      <c r="B322" s="91"/>
      <c r="C322" s="612"/>
      <c r="D322" s="609"/>
      <c r="E322" s="606"/>
      <c r="F322" s="91"/>
      <c r="G322" s="91"/>
      <c r="H322" s="646"/>
      <c r="I322" s="588" t="s">
        <v>997</v>
      </c>
      <c r="J322" s="17">
        <f t="shared" si="115"/>
        <v>46</v>
      </c>
      <c r="K322" s="91" t="s">
        <v>8</v>
      </c>
      <c r="L322" s="144">
        <v>158</v>
      </c>
      <c r="M322" s="17">
        <v>3</v>
      </c>
      <c r="N322" s="19">
        <f t="shared" si="116"/>
        <v>175</v>
      </c>
      <c r="O322" s="102">
        <f t="shared" si="117"/>
        <v>27650</v>
      </c>
      <c r="P322" s="103">
        <f t="shared" si="118"/>
        <v>22.028335689528731</v>
      </c>
      <c r="Q322" s="62">
        <f t="shared" si="119"/>
        <v>10500</v>
      </c>
      <c r="R322" s="104">
        <f t="shared" si="120"/>
        <v>150</v>
      </c>
      <c r="S322" s="62">
        <f t="shared" si="121"/>
        <v>0</v>
      </c>
      <c r="T322" s="62">
        <f t="shared" si="122"/>
        <v>0</v>
      </c>
      <c r="U322" s="62">
        <f t="shared" si="125"/>
        <v>38150</v>
      </c>
      <c r="V322" s="62">
        <v>54800</v>
      </c>
      <c r="W322" s="19">
        <f t="shared" si="126"/>
        <v>1.8398066252815468</v>
      </c>
      <c r="X322" s="111">
        <v>73070</v>
      </c>
      <c r="Y322" s="111"/>
      <c r="Z322" s="112">
        <f t="shared" si="108"/>
        <v>2431.7874251497001</v>
      </c>
      <c r="AA322" s="112">
        <f t="shared" si="127"/>
        <v>422.80999999999989</v>
      </c>
      <c r="AB322" s="112">
        <f t="shared" si="109"/>
        <v>829.5</v>
      </c>
      <c r="AC322" s="112">
        <f t="shared" si="114"/>
        <v>10622</v>
      </c>
      <c r="AD322" s="112">
        <f t="shared" si="110"/>
        <v>4228.0999999999985</v>
      </c>
      <c r="AE322" s="112">
        <f t="shared" si="123"/>
        <v>7400</v>
      </c>
      <c r="AF322" s="112">
        <f t="shared" si="124"/>
        <v>3000</v>
      </c>
      <c r="AG322" s="113">
        <f t="shared" si="111"/>
        <v>0.13503649635036497</v>
      </c>
      <c r="AH322" s="114">
        <f t="shared" si="112"/>
        <v>5.4744525547445258E-2</v>
      </c>
    </row>
    <row r="323" spans="1:34" ht="21" customHeight="1">
      <c r="A323" s="593">
        <f t="shared" si="113"/>
        <v>313</v>
      </c>
      <c r="B323" s="91"/>
      <c r="C323" s="60" t="s">
        <v>999</v>
      </c>
      <c r="D323" s="63"/>
      <c r="E323" s="17">
        <v>1</v>
      </c>
      <c r="F323" s="91"/>
      <c r="G323" s="91"/>
      <c r="H323" s="120" t="s">
        <v>692</v>
      </c>
      <c r="I323" s="592" t="s">
        <v>1000</v>
      </c>
      <c r="J323" s="17">
        <f t="shared" si="115"/>
        <v>44</v>
      </c>
      <c r="K323" s="91" t="s">
        <v>8</v>
      </c>
      <c r="L323" s="144">
        <v>129</v>
      </c>
      <c r="M323" s="17">
        <v>3</v>
      </c>
      <c r="N323" s="19">
        <f t="shared" si="116"/>
        <v>175</v>
      </c>
      <c r="O323" s="102">
        <f t="shared" si="117"/>
        <v>22575</v>
      </c>
      <c r="P323" s="103">
        <f t="shared" si="118"/>
        <v>17.985160151577254</v>
      </c>
      <c r="Q323" s="62">
        <f t="shared" si="119"/>
        <v>10500</v>
      </c>
      <c r="R323" s="104">
        <f t="shared" si="120"/>
        <v>150</v>
      </c>
      <c r="S323" s="62">
        <f t="shared" si="121"/>
        <v>0</v>
      </c>
      <c r="T323" s="62">
        <f t="shared" si="122"/>
        <v>0</v>
      </c>
      <c r="U323" s="62">
        <f t="shared" si="125"/>
        <v>33075</v>
      </c>
      <c r="V323" s="62">
        <v>49800</v>
      </c>
      <c r="W323" s="19">
        <f t="shared" si="126"/>
        <v>1.8372778253017774</v>
      </c>
      <c r="X323" s="111">
        <v>66400</v>
      </c>
      <c r="Y323" s="111"/>
      <c r="Z323" s="112">
        <f t="shared" si="108"/>
        <v>2100.84880239521</v>
      </c>
      <c r="AA323" s="112">
        <f t="shared" si="127"/>
        <v>543.70000000000005</v>
      </c>
      <c r="AB323" s="112">
        <f t="shared" si="109"/>
        <v>677.25</v>
      </c>
      <c r="AC323" s="112">
        <f t="shared" si="114"/>
        <v>11247</v>
      </c>
      <c r="AD323" s="112">
        <f t="shared" si="110"/>
        <v>5437</v>
      </c>
      <c r="AE323" s="112">
        <f t="shared" si="123"/>
        <v>8500</v>
      </c>
      <c r="AF323" s="112">
        <f t="shared" si="124"/>
        <v>4300</v>
      </c>
      <c r="AG323" s="113">
        <f t="shared" si="111"/>
        <v>0.17068273092369479</v>
      </c>
      <c r="AH323" s="114">
        <f t="shared" si="112"/>
        <v>8.6345381526104423E-2</v>
      </c>
    </row>
    <row r="324" spans="1:34" ht="21" customHeight="1">
      <c r="A324" s="593">
        <f t="shared" si="113"/>
        <v>314</v>
      </c>
      <c r="B324" s="91"/>
      <c r="C324" s="60" t="s">
        <v>1001</v>
      </c>
      <c r="D324" s="63"/>
      <c r="E324" s="17">
        <v>1</v>
      </c>
      <c r="F324" s="91"/>
      <c r="G324" s="91"/>
      <c r="H324" s="120" t="s">
        <v>692</v>
      </c>
      <c r="I324" s="588" t="s">
        <v>1002</v>
      </c>
      <c r="J324" s="17">
        <f t="shared" si="115"/>
        <v>44</v>
      </c>
      <c r="K324" s="91" t="s">
        <v>8</v>
      </c>
      <c r="L324" s="144">
        <v>188</v>
      </c>
      <c r="M324" s="17">
        <v>3</v>
      </c>
      <c r="N324" s="19">
        <f t="shared" si="116"/>
        <v>175</v>
      </c>
      <c r="O324" s="102">
        <f t="shared" si="117"/>
        <v>32900</v>
      </c>
      <c r="P324" s="103">
        <f t="shared" si="118"/>
        <v>26.210931073616464</v>
      </c>
      <c r="Q324" s="62">
        <f t="shared" si="119"/>
        <v>10500</v>
      </c>
      <c r="R324" s="104">
        <f t="shared" si="120"/>
        <v>150</v>
      </c>
      <c r="S324" s="62">
        <f t="shared" si="121"/>
        <v>0</v>
      </c>
      <c r="T324" s="62">
        <f t="shared" si="122"/>
        <v>0</v>
      </c>
      <c r="U324" s="62">
        <f t="shared" si="125"/>
        <v>43400</v>
      </c>
      <c r="V324" s="62">
        <v>64800</v>
      </c>
      <c r="W324" s="19">
        <f t="shared" si="126"/>
        <v>1.8418002704268881</v>
      </c>
      <c r="X324" s="111">
        <v>86400</v>
      </c>
      <c r="Y324" s="111"/>
      <c r="Z324" s="112">
        <f t="shared" si="108"/>
        <v>2774.1377245508984</v>
      </c>
      <c r="AA324" s="112">
        <f t="shared" si="127"/>
        <v>671.2</v>
      </c>
      <c r="AB324" s="112">
        <f t="shared" si="109"/>
        <v>987</v>
      </c>
      <c r="AC324" s="112">
        <f t="shared" si="114"/>
        <v>14272</v>
      </c>
      <c r="AD324" s="112">
        <f t="shared" si="110"/>
        <v>6712</v>
      </c>
      <c r="AE324" s="112">
        <f t="shared" si="123"/>
        <v>10600</v>
      </c>
      <c r="AF324" s="112">
        <f t="shared" si="124"/>
        <v>5100</v>
      </c>
      <c r="AG324" s="113">
        <f t="shared" si="111"/>
        <v>0.16358024691358025</v>
      </c>
      <c r="AH324" s="114">
        <f t="shared" si="112"/>
        <v>7.8703703703703706E-2</v>
      </c>
    </row>
    <row r="325" spans="1:34" ht="21" customHeight="1">
      <c r="A325" s="593">
        <f t="shared" si="113"/>
        <v>315</v>
      </c>
      <c r="B325" s="91"/>
      <c r="C325" s="60" t="s">
        <v>1003</v>
      </c>
      <c r="D325" s="63"/>
      <c r="E325" s="17">
        <v>1</v>
      </c>
      <c r="F325" s="91"/>
      <c r="G325" s="91"/>
      <c r="H325" s="120" t="s">
        <v>692</v>
      </c>
      <c r="I325" s="588" t="s">
        <v>1004</v>
      </c>
      <c r="J325" s="17">
        <f t="shared" si="115"/>
        <v>46</v>
      </c>
      <c r="K325" s="91" t="s">
        <v>8</v>
      </c>
      <c r="L325" s="144">
        <v>198</v>
      </c>
      <c r="M325" s="17">
        <v>3</v>
      </c>
      <c r="N325" s="19">
        <f t="shared" si="116"/>
        <v>175</v>
      </c>
      <c r="O325" s="102">
        <f t="shared" si="117"/>
        <v>34650</v>
      </c>
      <c r="P325" s="103">
        <f t="shared" si="118"/>
        <v>27.605129534979042</v>
      </c>
      <c r="Q325" s="62">
        <f t="shared" si="119"/>
        <v>10500</v>
      </c>
      <c r="R325" s="104">
        <f t="shared" si="120"/>
        <v>150</v>
      </c>
      <c r="S325" s="62">
        <f t="shared" si="121"/>
        <v>0</v>
      </c>
      <c r="T325" s="62">
        <f t="shared" si="122"/>
        <v>0</v>
      </c>
      <c r="U325" s="62">
        <f t="shared" si="125"/>
        <v>45150</v>
      </c>
      <c r="V325" s="62">
        <v>64800</v>
      </c>
      <c r="W325" s="19">
        <f t="shared" si="126"/>
        <v>1.8423617880518033</v>
      </c>
      <c r="X325" s="111">
        <v>86400</v>
      </c>
      <c r="Y325" s="111"/>
      <c r="Z325" s="112">
        <f t="shared" si="108"/>
        <v>2888.2544910179636</v>
      </c>
      <c r="AA325" s="112">
        <f t="shared" si="127"/>
        <v>496.20000000000005</v>
      </c>
      <c r="AB325" s="112">
        <f t="shared" si="109"/>
        <v>1039.5</v>
      </c>
      <c r="AC325" s="112">
        <f t="shared" si="114"/>
        <v>12522</v>
      </c>
      <c r="AD325" s="112">
        <f t="shared" si="110"/>
        <v>4962</v>
      </c>
      <c r="AE325" s="112">
        <f t="shared" si="123"/>
        <v>8600</v>
      </c>
      <c r="AF325" s="112">
        <f t="shared" si="124"/>
        <v>3500</v>
      </c>
      <c r="AG325" s="113">
        <f t="shared" si="111"/>
        <v>0.13271604938271606</v>
      </c>
      <c r="AH325" s="114">
        <f t="shared" si="112"/>
        <v>5.4012345679012343E-2</v>
      </c>
    </row>
    <row r="326" spans="1:34" ht="21" customHeight="1">
      <c r="A326" s="593">
        <f t="shared" si="113"/>
        <v>316</v>
      </c>
      <c r="B326" s="91"/>
      <c r="C326" s="60" t="s">
        <v>1005</v>
      </c>
      <c r="D326" s="63"/>
      <c r="E326" s="17">
        <v>1</v>
      </c>
      <c r="F326" s="91"/>
      <c r="G326" s="91"/>
      <c r="H326" s="120" t="s">
        <v>692</v>
      </c>
      <c r="I326" s="588" t="s">
        <v>1006</v>
      </c>
      <c r="J326" s="17">
        <f t="shared" si="115"/>
        <v>45</v>
      </c>
      <c r="K326" s="91" t="s">
        <v>8</v>
      </c>
      <c r="L326" s="144">
        <v>168</v>
      </c>
      <c r="M326" s="17">
        <v>3</v>
      </c>
      <c r="N326" s="19">
        <f t="shared" si="116"/>
        <v>175</v>
      </c>
      <c r="O326" s="102">
        <f t="shared" si="117"/>
        <v>29400</v>
      </c>
      <c r="P326" s="103">
        <f t="shared" si="118"/>
        <v>23.422534150891309</v>
      </c>
      <c r="Q326" s="62">
        <f t="shared" si="119"/>
        <v>10500</v>
      </c>
      <c r="R326" s="104">
        <f t="shared" si="120"/>
        <v>150</v>
      </c>
      <c r="S326" s="62">
        <f t="shared" si="121"/>
        <v>0</v>
      </c>
      <c r="T326" s="62">
        <f t="shared" si="122"/>
        <v>0</v>
      </c>
      <c r="U326" s="62">
        <f t="shared" si="125"/>
        <v>39900</v>
      </c>
      <c r="V326" s="62">
        <v>59800</v>
      </c>
      <c r="W326" s="19">
        <f t="shared" si="126"/>
        <v>1.8405294673810273</v>
      </c>
      <c r="X326" s="111">
        <v>79740</v>
      </c>
      <c r="Y326" s="111"/>
      <c r="Z326" s="112">
        <f t="shared" si="108"/>
        <v>2545.9041916167666</v>
      </c>
      <c r="AA326" s="112">
        <f t="shared" si="127"/>
        <v>634.41999999999973</v>
      </c>
      <c r="AB326" s="112">
        <f t="shared" si="109"/>
        <v>882</v>
      </c>
      <c r="AC326" s="112">
        <f t="shared" si="114"/>
        <v>13322</v>
      </c>
      <c r="AD326" s="112">
        <f t="shared" si="110"/>
        <v>6344.1999999999971</v>
      </c>
      <c r="AE326" s="112">
        <f t="shared" si="123"/>
        <v>9900</v>
      </c>
      <c r="AF326" s="112">
        <f t="shared" si="124"/>
        <v>4900</v>
      </c>
      <c r="AG326" s="113">
        <f t="shared" si="111"/>
        <v>0.16555183946488294</v>
      </c>
      <c r="AH326" s="114">
        <f t="shared" si="112"/>
        <v>8.193979933110368E-2</v>
      </c>
    </row>
    <row r="327" spans="1:34" ht="21" customHeight="1">
      <c r="A327" s="593">
        <f t="shared" si="113"/>
        <v>317</v>
      </c>
      <c r="B327" s="91"/>
      <c r="C327" s="60" t="s">
        <v>1008</v>
      </c>
      <c r="D327" s="63"/>
      <c r="E327" s="17">
        <v>1</v>
      </c>
      <c r="F327" s="91"/>
      <c r="G327" s="91"/>
      <c r="H327" s="120" t="s">
        <v>692</v>
      </c>
      <c r="I327" s="588" t="s">
        <v>1007</v>
      </c>
      <c r="J327" s="17">
        <f t="shared" si="115"/>
        <v>48</v>
      </c>
      <c r="K327" s="91" t="s">
        <v>8</v>
      </c>
      <c r="L327" s="144">
        <v>168</v>
      </c>
      <c r="M327" s="17">
        <v>3</v>
      </c>
      <c r="N327" s="19">
        <f t="shared" si="116"/>
        <v>175</v>
      </c>
      <c r="O327" s="102">
        <f t="shared" si="117"/>
        <v>29400</v>
      </c>
      <c r="P327" s="103">
        <f t="shared" si="118"/>
        <v>23.422534150891309</v>
      </c>
      <c r="Q327" s="62">
        <f t="shared" si="119"/>
        <v>10500</v>
      </c>
      <c r="R327" s="104">
        <f t="shared" si="120"/>
        <v>150</v>
      </c>
      <c r="S327" s="62">
        <f t="shared" si="121"/>
        <v>0</v>
      </c>
      <c r="T327" s="62">
        <f t="shared" si="122"/>
        <v>0</v>
      </c>
      <c r="U327" s="62">
        <f t="shared" si="125"/>
        <v>39900</v>
      </c>
      <c r="V327" s="62">
        <v>59800</v>
      </c>
      <c r="W327" s="19">
        <f t="shared" si="126"/>
        <v>1.8405294673810273</v>
      </c>
      <c r="X327" s="111">
        <v>79740</v>
      </c>
      <c r="Y327" s="111"/>
      <c r="Z327" s="112">
        <f t="shared" si="108"/>
        <v>2545.9041916167666</v>
      </c>
      <c r="AA327" s="112">
        <f t="shared" si="127"/>
        <v>634.41999999999973</v>
      </c>
      <c r="AB327" s="112">
        <f t="shared" si="109"/>
        <v>882</v>
      </c>
      <c r="AC327" s="112">
        <f t="shared" si="114"/>
        <v>13322</v>
      </c>
      <c r="AD327" s="112">
        <f t="shared" si="110"/>
        <v>6344.1999999999971</v>
      </c>
      <c r="AE327" s="112">
        <f t="shared" si="123"/>
        <v>9900</v>
      </c>
      <c r="AF327" s="112">
        <f t="shared" si="124"/>
        <v>4900</v>
      </c>
      <c r="AG327" s="113">
        <f t="shared" si="111"/>
        <v>0.16555183946488294</v>
      </c>
      <c r="AH327" s="114">
        <f t="shared" si="112"/>
        <v>8.193979933110368E-2</v>
      </c>
    </row>
    <row r="328" spans="1:34" ht="21" customHeight="1">
      <c r="A328" s="593">
        <f t="shared" si="113"/>
        <v>318</v>
      </c>
      <c r="B328" s="91"/>
      <c r="C328" s="60" t="s">
        <v>1009</v>
      </c>
      <c r="D328" s="63"/>
      <c r="E328" s="17">
        <v>1</v>
      </c>
      <c r="F328" s="91"/>
      <c r="G328" s="91"/>
      <c r="H328" s="120" t="s">
        <v>692</v>
      </c>
      <c r="I328" s="588" t="s">
        <v>1010</v>
      </c>
      <c r="J328" s="17">
        <f t="shared" si="115"/>
        <v>41</v>
      </c>
      <c r="K328" s="91" t="s">
        <v>8</v>
      </c>
      <c r="L328" s="144">
        <v>168</v>
      </c>
      <c r="M328" s="17">
        <v>3</v>
      </c>
      <c r="N328" s="19">
        <f t="shared" si="116"/>
        <v>175</v>
      </c>
      <c r="O328" s="102">
        <f t="shared" si="117"/>
        <v>29400</v>
      </c>
      <c r="P328" s="103">
        <f t="shared" si="118"/>
        <v>23.422534150891309</v>
      </c>
      <c r="Q328" s="62">
        <f t="shared" si="119"/>
        <v>10500</v>
      </c>
      <c r="R328" s="104">
        <f t="shared" si="120"/>
        <v>150</v>
      </c>
      <c r="S328" s="62">
        <f t="shared" si="121"/>
        <v>0</v>
      </c>
      <c r="T328" s="62">
        <f t="shared" si="122"/>
        <v>0</v>
      </c>
      <c r="U328" s="62">
        <f t="shared" si="125"/>
        <v>39900</v>
      </c>
      <c r="V328" s="62">
        <v>59800</v>
      </c>
      <c r="W328" s="19">
        <f t="shared" si="126"/>
        <v>1.8405294673810273</v>
      </c>
      <c r="X328" s="111">
        <v>79740</v>
      </c>
      <c r="Y328" s="111"/>
      <c r="Z328" s="112">
        <f t="shared" si="108"/>
        <v>2545.9041916167666</v>
      </c>
      <c r="AA328" s="112">
        <f t="shared" si="127"/>
        <v>634.41999999999973</v>
      </c>
      <c r="AB328" s="112">
        <f t="shared" si="109"/>
        <v>882</v>
      </c>
      <c r="AC328" s="112">
        <f t="shared" si="114"/>
        <v>13322</v>
      </c>
      <c r="AD328" s="112">
        <f t="shared" si="110"/>
        <v>6344.1999999999971</v>
      </c>
      <c r="AE328" s="112">
        <f t="shared" si="123"/>
        <v>9900</v>
      </c>
      <c r="AF328" s="112">
        <f t="shared" si="124"/>
        <v>4900</v>
      </c>
      <c r="AG328" s="113">
        <f t="shared" si="111"/>
        <v>0.16555183946488294</v>
      </c>
      <c r="AH328" s="114">
        <f t="shared" si="112"/>
        <v>8.193979933110368E-2</v>
      </c>
    </row>
    <row r="329" spans="1:34" ht="21" customHeight="1">
      <c r="A329" s="593">
        <f t="shared" si="113"/>
        <v>319</v>
      </c>
      <c r="B329" s="91"/>
      <c r="C329" s="60" t="s">
        <v>1011</v>
      </c>
      <c r="D329" s="63"/>
      <c r="E329" s="17">
        <v>1</v>
      </c>
      <c r="F329" s="91"/>
      <c r="G329" s="91"/>
      <c r="H329" s="120" t="s">
        <v>692</v>
      </c>
      <c r="I329" s="588" t="s">
        <v>1012</v>
      </c>
      <c r="J329" s="17">
        <f t="shared" si="115"/>
        <v>48</v>
      </c>
      <c r="K329" s="91" t="s">
        <v>8</v>
      </c>
      <c r="L329" s="144">
        <v>168</v>
      </c>
      <c r="M329" s="17">
        <v>3</v>
      </c>
      <c r="N329" s="19">
        <f t="shared" si="116"/>
        <v>175</v>
      </c>
      <c r="O329" s="102">
        <f t="shared" si="117"/>
        <v>29400</v>
      </c>
      <c r="P329" s="103">
        <f t="shared" si="118"/>
        <v>23.422534150891309</v>
      </c>
      <c r="Q329" s="62">
        <f t="shared" si="119"/>
        <v>10500</v>
      </c>
      <c r="R329" s="104">
        <f t="shared" si="120"/>
        <v>150</v>
      </c>
      <c r="S329" s="62">
        <f t="shared" si="121"/>
        <v>0</v>
      </c>
      <c r="T329" s="62">
        <f t="shared" si="122"/>
        <v>0</v>
      </c>
      <c r="U329" s="62">
        <f t="shared" si="125"/>
        <v>39900</v>
      </c>
      <c r="V329" s="62">
        <v>59800</v>
      </c>
      <c r="W329" s="19">
        <f t="shared" si="126"/>
        <v>1.8405294673810273</v>
      </c>
      <c r="X329" s="111">
        <v>79740</v>
      </c>
      <c r="Y329" s="111"/>
      <c r="Z329" s="112">
        <f t="shared" si="108"/>
        <v>2545.9041916167666</v>
      </c>
      <c r="AA329" s="112">
        <f t="shared" si="127"/>
        <v>634.41999999999973</v>
      </c>
      <c r="AB329" s="112">
        <f t="shared" si="109"/>
        <v>882</v>
      </c>
      <c r="AC329" s="112">
        <f t="shared" si="114"/>
        <v>13322</v>
      </c>
      <c r="AD329" s="112">
        <f t="shared" si="110"/>
        <v>6344.1999999999971</v>
      </c>
      <c r="AE329" s="112">
        <f t="shared" si="123"/>
        <v>9900</v>
      </c>
      <c r="AF329" s="112">
        <f t="shared" si="124"/>
        <v>4900</v>
      </c>
      <c r="AG329" s="113">
        <f t="shared" si="111"/>
        <v>0.16555183946488294</v>
      </c>
      <c r="AH329" s="114">
        <f t="shared" si="112"/>
        <v>8.193979933110368E-2</v>
      </c>
    </row>
    <row r="330" spans="1:34" ht="21" customHeight="1">
      <c r="A330" s="593">
        <f t="shared" si="113"/>
        <v>320</v>
      </c>
      <c r="B330" s="91"/>
      <c r="C330" s="60" t="s">
        <v>1013</v>
      </c>
      <c r="D330" s="63"/>
      <c r="E330" s="17">
        <v>1</v>
      </c>
      <c r="F330" s="91"/>
      <c r="G330" s="91"/>
      <c r="H330" s="120" t="s">
        <v>692</v>
      </c>
      <c r="I330" s="588" t="s">
        <v>1014</v>
      </c>
      <c r="J330" s="17">
        <f t="shared" si="115"/>
        <v>43</v>
      </c>
      <c r="K330" s="91" t="s">
        <v>8</v>
      </c>
      <c r="L330" s="144">
        <v>198</v>
      </c>
      <c r="M330" s="17">
        <v>3</v>
      </c>
      <c r="N330" s="19">
        <f t="shared" si="116"/>
        <v>175</v>
      </c>
      <c r="O330" s="102">
        <f t="shared" si="117"/>
        <v>34650</v>
      </c>
      <c r="P330" s="103">
        <f t="shared" si="118"/>
        <v>27.605129534979042</v>
      </c>
      <c r="Q330" s="62">
        <f t="shared" si="119"/>
        <v>10500</v>
      </c>
      <c r="R330" s="104">
        <f t="shared" si="120"/>
        <v>150</v>
      </c>
      <c r="S330" s="62">
        <f t="shared" si="121"/>
        <v>0</v>
      </c>
      <c r="T330" s="62">
        <f t="shared" si="122"/>
        <v>0</v>
      </c>
      <c r="U330" s="62">
        <f t="shared" si="125"/>
        <v>45150</v>
      </c>
      <c r="V330" s="62">
        <v>69800</v>
      </c>
      <c r="W330" s="19">
        <f t="shared" si="126"/>
        <v>1.8423617880518033</v>
      </c>
      <c r="X330" s="111">
        <v>93070</v>
      </c>
      <c r="Y330" s="111"/>
      <c r="Z330" s="112">
        <f t="shared" si="108"/>
        <v>2888.2544910179636</v>
      </c>
      <c r="AA330" s="112">
        <f t="shared" si="127"/>
        <v>882.81</v>
      </c>
      <c r="AB330" s="112">
        <f t="shared" si="109"/>
        <v>1039.5</v>
      </c>
      <c r="AC330" s="112">
        <f t="shared" si="114"/>
        <v>16972</v>
      </c>
      <c r="AD330" s="112">
        <f t="shared" si="110"/>
        <v>8828.0999999999985</v>
      </c>
      <c r="AE330" s="112">
        <f t="shared" si="123"/>
        <v>13100</v>
      </c>
      <c r="AF330" s="112">
        <f t="shared" si="124"/>
        <v>7000</v>
      </c>
      <c r="AG330" s="113">
        <f t="shared" si="111"/>
        <v>0.18767908309455589</v>
      </c>
      <c r="AH330" s="114">
        <f t="shared" si="112"/>
        <v>0.10028653295128939</v>
      </c>
    </row>
    <row r="331" spans="1:34" ht="21" customHeight="1">
      <c r="A331" s="593">
        <f t="shared" ref="A331:A394" si="128">ROW()-10</f>
        <v>321</v>
      </c>
      <c r="B331" s="91"/>
      <c r="C331" s="60" t="s">
        <v>1015</v>
      </c>
      <c r="D331" s="63"/>
      <c r="E331" s="17">
        <v>1</v>
      </c>
      <c r="F331" s="91"/>
      <c r="G331" s="91"/>
      <c r="H331" s="120" t="s">
        <v>693</v>
      </c>
      <c r="I331" s="588" t="s">
        <v>1016</v>
      </c>
      <c r="J331" s="17">
        <f t="shared" si="115"/>
        <v>47</v>
      </c>
      <c r="K331" s="91" t="s">
        <v>8</v>
      </c>
      <c r="L331" s="144">
        <v>188</v>
      </c>
      <c r="M331" s="17">
        <v>3</v>
      </c>
      <c r="N331" s="19">
        <f t="shared" si="116"/>
        <v>175</v>
      </c>
      <c r="O331" s="102">
        <f t="shared" si="117"/>
        <v>32900</v>
      </c>
      <c r="P331" s="103">
        <f t="shared" si="118"/>
        <v>26.210931073616464</v>
      </c>
      <c r="Q331" s="62">
        <f t="shared" si="119"/>
        <v>10500</v>
      </c>
      <c r="R331" s="104">
        <f t="shared" si="120"/>
        <v>150</v>
      </c>
      <c r="S331" s="62">
        <f t="shared" si="121"/>
        <v>0</v>
      </c>
      <c r="T331" s="62">
        <f t="shared" si="122"/>
        <v>0</v>
      </c>
      <c r="U331" s="62">
        <f t="shared" si="125"/>
        <v>43400</v>
      </c>
      <c r="V331" s="62">
        <v>59800</v>
      </c>
      <c r="W331" s="19">
        <f t="shared" si="126"/>
        <v>1.8418002704268881</v>
      </c>
      <c r="X331" s="111">
        <v>79740</v>
      </c>
      <c r="Y331" s="111"/>
      <c r="Z331" s="112">
        <f t="shared" ref="Z331:Z394" si="129">0.1*(0.89*W331-1)*U331</f>
        <v>2774.1377245508984</v>
      </c>
      <c r="AA331" s="112">
        <f t="shared" si="127"/>
        <v>284.41999999999973</v>
      </c>
      <c r="AB331" s="112">
        <f t="shared" ref="AB331:AB394" si="130">O331*0.03</f>
        <v>987</v>
      </c>
      <c r="AC331" s="112">
        <f t="shared" si="114"/>
        <v>9822</v>
      </c>
      <c r="AD331" s="112">
        <f t="shared" ref="AD331:AD394" si="131">V331-(X331*0.17)-U331</f>
        <v>2844.1999999999971</v>
      </c>
      <c r="AE331" s="112">
        <f t="shared" si="123"/>
        <v>6100</v>
      </c>
      <c r="AF331" s="112">
        <f t="shared" si="124"/>
        <v>1600</v>
      </c>
      <c r="AG331" s="113">
        <f t="shared" ref="AG331:AG394" si="132">AE331/V331</f>
        <v>0.1020066889632107</v>
      </c>
      <c r="AH331" s="114">
        <f t="shared" ref="AH331:AH394" si="133">AF331/V331</f>
        <v>2.6755852842809364E-2</v>
      </c>
    </row>
    <row r="332" spans="1:34" ht="21" customHeight="1">
      <c r="A332" s="593">
        <f t="shared" si="128"/>
        <v>322</v>
      </c>
      <c r="B332" s="91"/>
      <c r="C332" s="60" t="s">
        <v>1017</v>
      </c>
      <c r="D332" s="63"/>
      <c r="E332" s="17">
        <v>1</v>
      </c>
      <c r="F332" s="91"/>
      <c r="G332" s="91"/>
      <c r="H332" s="120" t="s">
        <v>694</v>
      </c>
      <c r="I332" s="588" t="s">
        <v>1018</v>
      </c>
      <c r="J332" s="17">
        <f t="shared" si="115"/>
        <v>39</v>
      </c>
      <c r="K332" s="91" t="s">
        <v>8</v>
      </c>
      <c r="L332" s="144">
        <v>88</v>
      </c>
      <c r="M332" s="17">
        <v>3</v>
      </c>
      <c r="N332" s="19">
        <f t="shared" si="116"/>
        <v>175</v>
      </c>
      <c r="O332" s="102">
        <f t="shared" si="117"/>
        <v>15400</v>
      </c>
      <c r="P332" s="103">
        <f t="shared" si="118"/>
        <v>12.268946459990685</v>
      </c>
      <c r="Q332" s="62">
        <f t="shared" si="119"/>
        <v>10500</v>
      </c>
      <c r="R332" s="104">
        <f t="shared" si="120"/>
        <v>150</v>
      </c>
      <c r="S332" s="62">
        <f t="shared" si="121"/>
        <v>0</v>
      </c>
      <c r="T332" s="62">
        <f t="shared" si="122"/>
        <v>0</v>
      </c>
      <c r="U332" s="62">
        <f t="shared" si="125"/>
        <v>25900</v>
      </c>
      <c r="V332" s="62">
        <v>39800</v>
      </c>
      <c r="W332" s="19">
        <f t="shared" si="126"/>
        <v>1.8320116523709338</v>
      </c>
      <c r="X332" s="111">
        <v>53070</v>
      </c>
      <c r="Y332" s="111"/>
      <c r="Z332" s="112">
        <f t="shared" si="129"/>
        <v>1632.9700598802392</v>
      </c>
      <c r="AA332" s="112">
        <f t="shared" si="127"/>
        <v>487.80999999999989</v>
      </c>
      <c r="AB332" s="112">
        <f t="shared" si="130"/>
        <v>462</v>
      </c>
      <c r="AC332" s="112">
        <f t="shared" ref="AC332:AC395" si="134">0.89*V332-U332</f>
        <v>9522</v>
      </c>
      <c r="AD332" s="112">
        <f t="shared" si="131"/>
        <v>4878.0999999999985</v>
      </c>
      <c r="AE332" s="112">
        <f t="shared" si="123"/>
        <v>7500</v>
      </c>
      <c r="AF332" s="112">
        <f t="shared" si="124"/>
        <v>4000</v>
      </c>
      <c r="AG332" s="113">
        <f t="shared" si="132"/>
        <v>0.18844221105527639</v>
      </c>
      <c r="AH332" s="114">
        <f t="shared" si="133"/>
        <v>0.10050251256281408</v>
      </c>
    </row>
    <row r="333" spans="1:34" ht="21" customHeight="1">
      <c r="A333" s="593">
        <f t="shared" si="128"/>
        <v>323</v>
      </c>
      <c r="B333" s="91"/>
      <c r="C333" s="60" t="s">
        <v>1019</v>
      </c>
      <c r="D333" s="63"/>
      <c r="E333" s="17">
        <v>1</v>
      </c>
      <c r="F333" s="91"/>
      <c r="G333" s="91"/>
      <c r="H333" s="120" t="s">
        <v>695</v>
      </c>
      <c r="I333" s="588" t="s">
        <v>1020</v>
      </c>
      <c r="J333" s="17">
        <f t="shared" si="115"/>
        <v>44</v>
      </c>
      <c r="K333" s="91" t="s">
        <v>8</v>
      </c>
      <c r="L333" s="144">
        <v>138</v>
      </c>
      <c r="M333" s="17">
        <v>3</v>
      </c>
      <c r="N333" s="19">
        <f t="shared" si="116"/>
        <v>175</v>
      </c>
      <c r="O333" s="102">
        <f t="shared" si="117"/>
        <v>24150</v>
      </c>
      <c r="P333" s="103">
        <f t="shared" si="118"/>
        <v>19.239938766803576</v>
      </c>
      <c r="Q333" s="62">
        <f t="shared" si="119"/>
        <v>10500</v>
      </c>
      <c r="R333" s="104">
        <f t="shared" si="120"/>
        <v>150</v>
      </c>
      <c r="S333" s="62">
        <f t="shared" si="121"/>
        <v>0</v>
      </c>
      <c r="T333" s="62">
        <f t="shared" si="122"/>
        <v>0</v>
      </c>
      <c r="U333" s="62">
        <f t="shared" si="125"/>
        <v>34650</v>
      </c>
      <c r="V333" s="62">
        <v>49800</v>
      </c>
      <c r="W333" s="19">
        <f t="shared" si="126"/>
        <v>1.8381418980221373</v>
      </c>
      <c r="X333" s="111">
        <v>66400</v>
      </c>
      <c r="Y333" s="111"/>
      <c r="Z333" s="112">
        <f t="shared" si="129"/>
        <v>2203.5538922155688</v>
      </c>
      <c r="AA333" s="112">
        <f t="shared" si="127"/>
        <v>386.20000000000005</v>
      </c>
      <c r="AB333" s="112">
        <f t="shared" si="130"/>
        <v>724.5</v>
      </c>
      <c r="AC333" s="112">
        <f t="shared" si="134"/>
        <v>9672</v>
      </c>
      <c r="AD333" s="112">
        <f t="shared" si="131"/>
        <v>3862</v>
      </c>
      <c r="AE333" s="112">
        <f t="shared" si="123"/>
        <v>6800</v>
      </c>
      <c r="AF333" s="112">
        <f t="shared" si="124"/>
        <v>2800</v>
      </c>
      <c r="AG333" s="113">
        <f t="shared" si="132"/>
        <v>0.13654618473895583</v>
      </c>
      <c r="AH333" s="114">
        <f t="shared" si="133"/>
        <v>5.6224899598393573E-2</v>
      </c>
    </row>
    <row r="334" spans="1:34" ht="21" customHeight="1">
      <c r="A334" s="593">
        <f t="shared" si="128"/>
        <v>324</v>
      </c>
      <c r="B334" s="91"/>
      <c r="C334" s="60" t="s">
        <v>1021</v>
      </c>
      <c r="D334" s="63"/>
      <c r="E334" s="17">
        <v>1</v>
      </c>
      <c r="F334" s="91"/>
      <c r="G334" s="91"/>
      <c r="H334" s="120" t="s">
        <v>695</v>
      </c>
      <c r="I334" s="588" t="s">
        <v>1022</v>
      </c>
      <c r="J334" s="17">
        <f t="shared" si="115"/>
        <v>41</v>
      </c>
      <c r="K334" s="91" t="s">
        <v>8</v>
      </c>
      <c r="L334" s="144">
        <v>158</v>
      </c>
      <c r="M334" s="17">
        <v>3</v>
      </c>
      <c r="N334" s="19">
        <f t="shared" si="116"/>
        <v>175</v>
      </c>
      <c r="O334" s="102">
        <f t="shared" si="117"/>
        <v>27650</v>
      </c>
      <c r="P334" s="103">
        <f t="shared" si="118"/>
        <v>22.028335689528731</v>
      </c>
      <c r="Q334" s="62">
        <f t="shared" si="119"/>
        <v>10500</v>
      </c>
      <c r="R334" s="104">
        <f t="shared" si="120"/>
        <v>150</v>
      </c>
      <c r="S334" s="62">
        <f t="shared" si="121"/>
        <v>0</v>
      </c>
      <c r="T334" s="62">
        <f t="shared" si="122"/>
        <v>0</v>
      </c>
      <c r="U334" s="62">
        <f t="shared" si="125"/>
        <v>38150</v>
      </c>
      <c r="V334" s="62">
        <v>54800</v>
      </c>
      <c r="W334" s="19">
        <f t="shared" si="126"/>
        <v>1.8398066252815468</v>
      </c>
      <c r="X334" s="111">
        <v>73070</v>
      </c>
      <c r="Y334" s="111"/>
      <c r="Z334" s="112">
        <f t="shared" si="129"/>
        <v>2431.7874251497001</v>
      </c>
      <c r="AA334" s="112">
        <f t="shared" si="127"/>
        <v>422.80999999999989</v>
      </c>
      <c r="AB334" s="112">
        <f t="shared" si="130"/>
        <v>829.5</v>
      </c>
      <c r="AC334" s="112">
        <f t="shared" si="134"/>
        <v>10622</v>
      </c>
      <c r="AD334" s="112">
        <f t="shared" si="131"/>
        <v>4228.0999999999985</v>
      </c>
      <c r="AE334" s="112">
        <f t="shared" si="123"/>
        <v>7400</v>
      </c>
      <c r="AF334" s="112">
        <f t="shared" si="124"/>
        <v>3000</v>
      </c>
      <c r="AG334" s="113">
        <f t="shared" si="132"/>
        <v>0.13503649635036497</v>
      </c>
      <c r="AH334" s="114">
        <f t="shared" si="133"/>
        <v>5.4744525547445258E-2</v>
      </c>
    </row>
    <row r="335" spans="1:34" ht="21" customHeight="1">
      <c r="A335" s="593">
        <f t="shared" si="128"/>
        <v>325</v>
      </c>
      <c r="B335" s="91"/>
      <c r="C335" s="60" t="s">
        <v>1023</v>
      </c>
      <c r="D335" s="63"/>
      <c r="E335" s="17">
        <v>1</v>
      </c>
      <c r="F335" s="91"/>
      <c r="G335" s="91"/>
      <c r="H335" s="120" t="s">
        <v>696</v>
      </c>
      <c r="I335" s="588" t="s">
        <v>1024</v>
      </c>
      <c r="J335" s="17">
        <f t="shared" si="115"/>
        <v>41</v>
      </c>
      <c r="K335" s="91" t="s">
        <v>8</v>
      </c>
      <c r="L335" s="144">
        <v>158</v>
      </c>
      <c r="M335" s="17">
        <v>3</v>
      </c>
      <c r="N335" s="19">
        <f t="shared" si="116"/>
        <v>175</v>
      </c>
      <c r="O335" s="102">
        <f t="shared" si="117"/>
        <v>27650</v>
      </c>
      <c r="P335" s="103">
        <f t="shared" si="118"/>
        <v>22.028335689528731</v>
      </c>
      <c r="Q335" s="62">
        <f t="shared" si="119"/>
        <v>10500</v>
      </c>
      <c r="R335" s="104">
        <f t="shared" si="120"/>
        <v>150</v>
      </c>
      <c r="S335" s="62">
        <f t="shared" si="121"/>
        <v>0</v>
      </c>
      <c r="T335" s="62">
        <f t="shared" si="122"/>
        <v>0</v>
      </c>
      <c r="U335" s="62">
        <f t="shared" si="125"/>
        <v>38150</v>
      </c>
      <c r="V335" s="62">
        <v>54800</v>
      </c>
      <c r="W335" s="19">
        <f t="shared" si="126"/>
        <v>1.8398066252815468</v>
      </c>
      <c r="X335" s="111">
        <v>73070</v>
      </c>
      <c r="Y335" s="111"/>
      <c r="Z335" s="112">
        <f t="shared" si="129"/>
        <v>2431.7874251497001</v>
      </c>
      <c r="AA335" s="112">
        <f t="shared" si="127"/>
        <v>422.80999999999989</v>
      </c>
      <c r="AB335" s="112">
        <f t="shared" si="130"/>
        <v>829.5</v>
      </c>
      <c r="AC335" s="112">
        <f t="shared" si="134"/>
        <v>10622</v>
      </c>
      <c r="AD335" s="112">
        <f t="shared" si="131"/>
        <v>4228.0999999999985</v>
      </c>
      <c r="AE335" s="112">
        <f t="shared" si="123"/>
        <v>7400</v>
      </c>
      <c r="AF335" s="112">
        <f t="shared" si="124"/>
        <v>3000</v>
      </c>
      <c r="AG335" s="113">
        <f t="shared" si="132"/>
        <v>0.13503649635036497</v>
      </c>
      <c r="AH335" s="114">
        <f t="shared" si="133"/>
        <v>5.4744525547445258E-2</v>
      </c>
    </row>
    <row r="336" spans="1:34" ht="21" customHeight="1">
      <c r="A336" s="593">
        <f t="shared" si="128"/>
        <v>326</v>
      </c>
      <c r="B336" s="91"/>
      <c r="C336" s="60" t="s">
        <v>1025</v>
      </c>
      <c r="D336" s="63"/>
      <c r="E336" s="17">
        <v>1</v>
      </c>
      <c r="F336" s="91"/>
      <c r="G336" s="91"/>
      <c r="H336" s="120" t="s">
        <v>697</v>
      </c>
      <c r="I336" s="588" t="s">
        <v>1026</v>
      </c>
      <c r="J336" s="17">
        <f t="shared" si="115"/>
        <v>41</v>
      </c>
      <c r="K336" s="91" t="s">
        <v>8</v>
      </c>
      <c r="L336" s="144">
        <v>98</v>
      </c>
      <c r="M336" s="17">
        <v>1</v>
      </c>
      <c r="N336" s="19">
        <f t="shared" si="116"/>
        <v>175</v>
      </c>
      <c r="O336" s="102">
        <f t="shared" si="117"/>
        <v>17150</v>
      </c>
      <c r="P336" s="103">
        <f t="shared" si="118"/>
        <v>13.663144921353263</v>
      </c>
      <c r="Q336" s="62">
        <f t="shared" si="119"/>
        <v>6500</v>
      </c>
      <c r="R336" s="104">
        <f t="shared" si="120"/>
        <v>150</v>
      </c>
      <c r="S336" s="62">
        <f t="shared" si="121"/>
        <v>0</v>
      </c>
      <c r="T336" s="62">
        <f t="shared" si="122"/>
        <v>0</v>
      </c>
      <c r="U336" s="62">
        <f t="shared" si="125"/>
        <v>23650</v>
      </c>
      <c r="V336" s="62">
        <v>39800</v>
      </c>
      <c r="W336" s="19">
        <f t="shared" si="126"/>
        <v>1.8398298540340039</v>
      </c>
      <c r="X336" s="111">
        <v>53070</v>
      </c>
      <c r="Y336" s="111"/>
      <c r="Z336" s="112">
        <f t="shared" si="129"/>
        <v>1507.5658682634732</v>
      </c>
      <c r="AA336" s="112">
        <f t="shared" si="127"/>
        <v>712.81</v>
      </c>
      <c r="AB336" s="112">
        <f t="shared" si="130"/>
        <v>514.5</v>
      </c>
      <c r="AC336" s="112">
        <f t="shared" si="134"/>
        <v>11772</v>
      </c>
      <c r="AD336" s="112">
        <f t="shared" si="131"/>
        <v>7128.0999999999985</v>
      </c>
      <c r="AE336" s="112">
        <f t="shared" si="123"/>
        <v>9800</v>
      </c>
      <c r="AF336" s="112">
        <f t="shared" si="124"/>
        <v>6000</v>
      </c>
      <c r="AG336" s="113">
        <f t="shared" si="132"/>
        <v>0.24623115577889448</v>
      </c>
      <c r="AH336" s="114">
        <f t="shared" si="133"/>
        <v>0.15075376884422109</v>
      </c>
    </row>
    <row r="337" spans="1:34" ht="21" customHeight="1">
      <c r="A337" s="593">
        <f t="shared" si="128"/>
        <v>327</v>
      </c>
      <c r="B337" s="91"/>
      <c r="C337" s="60" t="s">
        <v>1027</v>
      </c>
      <c r="D337" s="63"/>
      <c r="E337" s="17">
        <v>1</v>
      </c>
      <c r="F337" s="91"/>
      <c r="G337" s="91"/>
      <c r="H337" s="120" t="s">
        <v>698</v>
      </c>
      <c r="I337" s="588" t="s">
        <v>1028</v>
      </c>
      <c r="J337" s="17">
        <f t="shared" si="115"/>
        <v>38</v>
      </c>
      <c r="K337" s="91" t="s">
        <v>8</v>
      </c>
      <c r="L337" s="144">
        <v>106</v>
      </c>
      <c r="M337" s="17">
        <v>1</v>
      </c>
      <c r="N337" s="19">
        <f t="shared" si="116"/>
        <v>175</v>
      </c>
      <c r="O337" s="102">
        <f t="shared" si="117"/>
        <v>18550</v>
      </c>
      <c r="P337" s="103">
        <f t="shared" si="118"/>
        <v>14.778503690443326</v>
      </c>
      <c r="Q337" s="62">
        <f t="shared" si="119"/>
        <v>6500</v>
      </c>
      <c r="R337" s="104">
        <f t="shared" si="120"/>
        <v>150</v>
      </c>
      <c r="S337" s="62">
        <f t="shared" si="121"/>
        <v>0</v>
      </c>
      <c r="T337" s="62">
        <f t="shared" si="122"/>
        <v>0</v>
      </c>
      <c r="U337" s="62">
        <f t="shared" si="125"/>
        <v>25050</v>
      </c>
      <c r="V337" s="62">
        <v>39800</v>
      </c>
      <c r="W337" s="19">
        <f t="shared" si="126"/>
        <v>1.8407496384476556</v>
      </c>
      <c r="X337" s="111">
        <v>53070</v>
      </c>
      <c r="Y337" s="111"/>
      <c r="Z337" s="112">
        <f t="shared" si="129"/>
        <v>1598.8592814371259</v>
      </c>
      <c r="AA337" s="112">
        <f t="shared" si="127"/>
        <v>572.80999999999983</v>
      </c>
      <c r="AB337" s="112">
        <f t="shared" si="130"/>
        <v>556.5</v>
      </c>
      <c r="AC337" s="112">
        <f t="shared" si="134"/>
        <v>10372</v>
      </c>
      <c r="AD337" s="112">
        <f t="shared" si="131"/>
        <v>5728.0999999999985</v>
      </c>
      <c r="AE337" s="112">
        <f t="shared" si="123"/>
        <v>8300</v>
      </c>
      <c r="AF337" s="112">
        <f t="shared" si="124"/>
        <v>4600</v>
      </c>
      <c r="AG337" s="113">
        <f t="shared" si="132"/>
        <v>0.20854271356783918</v>
      </c>
      <c r="AH337" s="114">
        <f t="shared" si="133"/>
        <v>0.11557788944723618</v>
      </c>
    </row>
    <row r="338" spans="1:34" ht="21" customHeight="1">
      <c r="A338" s="593">
        <f t="shared" si="128"/>
        <v>328</v>
      </c>
      <c r="B338" s="91"/>
      <c r="C338" s="60" t="s">
        <v>1029</v>
      </c>
      <c r="D338" s="63"/>
      <c r="E338" s="17">
        <v>1</v>
      </c>
      <c r="F338" s="91"/>
      <c r="G338" s="91"/>
      <c r="H338" s="120" t="s">
        <v>698</v>
      </c>
      <c r="I338" s="588" t="s">
        <v>1030</v>
      </c>
      <c r="J338" s="17">
        <f t="shared" si="115"/>
        <v>42</v>
      </c>
      <c r="K338" s="91" t="s">
        <v>8</v>
      </c>
      <c r="L338" s="144">
        <v>266</v>
      </c>
      <c r="M338" s="17">
        <v>3</v>
      </c>
      <c r="N338" s="19">
        <f t="shared" si="116"/>
        <v>175</v>
      </c>
      <c r="O338" s="102">
        <f t="shared" si="117"/>
        <v>46550</v>
      </c>
      <c r="P338" s="103">
        <f t="shared" si="118"/>
        <v>37.085679072244574</v>
      </c>
      <c r="Q338" s="62">
        <f t="shared" si="119"/>
        <v>10500</v>
      </c>
      <c r="R338" s="104">
        <f t="shared" si="120"/>
        <v>150</v>
      </c>
      <c r="S338" s="62">
        <f t="shared" si="121"/>
        <v>0</v>
      </c>
      <c r="T338" s="62">
        <f t="shared" si="122"/>
        <v>0</v>
      </c>
      <c r="U338" s="62">
        <f t="shared" si="125"/>
        <v>57050</v>
      </c>
      <c r="V338" s="62">
        <v>79800</v>
      </c>
      <c r="W338" s="19">
        <f t="shared" si="126"/>
        <v>1.8452665221703832</v>
      </c>
      <c r="X338" s="111">
        <v>106400</v>
      </c>
      <c r="Y338" s="111"/>
      <c r="Z338" s="112">
        <f t="shared" si="129"/>
        <v>3664.2485029940126</v>
      </c>
      <c r="AA338" s="112">
        <f t="shared" si="127"/>
        <v>466.20000000000005</v>
      </c>
      <c r="AB338" s="112">
        <f t="shared" si="130"/>
        <v>1396.5</v>
      </c>
      <c r="AC338" s="112">
        <f t="shared" si="134"/>
        <v>13972</v>
      </c>
      <c r="AD338" s="112">
        <f t="shared" si="131"/>
        <v>4662</v>
      </c>
      <c r="AE338" s="112">
        <f t="shared" si="123"/>
        <v>9000</v>
      </c>
      <c r="AF338" s="112">
        <f t="shared" si="124"/>
        <v>2800</v>
      </c>
      <c r="AG338" s="113">
        <f t="shared" si="132"/>
        <v>0.11278195488721804</v>
      </c>
      <c r="AH338" s="114">
        <f t="shared" si="133"/>
        <v>3.5087719298245612E-2</v>
      </c>
    </row>
    <row r="339" spans="1:34" ht="21" customHeight="1">
      <c r="A339" s="593">
        <f t="shared" si="128"/>
        <v>329</v>
      </c>
      <c r="B339" s="91"/>
      <c r="C339" s="60" t="s">
        <v>1031</v>
      </c>
      <c r="D339" s="63"/>
      <c r="E339" s="17">
        <v>1</v>
      </c>
      <c r="F339" s="91"/>
      <c r="G339" s="91"/>
      <c r="H339" s="120" t="s">
        <v>698</v>
      </c>
      <c r="I339" s="588" t="s">
        <v>1032</v>
      </c>
      <c r="J339" s="17">
        <f t="shared" si="115"/>
        <v>41</v>
      </c>
      <c r="K339" s="91" t="s">
        <v>8</v>
      </c>
      <c r="L339" s="144">
        <v>93</v>
      </c>
      <c r="M339" s="17">
        <v>3</v>
      </c>
      <c r="N339" s="19">
        <f t="shared" si="116"/>
        <v>175</v>
      </c>
      <c r="O339" s="102">
        <f t="shared" si="117"/>
        <v>16275</v>
      </c>
      <c r="P339" s="103">
        <f t="shared" si="118"/>
        <v>12.966045690671974</v>
      </c>
      <c r="Q339" s="62">
        <f t="shared" si="119"/>
        <v>10500</v>
      </c>
      <c r="R339" s="104">
        <f t="shared" si="120"/>
        <v>150</v>
      </c>
      <c r="S339" s="62">
        <f t="shared" si="121"/>
        <v>0</v>
      </c>
      <c r="T339" s="62">
        <f t="shared" si="122"/>
        <v>0</v>
      </c>
      <c r="U339" s="62">
        <f t="shared" si="125"/>
        <v>26775</v>
      </c>
      <c r="V339" s="62">
        <v>39800</v>
      </c>
      <c r="W339" s="19">
        <f t="shared" si="126"/>
        <v>1.8328049782787368</v>
      </c>
      <c r="X339" s="111">
        <v>53070</v>
      </c>
      <c r="Y339" s="111"/>
      <c r="Z339" s="112">
        <f t="shared" si="129"/>
        <v>1690.0284431137729</v>
      </c>
      <c r="AA339" s="112">
        <f t="shared" si="127"/>
        <v>400.30999999999989</v>
      </c>
      <c r="AB339" s="112">
        <f t="shared" si="130"/>
        <v>488.25</v>
      </c>
      <c r="AC339" s="112">
        <f t="shared" si="134"/>
        <v>8647</v>
      </c>
      <c r="AD339" s="112">
        <f t="shared" si="131"/>
        <v>4003.0999999999985</v>
      </c>
      <c r="AE339" s="112">
        <f t="shared" si="123"/>
        <v>6500</v>
      </c>
      <c r="AF339" s="112">
        <f t="shared" si="124"/>
        <v>3200</v>
      </c>
      <c r="AG339" s="113">
        <f t="shared" si="132"/>
        <v>0.16331658291457288</v>
      </c>
      <c r="AH339" s="114">
        <f t="shared" si="133"/>
        <v>8.0402010050251257E-2</v>
      </c>
    </row>
    <row r="340" spans="1:34" ht="21" customHeight="1">
      <c r="A340" s="593">
        <f t="shared" si="128"/>
        <v>330</v>
      </c>
      <c r="B340" s="91"/>
      <c r="C340" s="60" t="s">
        <v>1033</v>
      </c>
      <c r="D340" s="63"/>
      <c r="E340" s="17">
        <v>1</v>
      </c>
      <c r="F340" s="91"/>
      <c r="G340" s="91"/>
      <c r="H340" s="120" t="s">
        <v>698</v>
      </c>
      <c r="I340" s="588" t="s">
        <v>1034</v>
      </c>
      <c r="J340" s="17">
        <f t="shared" si="115"/>
        <v>46</v>
      </c>
      <c r="K340" s="91" t="s">
        <v>8</v>
      </c>
      <c r="L340" s="144">
        <v>196</v>
      </c>
      <c r="M340" s="17">
        <v>3</v>
      </c>
      <c r="N340" s="19">
        <f t="shared" si="116"/>
        <v>175</v>
      </c>
      <c r="O340" s="102">
        <f t="shared" si="117"/>
        <v>34300</v>
      </c>
      <c r="P340" s="103">
        <f t="shared" si="118"/>
        <v>27.326289842706526</v>
      </c>
      <c r="Q340" s="62">
        <f t="shared" si="119"/>
        <v>10500</v>
      </c>
      <c r="R340" s="104">
        <f t="shared" si="120"/>
        <v>150</v>
      </c>
      <c r="S340" s="62">
        <f t="shared" si="121"/>
        <v>0</v>
      </c>
      <c r="T340" s="62">
        <f t="shared" si="122"/>
        <v>0</v>
      </c>
      <c r="U340" s="62">
        <f t="shared" si="125"/>
        <v>44800</v>
      </c>
      <c r="V340" s="62">
        <v>64800</v>
      </c>
      <c r="W340" s="19">
        <f t="shared" si="126"/>
        <v>1.8422529940119761</v>
      </c>
      <c r="X340" s="111">
        <v>86400</v>
      </c>
      <c r="Y340" s="111"/>
      <c r="Z340" s="112">
        <f t="shared" si="129"/>
        <v>2865.4311377245508</v>
      </c>
      <c r="AA340" s="112">
        <f t="shared" si="127"/>
        <v>531.20000000000005</v>
      </c>
      <c r="AB340" s="112">
        <f t="shared" si="130"/>
        <v>1029</v>
      </c>
      <c r="AC340" s="112">
        <f t="shared" si="134"/>
        <v>12872</v>
      </c>
      <c r="AD340" s="112">
        <f t="shared" si="131"/>
        <v>5312</v>
      </c>
      <c r="AE340" s="112">
        <f t="shared" si="123"/>
        <v>9000</v>
      </c>
      <c r="AF340" s="112">
        <f t="shared" si="124"/>
        <v>3800</v>
      </c>
      <c r="AG340" s="113">
        <f t="shared" si="132"/>
        <v>0.1388888888888889</v>
      </c>
      <c r="AH340" s="114">
        <f t="shared" si="133"/>
        <v>5.8641975308641972E-2</v>
      </c>
    </row>
    <row r="341" spans="1:34" ht="21" customHeight="1">
      <c r="A341" s="593">
        <f t="shared" si="128"/>
        <v>331</v>
      </c>
      <c r="B341" s="91"/>
      <c r="C341" s="60" t="s">
        <v>1035</v>
      </c>
      <c r="D341" s="63"/>
      <c r="E341" s="17">
        <v>1</v>
      </c>
      <c r="F341" s="91"/>
      <c r="G341" s="91"/>
      <c r="H341" s="120" t="s">
        <v>697</v>
      </c>
      <c r="I341" s="588" t="s">
        <v>735</v>
      </c>
      <c r="J341" s="17">
        <f t="shared" si="115"/>
        <v>35</v>
      </c>
      <c r="K341" s="91" t="s">
        <v>8</v>
      </c>
      <c r="L341" s="144">
        <v>35</v>
      </c>
      <c r="M341" s="17">
        <v>3</v>
      </c>
      <c r="N341" s="19">
        <f t="shared" si="116"/>
        <v>175</v>
      </c>
      <c r="O341" s="102">
        <f t="shared" si="117"/>
        <v>6125</v>
      </c>
      <c r="P341" s="103">
        <f t="shared" si="118"/>
        <v>4.879694614769023</v>
      </c>
      <c r="Q341" s="62">
        <f t="shared" si="119"/>
        <v>10500</v>
      </c>
      <c r="R341" s="104">
        <f t="shared" si="120"/>
        <v>150</v>
      </c>
      <c r="S341" s="62">
        <f t="shared" si="121"/>
        <v>0</v>
      </c>
      <c r="T341" s="62">
        <f t="shared" si="122"/>
        <v>0</v>
      </c>
      <c r="U341" s="62">
        <f t="shared" si="125"/>
        <v>16625</v>
      </c>
      <c r="V341" s="62">
        <v>29800</v>
      </c>
      <c r="W341" s="19">
        <f t="shared" si="126"/>
        <v>1.8184683265048849</v>
      </c>
      <c r="X341" s="111">
        <v>39740</v>
      </c>
      <c r="Y341" s="111"/>
      <c r="Z341" s="112">
        <f t="shared" si="129"/>
        <v>1028.1511976047905</v>
      </c>
      <c r="AA341" s="112">
        <f t="shared" si="127"/>
        <v>641.92000000000007</v>
      </c>
      <c r="AB341" s="112">
        <f t="shared" si="130"/>
        <v>183.75</v>
      </c>
      <c r="AC341" s="112">
        <f t="shared" si="134"/>
        <v>9897</v>
      </c>
      <c r="AD341" s="112">
        <f t="shared" si="131"/>
        <v>6419.2000000000007</v>
      </c>
      <c r="AE341" s="112">
        <f t="shared" si="123"/>
        <v>8700</v>
      </c>
      <c r="AF341" s="112">
        <f t="shared" si="124"/>
        <v>5600</v>
      </c>
      <c r="AG341" s="113">
        <f t="shared" si="132"/>
        <v>0.29194630872483224</v>
      </c>
      <c r="AH341" s="114">
        <f t="shared" si="133"/>
        <v>0.18791946308724833</v>
      </c>
    </row>
    <row r="342" spans="1:34" ht="21" customHeight="1">
      <c r="A342" s="593">
        <f t="shared" si="128"/>
        <v>332</v>
      </c>
      <c r="B342" s="91"/>
      <c r="C342" s="60" t="s">
        <v>1036</v>
      </c>
      <c r="D342" s="63"/>
      <c r="E342" s="17">
        <v>1</v>
      </c>
      <c r="F342" s="91"/>
      <c r="G342" s="91"/>
      <c r="H342" s="120" t="s">
        <v>698</v>
      </c>
      <c r="I342" s="588" t="s">
        <v>1038</v>
      </c>
      <c r="J342" s="17">
        <f t="shared" si="115"/>
        <v>35</v>
      </c>
      <c r="K342" s="91" t="s">
        <v>8</v>
      </c>
      <c r="L342" s="144">
        <v>65</v>
      </c>
      <c r="M342" s="17">
        <v>3</v>
      </c>
      <c r="N342" s="19">
        <f t="shared" si="116"/>
        <v>175</v>
      </c>
      <c r="O342" s="102">
        <f t="shared" si="117"/>
        <v>11375</v>
      </c>
      <c r="P342" s="103">
        <f t="shared" si="118"/>
        <v>9.0622899988567571</v>
      </c>
      <c r="Q342" s="62">
        <f t="shared" si="119"/>
        <v>10500</v>
      </c>
      <c r="R342" s="104">
        <f t="shared" si="120"/>
        <v>150</v>
      </c>
      <c r="S342" s="62">
        <f t="shared" si="121"/>
        <v>0</v>
      </c>
      <c r="T342" s="62">
        <f t="shared" si="122"/>
        <v>0</v>
      </c>
      <c r="U342" s="62">
        <f t="shared" si="125"/>
        <v>21875</v>
      </c>
      <c r="V342" s="62">
        <v>34800</v>
      </c>
      <c r="W342" s="19">
        <f t="shared" si="126"/>
        <v>1.8275449101796408</v>
      </c>
      <c r="X342" s="111">
        <v>46400</v>
      </c>
      <c r="Y342" s="111"/>
      <c r="Z342" s="112">
        <f t="shared" si="129"/>
        <v>1370.5014970059885</v>
      </c>
      <c r="AA342" s="112">
        <f t="shared" si="127"/>
        <v>503.70000000000005</v>
      </c>
      <c r="AB342" s="112">
        <f t="shared" si="130"/>
        <v>341.25</v>
      </c>
      <c r="AC342" s="112">
        <f t="shared" si="134"/>
        <v>9097</v>
      </c>
      <c r="AD342" s="112">
        <f t="shared" si="131"/>
        <v>5037</v>
      </c>
      <c r="AE342" s="112">
        <f t="shared" si="123"/>
        <v>7400</v>
      </c>
      <c r="AF342" s="112">
        <f t="shared" si="124"/>
        <v>4200</v>
      </c>
      <c r="AG342" s="113">
        <f t="shared" si="132"/>
        <v>0.21264367816091953</v>
      </c>
      <c r="AH342" s="114">
        <f t="shared" si="133"/>
        <v>0.1206896551724138</v>
      </c>
    </row>
    <row r="343" spans="1:34" ht="21" customHeight="1">
      <c r="A343" s="593">
        <f t="shared" si="128"/>
        <v>333</v>
      </c>
      <c r="B343" s="91"/>
      <c r="C343" s="60" t="s">
        <v>1039</v>
      </c>
      <c r="D343" s="63"/>
      <c r="E343" s="17">
        <v>1</v>
      </c>
      <c r="F343" s="91"/>
      <c r="G343" s="91"/>
      <c r="H343" s="120" t="s">
        <v>697</v>
      </c>
      <c r="I343" s="588" t="s">
        <v>1037</v>
      </c>
      <c r="J343" s="17">
        <f t="shared" si="115"/>
        <v>44</v>
      </c>
      <c r="K343" s="91" t="s">
        <v>8</v>
      </c>
      <c r="L343" s="144">
        <v>96</v>
      </c>
      <c r="M343" s="17">
        <v>3</v>
      </c>
      <c r="N343" s="19">
        <f t="shared" si="116"/>
        <v>175</v>
      </c>
      <c r="O343" s="102">
        <f t="shared" si="117"/>
        <v>16800</v>
      </c>
      <c r="P343" s="103">
        <f t="shared" si="118"/>
        <v>13.384305229080748</v>
      </c>
      <c r="Q343" s="62">
        <f t="shared" si="119"/>
        <v>10500</v>
      </c>
      <c r="R343" s="104">
        <f t="shared" si="120"/>
        <v>150</v>
      </c>
      <c r="S343" s="62">
        <f t="shared" si="121"/>
        <v>0</v>
      </c>
      <c r="T343" s="62">
        <f t="shared" si="122"/>
        <v>0</v>
      </c>
      <c r="U343" s="62">
        <f t="shared" si="125"/>
        <v>27300</v>
      </c>
      <c r="V343" s="62">
        <v>39800</v>
      </c>
      <c r="W343" s="19">
        <f t="shared" si="126"/>
        <v>1.8332565637954861</v>
      </c>
      <c r="X343" s="111">
        <v>53070</v>
      </c>
      <c r="Y343" s="111"/>
      <c r="Z343" s="112">
        <f t="shared" si="129"/>
        <v>1724.263473053893</v>
      </c>
      <c r="AA343" s="112">
        <f t="shared" si="127"/>
        <v>347.80999999999989</v>
      </c>
      <c r="AB343" s="112">
        <f t="shared" si="130"/>
        <v>504</v>
      </c>
      <c r="AC343" s="112">
        <f t="shared" si="134"/>
        <v>8122</v>
      </c>
      <c r="AD343" s="112">
        <f t="shared" si="131"/>
        <v>3478.0999999999985</v>
      </c>
      <c r="AE343" s="112">
        <f t="shared" si="123"/>
        <v>5900</v>
      </c>
      <c r="AF343" s="112">
        <f t="shared" si="124"/>
        <v>2700</v>
      </c>
      <c r="AG343" s="113">
        <f t="shared" si="132"/>
        <v>0.14824120603015076</v>
      </c>
      <c r="AH343" s="114">
        <f t="shared" si="133"/>
        <v>6.78391959798995E-2</v>
      </c>
    </row>
    <row r="344" spans="1:34" ht="21" customHeight="1">
      <c r="A344" s="593">
        <f t="shared" si="128"/>
        <v>334</v>
      </c>
      <c r="B344" s="91"/>
      <c r="C344" s="60" t="s">
        <v>736</v>
      </c>
      <c r="D344" s="63"/>
      <c r="E344" s="17">
        <v>1</v>
      </c>
      <c r="F344" s="91"/>
      <c r="G344" s="91"/>
      <c r="H344" s="120" t="s">
        <v>698</v>
      </c>
      <c r="I344" s="588" t="s">
        <v>1040</v>
      </c>
      <c r="J344" s="17">
        <f t="shared" si="115"/>
        <v>40</v>
      </c>
      <c r="K344" s="91" t="s">
        <v>8</v>
      </c>
      <c r="L344" s="144">
        <v>105</v>
      </c>
      <c r="M344" s="17">
        <v>3</v>
      </c>
      <c r="N344" s="19">
        <f t="shared" si="116"/>
        <v>175</v>
      </c>
      <c r="O344" s="102">
        <f t="shared" si="117"/>
        <v>18375</v>
      </c>
      <c r="P344" s="103">
        <f t="shared" si="118"/>
        <v>14.639083844307068</v>
      </c>
      <c r="Q344" s="62">
        <f t="shared" si="119"/>
        <v>10500</v>
      </c>
      <c r="R344" s="104">
        <f t="shared" si="120"/>
        <v>150</v>
      </c>
      <c r="S344" s="62">
        <f t="shared" si="121"/>
        <v>0</v>
      </c>
      <c r="T344" s="62">
        <f t="shared" si="122"/>
        <v>0</v>
      </c>
      <c r="U344" s="62">
        <f t="shared" si="125"/>
        <v>28875</v>
      </c>
      <c r="V344" s="62">
        <v>44800</v>
      </c>
      <c r="W344" s="19">
        <f t="shared" si="126"/>
        <v>1.8345127925966249</v>
      </c>
      <c r="X344" s="111">
        <v>59740</v>
      </c>
      <c r="Y344" s="111"/>
      <c r="Z344" s="112">
        <f t="shared" si="129"/>
        <v>1826.9685628742518</v>
      </c>
      <c r="AA344" s="112">
        <f t="shared" si="127"/>
        <v>576.91999999999973</v>
      </c>
      <c r="AB344" s="112">
        <f t="shared" si="130"/>
        <v>551.25</v>
      </c>
      <c r="AC344" s="112">
        <f t="shared" si="134"/>
        <v>10997</v>
      </c>
      <c r="AD344" s="112">
        <f t="shared" si="131"/>
        <v>5769.1999999999971</v>
      </c>
      <c r="AE344" s="112">
        <f t="shared" si="123"/>
        <v>8700</v>
      </c>
      <c r="AF344" s="112">
        <f t="shared" si="124"/>
        <v>4700</v>
      </c>
      <c r="AG344" s="113">
        <f t="shared" si="132"/>
        <v>0.19419642857142858</v>
      </c>
      <c r="AH344" s="114">
        <f t="shared" si="133"/>
        <v>0.10491071428571429</v>
      </c>
    </row>
    <row r="345" spans="1:34" ht="21" customHeight="1">
      <c r="A345" s="593">
        <f t="shared" si="128"/>
        <v>335</v>
      </c>
      <c r="B345" s="91"/>
      <c r="C345" s="60" t="s">
        <v>1041</v>
      </c>
      <c r="D345" s="63"/>
      <c r="E345" s="17">
        <v>1</v>
      </c>
      <c r="F345" s="91"/>
      <c r="G345" s="91"/>
      <c r="H345" s="120" t="s">
        <v>697</v>
      </c>
      <c r="I345" s="588" t="s">
        <v>1042</v>
      </c>
      <c r="J345" s="17">
        <f t="shared" si="115"/>
        <v>35</v>
      </c>
      <c r="K345" s="91" t="s">
        <v>8</v>
      </c>
      <c r="L345" s="144">
        <v>99</v>
      </c>
      <c r="M345" s="17">
        <v>3</v>
      </c>
      <c r="N345" s="19">
        <f t="shared" si="116"/>
        <v>175</v>
      </c>
      <c r="O345" s="102">
        <f t="shared" si="117"/>
        <v>17325</v>
      </c>
      <c r="P345" s="103">
        <f t="shared" si="118"/>
        <v>13.802564767489521</v>
      </c>
      <c r="Q345" s="62">
        <f t="shared" si="119"/>
        <v>10500</v>
      </c>
      <c r="R345" s="104">
        <f t="shared" si="120"/>
        <v>150</v>
      </c>
      <c r="S345" s="62">
        <f t="shared" si="121"/>
        <v>0</v>
      </c>
      <c r="T345" s="62">
        <f t="shared" si="122"/>
        <v>0</v>
      </c>
      <c r="U345" s="62">
        <f t="shared" si="125"/>
        <v>27825</v>
      </c>
      <c r="V345" s="62">
        <v>39800</v>
      </c>
      <c r="W345" s="19">
        <f t="shared" si="126"/>
        <v>1.833691108349339</v>
      </c>
      <c r="X345" s="111">
        <v>53070</v>
      </c>
      <c r="Y345" s="111"/>
      <c r="Z345" s="112">
        <f t="shared" si="129"/>
        <v>1758.4985029940119</v>
      </c>
      <c r="AA345" s="112">
        <f t="shared" si="127"/>
        <v>295.30999999999989</v>
      </c>
      <c r="AB345" s="112">
        <f t="shared" si="130"/>
        <v>519.75</v>
      </c>
      <c r="AC345" s="112">
        <f t="shared" si="134"/>
        <v>7597</v>
      </c>
      <c r="AD345" s="112">
        <f t="shared" si="131"/>
        <v>2953.0999999999985</v>
      </c>
      <c r="AE345" s="112">
        <f t="shared" si="123"/>
        <v>5400</v>
      </c>
      <c r="AF345" s="112">
        <f t="shared" si="124"/>
        <v>2200</v>
      </c>
      <c r="AG345" s="113">
        <f t="shared" si="132"/>
        <v>0.135678391959799</v>
      </c>
      <c r="AH345" s="114">
        <f t="shared" si="133"/>
        <v>5.5276381909547742E-2</v>
      </c>
    </row>
    <row r="346" spans="1:34" ht="21" customHeight="1">
      <c r="A346" s="593">
        <f t="shared" si="128"/>
        <v>336</v>
      </c>
      <c r="B346" s="91"/>
      <c r="C346" s="60" t="s">
        <v>737</v>
      </c>
      <c r="D346" s="63"/>
      <c r="E346" s="17">
        <v>1</v>
      </c>
      <c r="F346" s="91"/>
      <c r="G346" s="91"/>
      <c r="H346" s="120" t="s">
        <v>698</v>
      </c>
      <c r="I346" s="588" t="s">
        <v>738</v>
      </c>
      <c r="J346" s="17">
        <f t="shared" si="115"/>
        <v>37</v>
      </c>
      <c r="K346" s="91" t="s">
        <v>8</v>
      </c>
      <c r="L346" s="144">
        <v>86</v>
      </c>
      <c r="M346" s="17">
        <v>3</v>
      </c>
      <c r="N346" s="19">
        <f t="shared" si="116"/>
        <v>175</v>
      </c>
      <c r="O346" s="102">
        <f t="shared" si="117"/>
        <v>15050</v>
      </c>
      <c r="P346" s="103">
        <f t="shared" si="118"/>
        <v>11.990106767718171</v>
      </c>
      <c r="Q346" s="62">
        <f t="shared" si="119"/>
        <v>10500</v>
      </c>
      <c r="R346" s="104">
        <f t="shared" si="120"/>
        <v>150</v>
      </c>
      <c r="S346" s="62">
        <f t="shared" si="121"/>
        <v>0</v>
      </c>
      <c r="T346" s="62">
        <f t="shared" si="122"/>
        <v>0</v>
      </c>
      <c r="U346" s="62">
        <f t="shared" si="125"/>
        <v>25550</v>
      </c>
      <c r="V346" s="62">
        <v>37300</v>
      </c>
      <c r="W346" s="19">
        <f t="shared" si="126"/>
        <v>1.8316791075383481</v>
      </c>
      <c r="X346" s="111">
        <v>49740</v>
      </c>
      <c r="Y346" s="111"/>
      <c r="Z346" s="112">
        <f t="shared" si="129"/>
        <v>1610.1467065868267</v>
      </c>
      <c r="AA346" s="112">
        <f t="shared" si="127"/>
        <v>329.41999999999973</v>
      </c>
      <c r="AB346" s="112">
        <f t="shared" si="130"/>
        <v>451.5</v>
      </c>
      <c r="AC346" s="112">
        <f t="shared" si="134"/>
        <v>7647</v>
      </c>
      <c r="AD346" s="112">
        <f t="shared" si="131"/>
        <v>3294.1999999999971</v>
      </c>
      <c r="AE346" s="112">
        <f t="shared" si="123"/>
        <v>5600</v>
      </c>
      <c r="AF346" s="112">
        <f t="shared" si="124"/>
        <v>2600</v>
      </c>
      <c r="AG346" s="113">
        <f t="shared" si="132"/>
        <v>0.15013404825737264</v>
      </c>
      <c r="AH346" s="114">
        <f t="shared" si="133"/>
        <v>6.9705093833780166E-2</v>
      </c>
    </row>
    <row r="347" spans="1:34" ht="21" customHeight="1">
      <c r="A347" s="593">
        <f t="shared" si="128"/>
        <v>337</v>
      </c>
      <c r="B347" s="91"/>
      <c r="C347" s="60" t="s">
        <v>739</v>
      </c>
      <c r="D347" s="63"/>
      <c r="E347" s="17">
        <v>1</v>
      </c>
      <c r="F347" s="91"/>
      <c r="G347" s="91"/>
      <c r="H347" s="120" t="s">
        <v>698</v>
      </c>
      <c r="I347" s="588" t="s">
        <v>1043</v>
      </c>
      <c r="J347" s="17">
        <f t="shared" si="115"/>
        <v>37</v>
      </c>
      <c r="K347" s="91" t="s">
        <v>8</v>
      </c>
      <c r="L347" s="144">
        <v>132</v>
      </c>
      <c r="M347" s="17">
        <v>3</v>
      </c>
      <c r="N347" s="19">
        <f t="shared" si="116"/>
        <v>175</v>
      </c>
      <c r="O347" s="102">
        <f t="shared" si="117"/>
        <v>23100</v>
      </c>
      <c r="P347" s="103">
        <f t="shared" si="118"/>
        <v>18.403419689986027</v>
      </c>
      <c r="Q347" s="62">
        <f t="shared" si="119"/>
        <v>10500</v>
      </c>
      <c r="R347" s="104">
        <f t="shared" si="120"/>
        <v>150</v>
      </c>
      <c r="S347" s="62">
        <f t="shared" si="121"/>
        <v>0</v>
      </c>
      <c r="T347" s="62">
        <f t="shared" si="122"/>
        <v>0</v>
      </c>
      <c r="U347" s="62">
        <f t="shared" si="125"/>
        <v>33600</v>
      </c>
      <c r="V347" s="62">
        <v>51900</v>
      </c>
      <c r="W347" s="19">
        <f t="shared" si="126"/>
        <v>1.8375748502994014</v>
      </c>
      <c r="X347" s="111">
        <v>69200</v>
      </c>
      <c r="Y347" s="111"/>
      <c r="Z347" s="112">
        <f t="shared" si="129"/>
        <v>2135.0838323353296</v>
      </c>
      <c r="AA347" s="112">
        <f t="shared" si="127"/>
        <v>653.6</v>
      </c>
      <c r="AB347" s="112">
        <f t="shared" si="130"/>
        <v>693</v>
      </c>
      <c r="AC347" s="112">
        <f t="shared" si="134"/>
        <v>12591</v>
      </c>
      <c r="AD347" s="112">
        <f t="shared" si="131"/>
        <v>6536</v>
      </c>
      <c r="AE347" s="112">
        <f t="shared" si="123"/>
        <v>9800</v>
      </c>
      <c r="AF347" s="112">
        <f t="shared" si="124"/>
        <v>5200</v>
      </c>
      <c r="AG347" s="113">
        <f t="shared" si="132"/>
        <v>0.18882466281310212</v>
      </c>
      <c r="AH347" s="114">
        <f t="shared" si="133"/>
        <v>0.1001926782273603</v>
      </c>
    </row>
    <row r="348" spans="1:34" ht="21" customHeight="1">
      <c r="A348" s="593">
        <f t="shared" si="128"/>
        <v>338</v>
      </c>
      <c r="B348" s="91"/>
      <c r="C348" s="60" t="s">
        <v>740</v>
      </c>
      <c r="D348" s="63"/>
      <c r="E348" s="17">
        <v>1</v>
      </c>
      <c r="F348" s="91"/>
      <c r="G348" s="91"/>
      <c r="H348" s="120" t="s">
        <v>698</v>
      </c>
      <c r="I348" s="589" t="s">
        <v>1045</v>
      </c>
      <c r="J348" s="17">
        <f t="shared" si="115"/>
        <v>32</v>
      </c>
      <c r="K348" s="91" t="s">
        <v>8</v>
      </c>
      <c r="L348" s="144">
        <v>76</v>
      </c>
      <c r="M348" s="17">
        <v>3</v>
      </c>
      <c r="N348" s="19">
        <f t="shared" si="116"/>
        <v>175</v>
      </c>
      <c r="O348" s="102">
        <f t="shared" si="117"/>
        <v>13300</v>
      </c>
      <c r="P348" s="103">
        <f t="shared" si="118"/>
        <v>10.595908306355591</v>
      </c>
      <c r="Q348" s="62">
        <f t="shared" si="119"/>
        <v>10500</v>
      </c>
      <c r="R348" s="104">
        <f t="shared" si="120"/>
        <v>150</v>
      </c>
      <c r="S348" s="62">
        <f t="shared" si="121"/>
        <v>0</v>
      </c>
      <c r="T348" s="62">
        <f t="shared" si="122"/>
        <v>0</v>
      </c>
      <c r="U348" s="62">
        <f t="shared" si="125"/>
        <v>23800</v>
      </c>
      <c r="V348" s="62">
        <v>34100</v>
      </c>
      <c r="W348" s="19">
        <f t="shared" si="126"/>
        <v>1.8298696724198662</v>
      </c>
      <c r="X348" s="111">
        <v>45470</v>
      </c>
      <c r="Y348" s="111"/>
      <c r="Z348" s="112">
        <f t="shared" si="129"/>
        <v>1496.0299401197606</v>
      </c>
      <c r="AA348" s="112">
        <f t="shared" si="127"/>
        <v>257.00999999999988</v>
      </c>
      <c r="AB348" s="112">
        <f t="shared" si="130"/>
        <v>399</v>
      </c>
      <c r="AC348" s="112">
        <f t="shared" si="134"/>
        <v>6549</v>
      </c>
      <c r="AD348" s="112">
        <f t="shared" si="131"/>
        <v>2570.0999999999985</v>
      </c>
      <c r="AE348" s="112">
        <f t="shared" si="123"/>
        <v>4700</v>
      </c>
      <c r="AF348" s="112">
        <f t="shared" si="124"/>
        <v>2000</v>
      </c>
      <c r="AG348" s="113">
        <f t="shared" si="132"/>
        <v>0.1378299120234604</v>
      </c>
      <c r="AH348" s="114">
        <f t="shared" si="133"/>
        <v>5.865102639296188E-2</v>
      </c>
    </row>
    <row r="349" spans="1:34" ht="21" customHeight="1">
      <c r="A349" s="593">
        <f t="shared" si="128"/>
        <v>339</v>
      </c>
      <c r="B349" s="91"/>
      <c r="C349" s="60" t="s">
        <v>741</v>
      </c>
      <c r="D349" s="63"/>
      <c r="E349" s="17">
        <v>1</v>
      </c>
      <c r="F349" s="91"/>
      <c r="G349" s="91"/>
      <c r="H349" s="120" t="s">
        <v>698</v>
      </c>
      <c r="I349" s="588" t="s">
        <v>1044</v>
      </c>
      <c r="J349" s="17">
        <f t="shared" si="115"/>
        <v>36</v>
      </c>
      <c r="K349" s="91" t="s">
        <v>8</v>
      </c>
      <c r="L349" s="144">
        <v>96</v>
      </c>
      <c r="M349" s="17">
        <v>3</v>
      </c>
      <c r="N349" s="19">
        <f t="shared" si="116"/>
        <v>175</v>
      </c>
      <c r="O349" s="102">
        <f t="shared" si="117"/>
        <v>16800</v>
      </c>
      <c r="P349" s="103">
        <f t="shared" si="118"/>
        <v>13.384305229080748</v>
      </c>
      <c r="Q349" s="62">
        <f t="shared" si="119"/>
        <v>10500</v>
      </c>
      <c r="R349" s="104">
        <f t="shared" si="120"/>
        <v>150</v>
      </c>
      <c r="S349" s="62">
        <f t="shared" si="121"/>
        <v>0</v>
      </c>
      <c r="T349" s="62">
        <f t="shared" si="122"/>
        <v>0</v>
      </c>
      <c r="U349" s="62">
        <f t="shared" si="125"/>
        <v>27300</v>
      </c>
      <c r="V349" s="62">
        <v>40400</v>
      </c>
      <c r="W349" s="19">
        <f t="shared" si="126"/>
        <v>1.8332565637954861</v>
      </c>
      <c r="X349" s="111">
        <v>53870</v>
      </c>
      <c r="Y349" s="111"/>
      <c r="Z349" s="112">
        <f t="shared" si="129"/>
        <v>1724.263473053893</v>
      </c>
      <c r="AA349" s="112">
        <f t="shared" si="127"/>
        <v>394.20999999999987</v>
      </c>
      <c r="AB349" s="112">
        <f t="shared" si="130"/>
        <v>504</v>
      </c>
      <c r="AC349" s="112">
        <f t="shared" si="134"/>
        <v>8656</v>
      </c>
      <c r="AD349" s="112">
        <f t="shared" si="131"/>
        <v>3942.0999999999985</v>
      </c>
      <c r="AE349" s="112">
        <f t="shared" si="123"/>
        <v>6500</v>
      </c>
      <c r="AF349" s="112">
        <f t="shared" si="124"/>
        <v>3100</v>
      </c>
      <c r="AG349" s="113">
        <f t="shared" si="132"/>
        <v>0.1608910891089109</v>
      </c>
      <c r="AH349" s="114">
        <f t="shared" si="133"/>
        <v>7.6732673267326731E-2</v>
      </c>
    </row>
    <row r="350" spans="1:34" ht="21" customHeight="1">
      <c r="A350" s="593">
        <f t="shared" si="128"/>
        <v>340</v>
      </c>
      <c r="B350" s="91"/>
      <c r="C350" s="60" t="s">
        <v>742</v>
      </c>
      <c r="D350" s="63"/>
      <c r="E350" s="17">
        <v>1</v>
      </c>
      <c r="F350" s="91"/>
      <c r="G350" s="91"/>
      <c r="H350" s="120" t="s">
        <v>698</v>
      </c>
      <c r="I350" s="588" t="s">
        <v>1046</v>
      </c>
      <c r="J350" s="17">
        <f t="shared" si="115"/>
        <v>43</v>
      </c>
      <c r="K350" s="91" t="s">
        <v>8</v>
      </c>
      <c r="L350" s="144">
        <v>116</v>
      </c>
      <c r="M350" s="17">
        <v>3</v>
      </c>
      <c r="N350" s="19">
        <f t="shared" si="116"/>
        <v>175</v>
      </c>
      <c r="O350" s="102">
        <f t="shared" si="117"/>
        <v>20300</v>
      </c>
      <c r="P350" s="103">
        <f t="shared" si="118"/>
        <v>16.172702151805904</v>
      </c>
      <c r="Q350" s="62">
        <f t="shared" si="119"/>
        <v>10500</v>
      </c>
      <c r="R350" s="104">
        <f t="shared" si="120"/>
        <v>150</v>
      </c>
      <c r="S350" s="62">
        <f t="shared" si="121"/>
        <v>0</v>
      </c>
      <c r="T350" s="62">
        <f t="shared" si="122"/>
        <v>0</v>
      </c>
      <c r="U350" s="62">
        <f t="shared" si="125"/>
        <v>30800</v>
      </c>
      <c r="V350" s="62">
        <v>46800</v>
      </c>
      <c r="W350" s="19">
        <f t="shared" si="126"/>
        <v>1.8358737071311924</v>
      </c>
      <c r="X350" s="111">
        <v>62400</v>
      </c>
      <c r="Y350" s="111"/>
      <c r="Z350" s="112">
        <f t="shared" si="129"/>
        <v>1952.4970059880245</v>
      </c>
      <c r="AA350" s="112">
        <f t="shared" si="127"/>
        <v>539.20000000000005</v>
      </c>
      <c r="AB350" s="112">
        <f t="shared" si="130"/>
        <v>609</v>
      </c>
      <c r="AC350" s="112">
        <f t="shared" si="134"/>
        <v>10852</v>
      </c>
      <c r="AD350" s="112">
        <f t="shared" si="131"/>
        <v>5392</v>
      </c>
      <c r="AE350" s="112">
        <f t="shared" si="123"/>
        <v>8300</v>
      </c>
      <c r="AF350" s="112">
        <f t="shared" si="124"/>
        <v>4300</v>
      </c>
      <c r="AG350" s="113">
        <f t="shared" si="132"/>
        <v>0.17735042735042736</v>
      </c>
      <c r="AH350" s="114">
        <f t="shared" si="133"/>
        <v>9.1880341880341887E-2</v>
      </c>
    </row>
    <row r="351" spans="1:34" ht="21" customHeight="1">
      <c r="A351" s="593">
        <f t="shared" si="128"/>
        <v>341</v>
      </c>
      <c r="B351" s="91"/>
      <c r="C351" s="60" t="s">
        <v>743</v>
      </c>
      <c r="D351" s="63"/>
      <c r="E351" s="17">
        <v>1</v>
      </c>
      <c r="F351" s="91"/>
      <c r="G351" s="91"/>
      <c r="H351" s="120" t="s">
        <v>697</v>
      </c>
      <c r="I351" s="588" t="s">
        <v>1047</v>
      </c>
      <c r="J351" s="17">
        <f t="shared" si="115"/>
        <v>48</v>
      </c>
      <c r="K351" s="91" t="s">
        <v>8</v>
      </c>
      <c r="L351" s="144">
        <v>115</v>
      </c>
      <c r="M351" s="17">
        <v>3</v>
      </c>
      <c r="N351" s="19">
        <f t="shared" si="116"/>
        <v>175</v>
      </c>
      <c r="O351" s="102">
        <f t="shared" si="117"/>
        <v>20125</v>
      </c>
      <c r="P351" s="103">
        <f t="shared" si="118"/>
        <v>16.033282305669648</v>
      </c>
      <c r="Q351" s="62">
        <f t="shared" si="119"/>
        <v>10500</v>
      </c>
      <c r="R351" s="104">
        <f t="shared" si="120"/>
        <v>150</v>
      </c>
      <c r="S351" s="62">
        <f t="shared" si="121"/>
        <v>0</v>
      </c>
      <c r="T351" s="62">
        <f t="shared" si="122"/>
        <v>0</v>
      </c>
      <c r="U351" s="62">
        <f t="shared" si="125"/>
        <v>30625</v>
      </c>
      <c r="V351" s="62">
        <v>46500</v>
      </c>
      <c r="W351" s="19">
        <f t="shared" si="126"/>
        <v>1.8357570573139435</v>
      </c>
      <c r="X351" s="111">
        <v>62000</v>
      </c>
      <c r="Y351" s="111"/>
      <c r="Z351" s="112">
        <f t="shared" si="129"/>
        <v>1941.0853293413172</v>
      </c>
      <c r="AA351" s="112">
        <f t="shared" si="127"/>
        <v>533.5</v>
      </c>
      <c r="AB351" s="112">
        <f t="shared" si="130"/>
        <v>603.75</v>
      </c>
      <c r="AC351" s="112">
        <f t="shared" si="134"/>
        <v>10760</v>
      </c>
      <c r="AD351" s="112">
        <f t="shared" si="131"/>
        <v>5335</v>
      </c>
      <c r="AE351" s="112">
        <f t="shared" si="123"/>
        <v>8300</v>
      </c>
      <c r="AF351" s="112">
        <f t="shared" si="124"/>
        <v>4200</v>
      </c>
      <c r="AG351" s="113">
        <f t="shared" si="132"/>
        <v>0.17849462365591398</v>
      </c>
      <c r="AH351" s="114">
        <f t="shared" si="133"/>
        <v>9.0322580645161285E-2</v>
      </c>
    </row>
    <row r="352" spans="1:34" ht="21" customHeight="1">
      <c r="A352" s="593">
        <f t="shared" si="128"/>
        <v>342</v>
      </c>
      <c r="B352" s="91"/>
      <c r="C352" s="60" t="s">
        <v>744</v>
      </c>
      <c r="D352" s="63"/>
      <c r="E352" s="17">
        <v>1</v>
      </c>
      <c r="F352" s="91"/>
      <c r="G352" s="91"/>
      <c r="H352" s="120" t="s">
        <v>698</v>
      </c>
      <c r="I352" s="589" t="s">
        <v>1048</v>
      </c>
      <c r="J352" s="17">
        <f t="shared" si="115"/>
        <v>40</v>
      </c>
      <c r="K352" s="91" t="s">
        <v>8</v>
      </c>
      <c r="L352" s="144">
        <v>106</v>
      </c>
      <c r="M352" s="17">
        <v>3</v>
      </c>
      <c r="N352" s="19">
        <f t="shared" si="116"/>
        <v>175</v>
      </c>
      <c r="O352" s="102">
        <f t="shared" si="117"/>
        <v>18550</v>
      </c>
      <c r="P352" s="103">
        <f t="shared" si="118"/>
        <v>14.778503690443326</v>
      </c>
      <c r="Q352" s="62">
        <f t="shared" si="119"/>
        <v>10500</v>
      </c>
      <c r="R352" s="104">
        <f t="shared" si="120"/>
        <v>150</v>
      </c>
      <c r="S352" s="62">
        <f t="shared" si="121"/>
        <v>0</v>
      </c>
      <c r="T352" s="62">
        <f t="shared" si="122"/>
        <v>0</v>
      </c>
      <c r="U352" s="62">
        <f t="shared" si="125"/>
        <v>29050</v>
      </c>
      <c r="V352" s="62">
        <v>43600</v>
      </c>
      <c r="W352" s="19">
        <f t="shared" si="126"/>
        <v>1.8346439650818844</v>
      </c>
      <c r="X352" s="111">
        <v>58140</v>
      </c>
      <c r="Y352" s="111"/>
      <c r="Z352" s="112">
        <f t="shared" si="129"/>
        <v>1838.3802395209584</v>
      </c>
      <c r="AA352" s="112">
        <f t="shared" si="127"/>
        <v>466.61999999999972</v>
      </c>
      <c r="AB352" s="112">
        <f t="shared" si="130"/>
        <v>556.5</v>
      </c>
      <c r="AC352" s="112">
        <f t="shared" si="134"/>
        <v>9754</v>
      </c>
      <c r="AD352" s="112">
        <f t="shared" si="131"/>
        <v>4666.1999999999971</v>
      </c>
      <c r="AE352" s="112">
        <f t="shared" si="123"/>
        <v>7400</v>
      </c>
      <c r="AF352" s="112">
        <f t="shared" si="124"/>
        <v>3700</v>
      </c>
      <c r="AG352" s="113">
        <f t="shared" si="132"/>
        <v>0.16972477064220184</v>
      </c>
      <c r="AH352" s="114">
        <f t="shared" si="133"/>
        <v>8.4862385321100922E-2</v>
      </c>
    </row>
    <row r="353" spans="1:34" ht="21" customHeight="1">
      <c r="A353" s="593">
        <f t="shared" si="128"/>
        <v>343</v>
      </c>
      <c r="B353" s="91"/>
      <c r="C353" s="60" t="s">
        <v>745</v>
      </c>
      <c r="D353" s="63"/>
      <c r="E353" s="17">
        <v>1</v>
      </c>
      <c r="F353" s="91"/>
      <c r="G353" s="91"/>
      <c r="H353" s="120" t="s">
        <v>697</v>
      </c>
      <c r="I353" s="588" t="s">
        <v>1049</v>
      </c>
      <c r="J353" s="17">
        <f t="shared" si="115"/>
        <v>42</v>
      </c>
      <c r="K353" s="91" t="s">
        <v>8</v>
      </c>
      <c r="L353" s="144">
        <v>96</v>
      </c>
      <c r="M353" s="17">
        <v>3</v>
      </c>
      <c r="N353" s="19">
        <f t="shared" si="116"/>
        <v>175</v>
      </c>
      <c r="O353" s="102">
        <f t="shared" si="117"/>
        <v>16800</v>
      </c>
      <c r="P353" s="103">
        <f t="shared" si="118"/>
        <v>13.384305229080748</v>
      </c>
      <c r="Q353" s="62">
        <f t="shared" si="119"/>
        <v>10500</v>
      </c>
      <c r="R353" s="104">
        <f t="shared" si="120"/>
        <v>150</v>
      </c>
      <c r="S353" s="62">
        <f t="shared" si="121"/>
        <v>0</v>
      </c>
      <c r="T353" s="62">
        <f t="shared" si="122"/>
        <v>0</v>
      </c>
      <c r="U353" s="62">
        <f t="shared" si="125"/>
        <v>27300</v>
      </c>
      <c r="V353" s="62">
        <v>40400</v>
      </c>
      <c r="W353" s="19">
        <f t="shared" si="126"/>
        <v>1.8332565637954861</v>
      </c>
      <c r="X353" s="111">
        <v>53870</v>
      </c>
      <c r="Y353" s="111"/>
      <c r="Z353" s="112">
        <f t="shared" si="129"/>
        <v>1724.263473053893</v>
      </c>
      <c r="AA353" s="112">
        <f t="shared" si="127"/>
        <v>394.20999999999987</v>
      </c>
      <c r="AB353" s="112">
        <f t="shared" si="130"/>
        <v>504</v>
      </c>
      <c r="AC353" s="112">
        <f t="shared" si="134"/>
        <v>8656</v>
      </c>
      <c r="AD353" s="112">
        <f t="shared" si="131"/>
        <v>3942.0999999999985</v>
      </c>
      <c r="AE353" s="112">
        <f t="shared" si="123"/>
        <v>6500</v>
      </c>
      <c r="AF353" s="112">
        <f t="shared" si="124"/>
        <v>3100</v>
      </c>
      <c r="AG353" s="113">
        <f t="shared" si="132"/>
        <v>0.1608910891089109</v>
      </c>
      <c r="AH353" s="114">
        <f t="shared" si="133"/>
        <v>7.6732673267326731E-2</v>
      </c>
    </row>
    <row r="354" spans="1:34" ht="21" customHeight="1">
      <c r="A354" s="593">
        <f t="shared" si="128"/>
        <v>344</v>
      </c>
      <c r="B354" s="91"/>
      <c r="C354" s="60" t="s">
        <v>746</v>
      </c>
      <c r="D354" s="63"/>
      <c r="E354" s="17">
        <v>1</v>
      </c>
      <c r="F354" s="91"/>
      <c r="G354" s="91"/>
      <c r="H354" s="120" t="s">
        <v>698</v>
      </c>
      <c r="I354" s="588" t="s">
        <v>1057</v>
      </c>
      <c r="J354" s="17">
        <f t="shared" si="115"/>
        <v>42</v>
      </c>
      <c r="K354" s="91" t="s">
        <v>8</v>
      </c>
      <c r="L354" s="144">
        <v>82</v>
      </c>
      <c r="M354" s="17">
        <v>3</v>
      </c>
      <c r="N354" s="19">
        <f t="shared" si="116"/>
        <v>175</v>
      </c>
      <c r="O354" s="102">
        <f t="shared" si="117"/>
        <v>14350</v>
      </c>
      <c r="P354" s="103">
        <f t="shared" si="118"/>
        <v>11.432427383173138</v>
      </c>
      <c r="Q354" s="62">
        <f t="shared" si="119"/>
        <v>10500</v>
      </c>
      <c r="R354" s="104">
        <f t="shared" si="120"/>
        <v>150</v>
      </c>
      <c r="S354" s="62">
        <f t="shared" si="121"/>
        <v>0</v>
      </c>
      <c r="T354" s="62">
        <f t="shared" si="122"/>
        <v>0</v>
      </c>
      <c r="U354" s="62">
        <f t="shared" si="125"/>
        <v>24850</v>
      </c>
      <c r="V354" s="62">
        <v>36000</v>
      </c>
      <c r="W354" s="19">
        <f t="shared" si="126"/>
        <v>1.8309859154929577</v>
      </c>
      <c r="X354" s="111">
        <v>48000</v>
      </c>
      <c r="Y354" s="111"/>
      <c r="Z354" s="112">
        <f t="shared" si="129"/>
        <v>1564.5</v>
      </c>
      <c r="AA354" s="112">
        <f t="shared" si="127"/>
        <v>299</v>
      </c>
      <c r="AB354" s="112">
        <f t="shared" si="130"/>
        <v>430.5</v>
      </c>
      <c r="AC354" s="112">
        <f t="shared" si="134"/>
        <v>7190</v>
      </c>
      <c r="AD354" s="112">
        <f t="shared" si="131"/>
        <v>2990</v>
      </c>
      <c r="AE354" s="112">
        <f t="shared" si="123"/>
        <v>5200</v>
      </c>
      <c r="AF354" s="112">
        <f t="shared" si="124"/>
        <v>2300</v>
      </c>
      <c r="AG354" s="113">
        <f t="shared" si="132"/>
        <v>0.14444444444444443</v>
      </c>
      <c r="AH354" s="114">
        <f t="shared" si="133"/>
        <v>6.3888888888888884E-2</v>
      </c>
    </row>
    <row r="355" spans="1:34" ht="21" customHeight="1">
      <c r="A355" s="593">
        <f t="shared" si="128"/>
        <v>345</v>
      </c>
      <c r="B355" s="91"/>
      <c r="C355" s="60" t="s">
        <v>747</v>
      </c>
      <c r="D355" s="63"/>
      <c r="E355" s="17">
        <v>1</v>
      </c>
      <c r="F355" s="91"/>
      <c r="G355" s="91"/>
      <c r="H355" s="120" t="s">
        <v>697</v>
      </c>
      <c r="I355" s="588" t="s">
        <v>1050</v>
      </c>
      <c r="J355" s="17">
        <f t="shared" si="115"/>
        <v>35</v>
      </c>
      <c r="K355" s="91" t="s">
        <v>8</v>
      </c>
      <c r="L355" s="144">
        <v>56</v>
      </c>
      <c r="M355" s="17">
        <v>3</v>
      </c>
      <c r="N355" s="19">
        <f t="shared" si="116"/>
        <v>175</v>
      </c>
      <c r="O355" s="102">
        <f t="shared" si="117"/>
        <v>9800</v>
      </c>
      <c r="P355" s="103">
        <f t="shared" si="118"/>
        <v>7.8075113836304366</v>
      </c>
      <c r="Q355" s="62">
        <f t="shared" si="119"/>
        <v>10500</v>
      </c>
      <c r="R355" s="104">
        <f t="shared" si="120"/>
        <v>150</v>
      </c>
      <c r="S355" s="62">
        <f t="shared" si="121"/>
        <v>0</v>
      </c>
      <c r="T355" s="62">
        <f t="shared" si="122"/>
        <v>0</v>
      </c>
      <c r="U355" s="62">
        <f t="shared" si="125"/>
        <v>20300</v>
      </c>
      <c r="V355" s="62">
        <v>27800</v>
      </c>
      <c r="W355" s="19">
        <f t="shared" si="126"/>
        <v>1.8253148874664467</v>
      </c>
      <c r="X355" s="111">
        <v>37070</v>
      </c>
      <c r="Y355" s="111"/>
      <c r="Z355" s="112">
        <f t="shared" si="129"/>
        <v>1267.7964071856291</v>
      </c>
      <c r="AA355" s="112">
        <f t="shared" si="127"/>
        <v>119.80999999999986</v>
      </c>
      <c r="AB355" s="112">
        <f t="shared" si="130"/>
        <v>294</v>
      </c>
      <c r="AC355" s="112">
        <f t="shared" si="134"/>
        <v>4442</v>
      </c>
      <c r="AD355" s="112">
        <f t="shared" si="131"/>
        <v>1198.0999999999985</v>
      </c>
      <c r="AE355" s="112">
        <f t="shared" si="123"/>
        <v>2900</v>
      </c>
      <c r="AF355" s="112">
        <f t="shared" si="124"/>
        <v>800</v>
      </c>
      <c r="AG355" s="113">
        <f t="shared" si="132"/>
        <v>0.10431654676258993</v>
      </c>
      <c r="AH355" s="114">
        <f t="shared" si="133"/>
        <v>2.8776978417266189E-2</v>
      </c>
    </row>
    <row r="356" spans="1:34" ht="21" customHeight="1">
      <c r="A356" s="593">
        <f t="shared" si="128"/>
        <v>346</v>
      </c>
      <c r="B356" s="91"/>
      <c r="C356" s="60" t="s">
        <v>748</v>
      </c>
      <c r="D356" s="63"/>
      <c r="E356" s="17">
        <v>1</v>
      </c>
      <c r="F356" s="91"/>
      <c r="G356" s="91"/>
      <c r="H356" s="120" t="s">
        <v>698</v>
      </c>
      <c r="I356" s="588" t="s">
        <v>1051</v>
      </c>
      <c r="J356" s="17">
        <f t="shared" si="115"/>
        <v>48</v>
      </c>
      <c r="K356" s="91" t="s">
        <v>8</v>
      </c>
      <c r="L356" s="144">
        <v>63</v>
      </c>
      <c r="M356" s="17">
        <v>3</v>
      </c>
      <c r="N356" s="19">
        <f t="shared" si="116"/>
        <v>175</v>
      </c>
      <c r="O356" s="102">
        <f t="shared" si="117"/>
        <v>11025</v>
      </c>
      <c r="P356" s="103">
        <f t="shared" si="118"/>
        <v>8.7834503065842409</v>
      </c>
      <c r="Q356" s="62">
        <f t="shared" si="119"/>
        <v>10500</v>
      </c>
      <c r="R356" s="104">
        <f t="shared" si="120"/>
        <v>150</v>
      </c>
      <c r="S356" s="62">
        <f t="shared" si="121"/>
        <v>0</v>
      </c>
      <c r="T356" s="62">
        <f t="shared" si="122"/>
        <v>0</v>
      </c>
      <c r="U356" s="62">
        <f t="shared" si="125"/>
        <v>21525</v>
      </c>
      <c r="V356" s="62">
        <v>30000</v>
      </c>
      <c r="W356" s="19">
        <f t="shared" si="126"/>
        <v>1.8270775522126479</v>
      </c>
      <c r="X356" s="111">
        <v>40000</v>
      </c>
      <c r="Y356" s="111"/>
      <c r="Z356" s="112">
        <f t="shared" si="129"/>
        <v>1347.6781437125749</v>
      </c>
      <c r="AA356" s="112">
        <f t="shared" si="127"/>
        <v>167.5</v>
      </c>
      <c r="AB356" s="112">
        <f t="shared" si="130"/>
        <v>330.75</v>
      </c>
      <c r="AC356" s="112">
        <f t="shared" si="134"/>
        <v>5175</v>
      </c>
      <c r="AD356" s="112">
        <f t="shared" si="131"/>
        <v>1675</v>
      </c>
      <c r="AE356" s="112">
        <f t="shared" si="123"/>
        <v>3500</v>
      </c>
      <c r="AF356" s="112">
        <f t="shared" si="124"/>
        <v>1200</v>
      </c>
      <c r="AG356" s="113">
        <f t="shared" si="132"/>
        <v>0.11666666666666667</v>
      </c>
      <c r="AH356" s="114">
        <f t="shared" si="133"/>
        <v>0.04</v>
      </c>
    </row>
    <row r="357" spans="1:34" ht="21" customHeight="1">
      <c r="A357" s="593">
        <f t="shared" si="128"/>
        <v>347</v>
      </c>
      <c r="B357" s="91"/>
      <c r="C357" s="60" t="s">
        <v>749</v>
      </c>
      <c r="D357" s="63"/>
      <c r="E357" s="17">
        <v>1</v>
      </c>
      <c r="F357" s="91"/>
      <c r="G357" s="91"/>
      <c r="H357" s="120" t="s">
        <v>698</v>
      </c>
      <c r="I357" s="588" t="s">
        <v>1052</v>
      </c>
      <c r="J357" s="17">
        <f t="shared" si="115"/>
        <v>42</v>
      </c>
      <c r="K357" s="91" t="s">
        <v>8</v>
      </c>
      <c r="L357" s="144">
        <v>136</v>
      </c>
      <c r="M357" s="17">
        <v>3</v>
      </c>
      <c r="N357" s="19">
        <f t="shared" si="116"/>
        <v>175</v>
      </c>
      <c r="O357" s="102">
        <f t="shared" si="117"/>
        <v>23800</v>
      </c>
      <c r="P357" s="103">
        <f t="shared" si="118"/>
        <v>18.961099074531059</v>
      </c>
      <c r="Q357" s="62">
        <f t="shared" si="119"/>
        <v>10500</v>
      </c>
      <c r="R357" s="104">
        <f t="shared" si="120"/>
        <v>150</v>
      </c>
      <c r="S357" s="62">
        <f t="shared" si="121"/>
        <v>0</v>
      </c>
      <c r="T357" s="62">
        <f t="shared" si="122"/>
        <v>0</v>
      </c>
      <c r="U357" s="62">
        <f t="shared" si="125"/>
        <v>34300</v>
      </c>
      <c r="V357" s="62">
        <v>53100</v>
      </c>
      <c r="W357" s="19">
        <f t="shared" si="126"/>
        <v>1.8379567395820604</v>
      </c>
      <c r="X357" s="111">
        <v>70800</v>
      </c>
      <c r="Y357" s="111"/>
      <c r="Z357" s="112">
        <f t="shared" si="129"/>
        <v>2180.7305389221565</v>
      </c>
      <c r="AA357" s="112">
        <f t="shared" si="127"/>
        <v>676.40000000000009</v>
      </c>
      <c r="AB357" s="112">
        <f t="shared" si="130"/>
        <v>714</v>
      </c>
      <c r="AC357" s="112">
        <f t="shared" si="134"/>
        <v>12959</v>
      </c>
      <c r="AD357" s="112">
        <f t="shared" si="131"/>
        <v>6764</v>
      </c>
      <c r="AE357" s="112">
        <f t="shared" si="123"/>
        <v>10100</v>
      </c>
      <c r="AF357" s="112">
        <f t="shared" si="124"/>
        <v>5400</v>
      </c>
      <c r="AG357" s="113">
        <f t="shared" si="132"/>
        <v>0.19020715630885121</v>
      </c>
      <c r="AH357" s="114">
        <f t="shared" si="133"/>
        <v>0.10169491525423729</v>
      </c>
    </row>
    <row r="358" spans="1:34" ht="21" customHeight="1">
      <c r="A358" s="593">
        <f t="shared" si="128"/>
        <v>348</v>
      </c>
      <c r="B358" s="91"/>
      <c r="C358" s="60" t="s">
        <v>750</v>
      </c>
      <c r="D358" s="63"/>
      <c r="E358" s="17">
        <v>1</v>
      </c>
      <c r="F358" s="91"/>
      <c r="G358" s="91"/>
      <c r="H358" s="120" t="s">
        <v>697</v>
      </c>
      <c r="I358" s="588" t="s">
        <v>1053</v>
      </c>
      <c r="J358" s="17">
        <f t="shared" si="115"/>
        <v>42</v>
      </c>
      <c r="K358" s="91" t="s">
        <v>8</v>
      </c>
      <c r="L358" s="144">
        <v>96</v>
      </c>
      <c r="M358" s="17">
        <v>3</v>
      </c>
      <c r="N358" s="19">
        <f t="shared" si="116"/>
        <v>175</v>
      </c>
      <c r="O358" s="102">
        <f t="shared" si="117"/>
        <v>16800</v>
      </c>
      <c r="P358" s="103">
        <f t="shared" si="118"/>
        <v>13.384305229080748</v>
      </c>
      <c r="Q358" s="62">
        <f t="shared" si="119"/>
        <v>10500</v>
      </c>
      <c r="R358" s="104">
        <f t="shared" si="120"/>
        <v>150</v>
      </c>
      <c r="S358" s="62">
        <f t="shared" si="121"/>
        <v>0</v>
      </c>
      <c r="T358" s="62">
        <f t="shared" si="122"/>
        <v>0</v>
      </c>
      <c r="U358" s="62">
        <f t="shared" si="125"/>
        <v>27300</v>
      </c>
      <c r="V358" s="62">
        <v>40400</v>
      </c>
      <c r="W358" s="19">
        <f t="shared" si="126"/>
        <v>1.8332565637954861</v>
      </c>
      <c r="X358" s="111">
        <v>53870</v>
      </c>
      <c r="Y358" s="111"/>
      <c r="Z358" s="112">
        <f t="shared" si="129"/>
        <v>1724.263473053893</v>
      </c>
      <c r="AA358" s="112">
        <f t="shared" si="127"/>
        <v>394.20999999999987</v>
      </c>
      <c r="AB358" s="112">
        <f t="shared" si="130"/>
        <v>504</v>
      </c>
      <c r="AC358" s="112">
        <f t="shared" si="134"/>
        <v>8656</v>
      </c>
      <c r="AD358" s="112">
        <f t="shared" si="131"/>
        <v>3942.0999999999985</v>
      </c>
      <c r="AE358" s="112">
        <f t="shared" si="123"/>
        <v>6500</v>
      </c>
      <c r="AF358" s="112">
        <f t="shared" si="124"/>
        <v>3100</v>
      </c>
      <c r="AG358" s="113">
        <f t="shared" si="132"/>
        <v>0.1608910891089109</v>
      </c>
      <c r="AH358" s="114">
        <f t="shared" si="133"/>
        <v>7.6732673267326731E-2</v>
      </c>
    </row>
    <row r="359" spans="1:34" ht="21" customHeight="1">
      <c r="A359" s="593">
        <f t="shared" si="128"/>
        <v>349</v>
      </c>
      <c r="B359" s="91"/>
      <c r="C359" s="60" t="s">
        <v>751</v>
      </c>
      <c r="D359" s="63"/>
      <c r="E359" s="17">
        <v>1</v>
      </c>
      <c r="F359" s="91"/>
      <c r="G359" s="91"/>
      <c r="H359" s="120" t="s">
        <v>698</v>
      </c>
      <c r="I359" s="588" t="s">
        <v>752</v>
      </c>
      <c r="J359" s="17">
        <f t="shared" si="115"/>
        <v>35</v>
      </c>
      <c r="K359" s="91" t="s">
        <v>8</v>
      </c>
      <c r="L359" s="144">
        <v>126</v>
      </c>
      <c r="M359" s="17">
        <v>3</v>
      </c>
      <c r="N359" s="19">
        <f t="shared" si="116"/>
        <v>175</v>
      </c>
      <c r="O359" s="102">
        <f t="shared" si="117"/>
        <v>22050</v>
      </c>
      <c r="P359" s="103">
        <f t="shared" si="118"/>
        <v>17.566900613168482</v>
      </c>
      <c r="Q359" s="62">
        <f t="shared" si="119"/>
        <v>10500</v>
      </c>
      <c r="R359" s="104">
        <f t="shared" si="120"/>
        <v>150</v>
      </c>
      <c r="S359" s="62">
        <f t="shared" si="121"/>
        <v>0</v>
      </c>
      <c r="T359" s="62">
        <f t="shared" si="122"/>
        <v>0</v>
      </c>
      <c r="U359" s="62">
        <f t="shared" si="125"/>
        <v>32550</v>
      </c>
      <c r="V359" s="62">
        <v>50000</v>
      </c>
      <c r="W359" s="19">
        <f t="shared" si="126"/>
        <v>1.8369712188526175</v>
      </c>
      <c r="X359" s="111">
        <v>66670</v>
      </c>
      <c r="Y359" s="111"/>
      <c r="Z359" s="112">
        <f t="shared" si="129"/>
        <v>2066.6137724550904</v>
      </c>
      <c r="AA359" s="112">
        <f t="shared" si="127"/>
        <v>611.6099999999999</v>
      </c>
      <c r="AB359" s="112">
        <f t="shared" si="130"/>
        <v>661.5</v>
      </c>
      <c r="AC359" s="112">
        <f t="shared" si="134"/>
        <v>11950</v>
      </c>
      <c r="AD359" s="112">
        <f t="shared" si="131"/>
        <v>6116.0999999999985</v>
      </c>
      <c r="AE359" s="112">
        <f t="shared" si="123"/>
        <v>9300</v>
      </c>
      <c r="AF359" s="112">
        <f t="shared" si="124"/>
        <v>4900</v>
      </c>
      <c r="AG359" s="113">
        <f t="shared" si="132"/>
        <v>0.186</v>
      </c>
      <c r="AH359" s="114">
        <f t="shared" si="133"/>
        <v>9.8000000000000004E-2</v>
      </c>
    </row>
    <row r="360" spans="1:34" ht="21" customHeight="1">
      <c r="A360" s="593">
        <f t="shared" si="128"/>
        <v>350</v>
      </c>
      <c r="B360" s="91"/>
      <c r="C360" s="60" t="s">
        <v>753</v>
      </c>
      <c r="D360" s="63"/>
      <c r="E360" s="17">
        <v>1</v>
      </c>
      <c r="F360" s="91"/>
      <c r="G360" s="91"/>
      <c r="H360" s="120" t="s">
        <v>697</v>
      </c>
      <c r="I360" s="588" t="s">
        <v>1054</v>
      </c>
      <c r="J360" s="17">
        <f t="shared" si="115"/>
        <v>49</v>
      </c>
      <c r="K360" s="91" t="s">
        <v>8</v>
      </c>
      <c r="L360" s="144">
        <v>127</v>
      </c>
      <c r="M360" s="17">
        <v>3</v>
      </c>
      <c r="N360" s="19">
        <f t="shared" si="116"/>
        <v>175</v>
      </c>
      <c r="O360" s="102">
        <f t="shared" si="117"/>
        <v>22225</v>
      </c>
      <c r="P360" s="103">
        <f t="shared" si="118"/>
        <v>17.706320459304738</v>
      </c>
      <c r="Q360" s="62">
        <f t="shared" si="119"/>
        <v>10500</v>
      </c>
      <c r="R360" s="104">
        <f t="shared" si="120"/>
        <v>150</v>
      </c>
      <c r="S360" s="62">
        <f t="shared" si="121"/>
        <v>0</v>
      </c>
      <c r="T360" s="62">
        <f t="shared" si="122"/>
        <v>0</v>
      </c>
      <c r="U360" s="62">
        <f t="shared" si="125"/>
        <v>32725</v>
      </c>
      <c r="V360" s="62">
        <v>50300</v>
      </c>
      <c r="W360" s="19">
        <f t="shared" si="126"/>
        <v>1.8370745140734575</v>
      </c>
      <c r="X360" s="111">
        <v>67070</v>
      </c>
      <c r="Y360" s="111"/>
      <c r="Z360" s="112">
        <f t="shared" si="129"/>
        <v>2078.0254491017972</v>
      </c>
      <c r="AA360" s="112">
        <f t="shared" si="127"/>
        <v>617.30999999999995</v>
      </c>
      <c r="AB360" s="112">
        <f t="shared" si="130"/>
        <v>666.75</v>
      </c>
      <c r="AC360" s="112">
        <f t="shared" si="134"/>
        <v>12042</v>
      </c>
      <c r="AD360" s="112">
        <f t="shared" si="131"/>
        <v>6173.0999999999985</v>
      </c>
      <c r="AE360" s="112">
        <f t="shared" si="123"/>
        <v>9300</v>
      </c>
      <c r="AF360" s="112">
        <f t="shared" si="124"/>
        <v>4900</v>
      </c>
      <c r="AG360" s="113">
        <f t="shared" si="132"/>
        <v>0.18489065606361829</v>
      </c>
      <c r="AH360" s="114">
        <f t="shared" si="133"/>
        <v>9.7415506958250492E-2</v>
      </c>
    </row>
    <row r="361" spans="1:34" ht="21" customHeight="1">
      <c r="A361" s="593">
        <f t="shared" si="128"/>
        <v>351</v>
      </c>
      <c r="B361" s="91"/>
      <c r="C361" s="60" t="s">
        <v>340</v>
      </c>
      <c r="D361" s="63"/>
      <c r="E361" s="17">
        <v>1</v>
      </c>
      <c r="F361" s="91"/>
      <c r="G361" s="91"/>
      <c r="H361" s="120" t="s">
        <v>698</v>
      </c>
      <c r="I361" s="589" t="s">
        <v>1055</v>
      </c>
      <c r="J361" s="17">
        <f t="shared" si="115"/>
        <v>44</v>
      </c>
      <c r="K361" s="91" t="s">
        <v>8</v>
      </c>
      <c r="L361" s="144">
        <v>128</v>
      </c>
      <c r="M361" s="17">
        <v>3</v>
      </c>
      <c r="N361" s="19">
        <f t="shared" ref="N361:N424" si="135">IF(K361="USD",$G$1,IF(K361="CNY",$G$2,IF(K361="JPY",$G$4,IF(K361="EUR",$G$3,"확인요망"))))</f>
        <v>175</v>
      </c>
      <c r="O361" s="102">
        <f t="shared" si="117"/>
        <v>22400</v>
      </c>
      <c r="P361" s="103">
        <f t="shared" si="118"/>
        <v>17.845740305440998</v>
      </c>
      <c r="Q361" s="62">
        <f t="shared" si="119"/>
        <v>10500</v>
      </c>
      <c r="R361" s="104">
        <f t="shared" si="120"/>
        <v>150</v>
      </c>
      <c r="S361" s="62">
        <f t="shared" si="121"/>
        <v>0</v>
      </c>
      <c r="T361" s="62">
        <f t="shared" si="122"/>
        <v>0</v>
      </c>
      <c r="U361" s="62">
        <f t="shared" si="125"/>
        <v>32900</v>
      </c>
      <c r="V361" s="62">
        <v>50600</v>
      </c>
      <c r="W361" s="19">
        <f t="shared" si="126"/>
        <v>1.8371767104089691</v>
      </c>
      <c r="X361" s="111">
        <v>67470</v>
      </c>
      <c r="Y361" s="111"/>
      <c r="Z361" s="112">
        <f t="shared" si="129"/>
        <v>2089.4371257485027</v>
      </c>
      <c r="AA361" s="112">
        <f t="shared" si="127"/>
        <v>623.00999999999988</v>
      </c>
      <c r="AB361" s="112">
        <f t="shared" si="130"/>
        <v>672</v>
      </c>
      <c r="AC361" s="112">
        <f t="shared" si="134"/>
        <v>12134</v>
      </c>
      <c r="AD361" s="112">
        <f t="shared" si="131"/>
        <v>6230.0999999999985</v>
      </c>
      <c r="AE361" s="112">
        <f t="shared" si="123"/>
        <v>9400</v>
      </c>
      <c r="AF361" s="112">
        <f t="shared" si="124"/>
        <v>5000</v>
      </c>
      <c r="AG361" s="113">
        <f t="shared" si="132"/>
        <v>0.1857707509881423</v>
      </c>
      <c r="AH361" s="114">
        <f t="shared" si="133"/>
        <v>9.8814229249011856E-2</v>
      </c>
    </row>
    <row r="362" spans="1:34" ht="21" customHeight="1">
      <c r="A362" s="593">
        <f t="shared" si="128"/>
        <v>352</v>
      </c>
      <c r="B362" s="91"/>
      <c r="C362" s="60" t="s">
        <v>341</v>
      </c>
      <c r="D362" s="63"/>
      <c r="E362" s="17">
        <v>1</v>
      </c>
      <c r="F362" s="91"/>
      <c r="G362" s="91"/>
      <c r="H362" s="120" t="s">
        <v>697</v>
      </c>
      <c r="I362" s="588" t="s">
        <v>1056</v>
      </c>
      <c r="J362" s="17">
        <f t="shared" si="115"/>
        <v>43</v>
      </c>
      <c r="K362" s="91" t="s">
        <v>8</v>
      </c>
      <c r="L362" s="144">
        <v>95</v>
      </c>
      <c r="M362" s="17">
        <v>3</v>
      </c>
      <c r="N362" s="19">
        <f t="shared" si="135"/>
        <v>175</v>
      </c>
      <c r="O362" s="102">
        <f t="shared" si="117"/>
        <v>16625</v>
      </c>
      <c r="P362" s="103">
        <f t="shared" si="118"/>
        <v>13.24488538294449</v>
      </c>
      <c r="Q362" s="62">
        <f t="shared" si="119"/>
        <v>10500</v>
      </c>
      <c r="R362" s="104">
        <f t="shared" si="120"/>
        <v>150</v>
      </c>
      <c r="S362" s="62">
        <f t="shared" si="121"/>
        <v>0</v>
      </c>
      <c r="T362" s="62">
        <f t="shared" si="122"/>
        <v>0</v>
      </c>
      <c r="U362" s="62">
        <f t="shared" si="125"/>
        <v>27125</v>
      </c>
      <c r="V362" s="62">
        <v>40100</v>
      </c>
      <c r="W362" s="19">
        <f t="shared" si="126"/>
        <v>1.8331079775932007</v>
      </c>
      <c r="X362" s="111">
        <v>53470</v>
      </c>
      <c r="Y362" s="111"/>
      <c r="Z362" s="112">
        <f t="shared" si="129"/>
        <v>1712.8517964071859</v>
      </c>
      <c r="AA362" s="112">
        <f t="shared" si="127"/>
        <v>388.50999999999988</v>
      </c>
      <c r="AB362" s="112">
        <f t="shared" si="130"/>
        <v>498.75</v>
      </c>
      <c r="AC362" s="112">
        <f t="shared" si="134"/>
        <v>8564</v>
      </c>
      <c r="AD362" s="112">
        <f t="shared" si="131"/>
        <v>3885.0999999999985</v>
      </c>
      <c r="AE362" s="112">
        <f t="shared" si="123"/>
        <v>6400</v>
      </c>
      <c r="AF362" s="112">
        <f t="shared" si="124"/>
        <v>3000</v>
      </c>
      <c r="AG362" s="113">
        <f t="shared" si="132"/>
        <v>0.15960099750623441</v>
      </c>
      <c r="AH362" s="114">
        <f t="shared" si="133"/>
        <v>7.4812967581047385E-2</v>
      </c>
    </row>
    <row r="363" spans="1:34" ht="21" customHeight="1">
      <c r="A363" s="593">
        <f t="shared" si="128"/>
        <v>353</v>
      </c>
      <c r="B363" s="91"/>
      <c r="C363" s="60" t="s">
        <v>1058</v>
      </c>
      <c r="D363" s="63"/>
      <c r="E363" s="17">
        <v>1</v>
      </c>
      <c r="F363" s="91"/>
      <c r="G363" s="91"/>
      <c r="H363" s="120" t="s">
        <v>698</v>
      </c>
      <c r="I363" s="588" t="s">
        <v>1059</v>
      </c>
      <c r="J363" s="17">
        <f t="shared" si="115"/>
        <v>42</v>
      </c>
      <c r="K363" s="91" t="s">
        <v>8</v>
      </c>
      <c r="L363" s="144">
        <v>240</v>
      </c>
      <c r="M363" s="17">
        <v>3</v>
      </c>
      <c r="N363" s="19">
        <f t="shared" si="135"/>
        <v>175</v>
      </c>
      <c r="O363" s="102">
        <f t="shared" si="117"/>
        <v>42000</v>
      </c>
      <c r="P363" s="103">
        <f t="shared" si="118"/>
        <v>33.460763072701873</v>
      </c>
      <c r="Q363" s="62">
        <f t="shared" si="119"/>
        <v>10500</v>
      </c>
      <c r="R363" s="104">
        <f t="shared" si="120"/>
        <v>150</v>
      </c>
      <c r="S363" s="62">
        <f t="shared" si="121"/>
        <v>0</v>
      </c>
      <c r="T363" s="62">
        <f t="shared" si="122"/>
        <v>0</v>
      </c>
      <c r="U363" s="62">
        <f t="shared" si="125"/>
        <v>52500</v>
      </c>
      <c r="V363" s="62">
        <v>74800</v>
      </c>
      <c r="W363" s="19">
        <f t="shared" si="126"/>
        <v>1.8443113772455091</v>
      </c>
      <c r="X363" s="111">
        <v>99740</v>
      </c>
      <c r="Y363" s="111"/>
      <c r="Z363" s="112">
        <f t="shared" si="129"/>
        <v>3367.5449101796421</v>
      </c>
      <c r="AA363" s="112">
        <f t="shared" si="127"/>
        <v>534.41999999999973</v>
      </c>
      <c r="AB363" s="112">
        <f t="shared" si="130"/>
        <v>1260</v>
      </c>
      <c r="AC363" s="112">
        <f t="shared" si="134"/>
        <v>14072</v>
      </c>
      <c r="AD363" s="112">
        <f t="shared" si="131"/>
        <v>5344.1999999999971</v>
      </c>
      <c r="AE363" s="112">
        <f t="shared" si="123"/>
        <v>9500</v>
      </c>
      <c r="AF363" s="112">
        <f t="shared" si="124"/>
        <v>3600</v>
      </c>
      <c r="AG363" s="113">
        <f t="shared" si="132"/>
        <v>0.1270053475935829</v>
      </c>
      <c r="AH363" s="114">
        <f t="shared" si="133"/>
        <v>4.8128342245989303E-2</v>
      </c>
    </row>
    <row r="364" spans="1:34" ht="21" customHeight="1">
      <c r="A364" s="593">
        <f t="shared" si="128"/>
        <v>354</v>
      </c>
      <c r="B364" s="91"/>
      <c r="C364" s="60" t="s">
        <v>1060</v>
      </c>
      <c r="D364" s="63"/>
      <c r="E364" s="17">
        <v>1</v>
      </c>
      <c r="F364" s="91"/>
      <c r="G364" s="91"/>
      <c r="H364" s="120" t="s">
        <v>697</v>
      </c>
      <c r="I364" s="588" t="s">
        <v>1061</v>
      </c>
      <c r="J364" s="17">
        <f t="shared" si="115"/>
        <v>46</v>
      </c>
      <c r="K364" s="91" t="s">
        <v>8</v>
      </c>
      <c r="L364" s="144">
        <v>96</v>
      </c>
      <c r="M364" s="17">
        <v>3</v>
      </c>
      <c r="N364" s="19">
        <f t="shared" si="135"/>
        <v>175</v>
      </c>
      <c r="O364" s="102">
        <f t="shared" ref="O364:O427" si="136">L364*N364</f>
        <v>16800</v>
      </c>
      <c r="P364" s="103">
        <f t="shared" ref="P364:P427" si="137">O364/$G$1</f>
        <v>13.384305229080748</v>
      </c>
      <c r="Q364" s="62">
        <f t="shared" si="119"/>
        <v>10500</v>
      </c>
      <c r="R364" s="104">
        <f t="shared" ref="R364:R427" si="138">IF(G364="USD",200,150)</f>
        <v>150</v>
      </c>
      <c r="S364" s="62">
        <f t="shared" ref="S364:S427" si="139">IF(P364&lt;R364,0,(O364+Q364)*0.08)</f>
        <v>0</v>
      </c>
      <c r="T364" s="62">
        <f t="shared" ref="T364:T427" si="140">IF(P364&lt;R364,0,(O364+S364)*0.1)</f>
        <v>0</v>
      </c>
      <c r="U364" s="62">
        <f t="shared" si="125"/>
        <v>27300</v>
      </c>
      <c r="V364" s="62">
        <v>39800</v>
      </c>
      <c r="W364" s="19">
        <f t="shared" si="126"/>
        <v>1.8332565637954861</v>
      </c>
      <c r="X364" s="111">
        <v>53070</v>
      </c>
      <c r="Y364" s="111"/>
      <c r="Z364" s="112">
        <f t="shared" si="129"/>
        <v>1724.263473053893</v>
      </c>
      <c r="AA364" s="112">
        <f t="shared" si="127"/>
        <v>347.80999999999989</v>
      </c>
      <c r="AB364" s="112">
        <f t="shared" si="130"/>
        <v>504</v>
      </c>
      <c r="AC364" s="112">
        <f t="shared" si="134"/>
        <v>8122</v>
      </c>
      <c r="AD364" s="112">
        <f t="shared" si="131"/>
        <v>3478.0999999999985</v>
      </c>
      <c r="AE364" s="112">
        <f t="shared" si="123"/>
        <v>5900</v>
      </c>
      <c r="AF364" s="112">
        <f t="shared" si="124"/>
        <v>2700</v>
      </c>
      <c r="AG364" s="113">
        <f t="shared" si="132"/>
        <v>0.14824120603015076</v>
      </c>
      <c r="AH364" s="114">
        <f t="shared" si="133"/>
        <v>6.78391959798995E-2</v>
      </c>
    </row>
    <row r="365" spans="1:34" ht="21" customHeight="1">
      <c r="A365" s="593">
        <f t="shared" si="128"/>
        <v>355</v>
      </c>
      <c r="B365" s="91"/>
      <c r="C365" s="60"/>
      <c r="D365" s="63"/>
      <c r="E365" s="17"/>
      <c r="F365" s="91"/>
      <c r="G365" s="91"/>
      <c r="H365" s="120" t="s">
        <v>697</v>
      </c>
      <c r="I365" s="588" t="s">
        <v>1062</v>
      </c>
      <c r="J365" s="17">
        <f>LENB(I365)</f>
        <v>46</v>
      </c>
      <c r="K365" s="91" t="s">
        <v>8</v>
      </c>
      <c r="L365" s="144">
        <v>168</v>
      </c>
      <c r="M365" s="17">
        <v>3</v>
      </c>
      <c r="N365" s="19">
        <f t="shared" si="135"/>
        <v>175</v>
      </c>
      <c r="O365" s="102">
        <f t="shared" si="136"/>
        <v>29400</v>
      </c>
      <c r="P365" s="103">
        <f t="shared" si="137"/>
        <v>23.422534150891309</v>
      </c>
      <c r="Q365" s="62">
        <f t="shared" si="119"/>
        <v>10500</v>
      </c>
      <c r="R365" s="104">
        <f t="shared" si="138"/>
        <v>150</v>
      </c>
      <c r="S365" s="62">
        <f t="shared" si="139"/>
        <v>0</v>
      </c>
      <c r="T365" s="62">
        <f t="shared" si="140"/>
        <v>0</v>
      </c>
      <c r="U365" s="62">
        <f t="shared" si="125"/>
        <v>39900</v>
      </c>
      <c r="V365" s="62">
        <v>59800</v>
      </c>
      <c r="W365" s="19">
        <f t="shared" si="126"/>
        <v>1.8405294673810273</v>
      </c>
      <c r="X365" s="111">
        <v>79740</v>
      </c>
      <c r="Y365" s="111"/>
      <c r="Z365" s="112">
        <f t="shared" si="129"/>
        <v>2545.9041916167666</v>
      </c>
      <c r="AA365" s="112">
        <f t="shared" si="127"/>
        <v>634.41999999999973</v>
      </c>
      <c r="AB365" s="112">
        <f t="shared" si="130"/>
        <v>882</v>
      </c>
      <c r="AC365" s="112">
        <f t="shared" si="134"/>
        <v>13322</v>
      </c>
      <c r="AD365" s="112">
        <f t="shared" si="131"/>
        <v>6344.1999999999971</v>
      </c>
      <c r="AE365" s="112">
        <f t="shared" si="123"/>
        <v>9900</v>
      </c>
      <c r="AF365" s="112">
        <f t="shared" si="124"/>
        <v>4900</v>
      </c>
      <c r="AG365" s="113">
        <f t="shared" si="132"/>
        <v>0.16555183946488294</v>
      </c>
      <c r="AH365" s="114">
        <f t="shared" si="133"/>
        <v>8.193979933110368E-2</v>
      </c>
    </row>
    <row r="366" spans="1:34" ht="21" customHeight="1">
      <c r="A366" s="593">
        <f t="shared" si="128"/>
        <v>356</v>
      </c>
      <c r="B366" s="91"/>
      <c r="C366" s="60" t="s">
        <v>1063</v>
      </c>
      <c r="D366" s="63"/>
      <c r="E366" s="17">
        <v>1</v>
      </c>
      <c r="F366" s="91"/>
      <c r="G366" s="91"/>
      <c r="H366" s="120" t="s">
        <v>697</v>
      </c>
      <c r="I366" s="588" t="s">
        <v>1064</v>
      </c>
      <c r="J366" s="17">
        <f t="shared" si="115"/>
        <v>35</v>
      </c>
      <c r="K366" s="91" t="s">
        <v>8</v>
      </c>
      <c r="L366" s="144">
        <v>60</v>
      </c>
      <c r="M366" s="17">
        <v>3</v>
      </c>
      <c r="N366" s="19">
        <f t="shared" si="135"/>
        <v>175</v>
      </c>
      <c r="O366" s="102">
        <f t="shared" si="136"/>
        <v>10500</v>
      </c>
      <c r="P366" s="103">
        <f t="shared" si="137"/>
        <v>8.3651907681754682</v>
      </c>
      <c r="Q366" s="62">
        <f t="shared" si="119"/>
        <v>10500</v>
      </c>
      <c r="R366" s="104">
        <f t="shared" si="138"/>
        <v>150</v>
      </c>
      <c r="S366" s="62">
        <f t="shared" si="139"/>
        <v>0</v>
      </c>
      <c r="T366" s="62">
        <f t="shared" si="140"/>
        <v>0</v>
      </c>
      <c r="U366" s="62">
        <f t="shared" si="125"/>
        <v>21000</v>
      </c>
      <c r="V366" s="62">
        <v>33800</v>
      </c>
      <c r="W366" s="19">
        <f t="shared" si="126"/>
        <v>1.8263473053892216</v>
      </c>
      <c r="X366" s="111">
        <v>45070</v>
      </c>
      <c r="Y366" s="111"/>
      <c r="Z366" s="112">
        <f t="shared" si="129"/>
        <v>1313.4431137724553</v>
      </c>
      <c r="AA366" s="112">
        <f t="shared" si="127"/>
        <v>513.80999999999983</v>
      </c>
      <c r="AB366" s="112">
        <f t="shared" si="130"/>
        <v>315</v>
      </c>
      <c r="AC366" s="112">
        <f t="shared" si="134"/>
        <v>9082</v>
      </c>
      <c r="AD366" s="112">
        <f t="shared" si="131"/>
        <v>5138.0999999999985</v>
      </c>
      <c r="AE366" s="112">
        <f t="shared" si="123"/>
        <v>7500</v>
      </c>
      <c r="AF366" s="112">
        <f t="shared" si="124"/>
        <v>4400</v>
      </c>
      <c r="AG366" s="113">
        <f t="shared" si="132"/>
        <v>0.22189349112426035</v>
      </c>
      <c r="AH366" s="114">
        <f t="shared" si="133"/>
        <v>0.13017751479289941</v>
      </c>
    </row>
    <row r="367" spans="1:34" ht="21" customHeight="1">
      <c r="A367" s="593">
        <f t="shared" si="128"/>
        <v>357</v>
      </c>
      <c r="B367" s="91"/>
      <c r="C367" s="60"/>
      <c r="D367" s="63"/>
      <c r="E367" s="17"/>
      <c r="F367" s="91"/>
      <c r="G367" s="91"/>
      <c r="H367" s="120" t="s">
        <v>697</v>
      </c>
      <c r="I367" s="588" t="s">
        <v>1064</v>
      </c>
      <c r="J367" s="17">
        <f>LENB(I367)</f>
        <v>35</v>
      </c>
      <c r="K367" s="91" t="s">
        <v>8</v>
      </c>
      <c r="L367" s="144">
        <v>150</v>
      </c>
      <c r="M367" s="17">
        <v>3</v>
      </c>
      <c r="N367" s="19">
        <f t="shared" si="135"/>
        <v>175</v>
      </c>
      <c r="O367" s="102">
        <f t="shared" si="136"/>
        <v>26250</v>
      </c>
      <c r="P367" s="103">
        <f t="shared" si="137"/>
        <v>20.91297692043867</v>
      </c>
      <c r="Q367" s="62">
        <f t="shared" si="119"/>
        <v>10500</v>
      </c>
      <c r="R367" s="104">
        <f t="shared" si="138"/>
        <v>150</v>
      </c>
      <c r="S367" s="62">
        <f t="shared" si="139"/>
        <v>0</v>
      </c>
      <c r="T367" s="62">
        <f t="shared" si="140"/>
        <v>0</v>
      </c>
      <c r="U367" s="62">
        <f t="shared" si="125"/>
        <v>36750</v>
      </c>
      <c r="V367" s="62">
        <v>53800</v>
      </c>
      <c r="W367" s="19">
        <f t="shared" si="126"/>
        <v>1.8391787852865698</v>
      </c>
      <c r="X367" s="111">
        <v>71740</v>
      </c>
      <c r="Y367" s="111"/>
      <c r="Z367" s="112">
        <f t="shared" si="129"/>
        <v>2340.4940119760481</v>
      </c>
      <c r="AA367" s="112">
        <f t="shared" si="127"/>
        <v>485.41999999999973</v>
      </c>
      <c r="AB367" s="112">
        <f t="shared" si="130"/>
        <v>787.5</v>
      </c>
      <c r="AC367" s="112">
        <f t="shared" si="134"/>
        <v>11132</v>
      </c>
      <c r="AD367" s="112">
        <f t="shared" si="131"/>
        <v>4854.1999999999971</v>
      </c>
      <c r="AE367" s="112">
        <f t="shared" si="123"/>
        <v>8100</v>
      </c>
      <c r="AF367" s="112">
        <f t="shared" si="124"/>
        <v>3600</v>
      </c>
      <c r="AG367" s="113">
        <f t="shared" si="132"/>
        <v>0.15055762081784388</v>
      </c>
      <c r="AH367" s="114">
        <f t="shared" si="133"/>
        <v>6.6914498141263934E-2</v>
      </c>
    </row>
    <row r="368" spans="1:34" ht="21" customHeight="1">
      <c r="A368" s="593">
        <f t="shared" si="128"/>
        <v>358</v>
      </c>
      <c r="B368" s="91"/>
      <c r="C368" s="60" t="s">
        <v>1065</v>
      </c>
      <c r="D368" s="63"/>
      <c r="E368" s="17">
        <v>1</v>
      </c>
      <c r="F368" s="91"/>
      <c r="G368" s="91"/>
      <c r="H368" s="120" t="s">
        <v>698</v>
      </c>
      <c r="I368" s="588" t="s">
        <v>1066</v>
      </c>
      <c r="J368" s="17">
        <f t="shared" si="115"/>
        <v>31</v>
      </c>
      <c r="K368" s="91" t="s">
        <v>8</v>
      </c>
      <c r="L368" s="144">
        <v>47</v>
      </c>
      <c r="M368" s="17">
        <v>3</v>
      </c>
      <c r="N368" s="19">
        <f t="shared" si="135"/>
        <v>175</v>
      </c>
      <c r="O368" s="102">
        <f t="shared" si="136"/>
        <v>8225</v>
      </c>
      <c r="P368" s="103">
        <f t="shared" si="137"/>
        <v>6.5527327684041161</v>
      </c>
      <c r="Q368" s="62">
        <f t="shared" si="119"/>
        <v>10500</v>
      </c>
      <c r="R368" s="104">
        <f t="shared" si="138"/>
        <v>150</v>
      </c>
      <c r="S368" s="62">
        <f t="shared" si="139"/>
        <v>0</v>
      </c>
      <c r="T368" s="62">
        <f t="shared" si="140"/>
        <v>0</v>
      </c>
      <c r="U368" s="62">
        <f t="shared" si="125"/>
        <v>18725</v>
      </c>
      <c r="V368" s="62">
        <v>29800</v>
      </c>
      <c r="W368" s="19">
        <f t="shared" si="126"/>
        <v>1.822709720745425</v>
      </c>
      <c r="X368" s="111">
        <v>39740</v>
      </c>
      <c r="Y368" s="111"/>
      <c r="Z368" s="112">
        <f t="shared" si="129"/>
        <v>1165.0913173652698</v>
      </c>
      <c r="AA368" s="112">
        <f t="shared" si="127"/>
        <v>431.92000000000007</v>
      </c>
      <c r="AB368" s="112">
        <f t="shared" si="130"/>
        <v>246.75</v>
      </c>
      <c r="AC368" s="112">
        <f t="shared" si="134"/>
        <v>7797</v>
      </c>
      <c r="AD368" s="112">
        <f t="shared" si="131"/>
        <v>4319.2000000000007</v>
      </c>
      <c r="AE368" s="112">
        <f t="shared" si="123"/>
        <v>6400</v>
      </c>
      <c r="AF368" s="112">
        <f t="shared" si="124"/>
        <v>3700</v>
      </c>
      <c r="AG368" s="113">
        <f t="shared" si="132"/>
        <v>0.21476510067114093</v>
      </c>
      <c r="AH368" s="114">
        <f t="shared" si="133"/>
        <v>0.12416107382550336</v>
      </c>
    </row>
    <row r="369" spans="1:34" ht="21" customHeight="1">
      <c r="A369" s="593">
        <f t="shared" si="128"/>
        <v>359</v>
      </c>
      <c r="B369" s="91"/>
      <c r="C369" s="60"/>
      <c r="D369" s="63"/>
      <c r="E369" s="17"/>
      <c r="F369" s="91"/>
      <c r="G369" s="91"/>
      <c r="H369" s="120" t="s">
        <v>698</v>
      </c>
      <c r="I369" s="588" t="s">
        <v>1066</v>
      </c>
      <c r="J369" s="17">
        <f>LENB(I369)</f>
        <v>31</v>
      </c>
      <c r="K369" s="91" t="s">
        <v>8</v>
      </c>
      <c r="L369" s="144">
        <v>90</v>
      </c>
      <c r="M369" s="17">
        <v>3</v>
      </c>
      <c r="N369" s="19">
        <f t="shared" si="135"/>
        <v>175</v>
      </c>
      <c r="O369" s="102">
        <f t="shared" si="136"/>
        <v>15750</v>
      </c>
      <c r="P369" s="103">
        <f t="shared" si="137"/>
        <v>12.547786152263201</v>
      </c>
      <c r="Q369" s="62">
        <f t="shared" si="119"/>
        <v>10500</v>
      </c>
      <c r="R369" s="104">
        <f t="shared" si="138"/>
        <v>150</v>
      </c>
      <c r="S369" s="62">
        <f t="shared" si="139"/>
        <v>0</v>
      </c>
      <c r="T369" s="62">
        <f t="shared" si="140"/>
        <v>0</v>
      </c>
      <c r="U369" s="62">
        <f t="shared" si="125"/>
        <v>26250</v>
      </c>
      <c r="V369" s="62">
        <v>39800</v>
      </c>
      <c r="W369" s="19">
        <f t="shared" si="126"/>
        <v>1.8323353293413174</v>
      </c>
      <c r="X369" s="111">
        <v>53070</v>
      </c>
      <c r="Y369" s="111"/>
      <c r="Z369" s="112">
        <f t="shared" si="129"/>
        <v>1655.7934131736524</v>
      </c>
      <c r="AA369" s="112">
        <f t="shared" si="127"/>
        <v>452.80999999999989</v>
      </c>
      <c r="AB369" s="112">
        <f t="shared" si="130"/>
        <v>472.5</v>
      </c>
      <c r="AC369" s="112">
        <f t="shared" si="134"/>
        <v>9172</v>
      </c>
      <c r="AD369" s="112">
        <f t="shared" si="131"/>
        <v>4528.0999999999985</v>
      </c>
      <c r="AE369" s="112">
        <f t="shared" si="123"/>
        <v>7100</v>
      </c>
      <c r="AF369" s="112">
        <f t="shared" si="124"/>
        <v>3700</v>
      </c>
      <c r="AG369" s="113">
        <f t="shared" si="132"/>
        <v>0.17839195979899497</v>
      </c>
      <c r="AH369" s="114">
        <f t="shared" si="133"/>
        <v>9.2964824120603015E-2</v>
      </c>
    </row>
    <row r="370" spans="1:34" ht="21" customHeight="1">
      <c r="A370" s="593">
        <f t="shared" si="128"/>
        <v>360</v>
      </c>
      <c r="B370" s="91"/>
      <c r="C370" s="60" t="s">
        <v>1067</v>
      </c>
      <c r="D370" s="63"/>
      <c r="E370" s="17">
        <v>1</v>
      </c>
      <c r="F370" s="91"/>
      <c r="G370" s="91"/>
      <c r="H370" s="120" t="s">
        <v>697</v>
      </c>
      <c r="I370" s="588" t="s">
        <v>1068</v>
      </c>
      <c r="J370" s="17">
        <f t="shared" si="115"/>
        <v>49</v>
      </c>
      <c r="K370" s="91" t="s">
        <v>8</v>
      </c>
      <c r="L370" s="144">
        <v>88</v>
      </c>
      <c r="M370" s="17">
        <v>3</v>
      </c>
      <c r="N370" s="19">
        <f t="shared" si="135"/>
        <v>175</v>
      </c>
      <c r="O370" s="102">
        <f t="shared" si="136"/>
        <v>15400</v>
      </c>
      <c r="P370" s="103">
        <f t="shared" si="137"/>
        <v>12.268946459990685</v>
      </c>
      <c r="Q370" s="62">
        <f t="shared" si="119"/>
        <v>10500</v>
      </c>
      <c r="R370" s="104">
        <f t="shared" si="138"/>
        <v>150</v>
      </c>
      <c r="S370" s="62">
        <f t="shared" si="139"/>
        <v>0</v>
      </c>
      <c r="T370" s="62">
        <f t="shared" si="140"/>
        <v>0</v>
      </c>
      <c r="U370" s="62">
        <f t="shared" si="125"/>
        <v>25900</v>
      </c>
      <c r="V370" s="62">
        <v>39800</v>
      </c>
      <c r="W370" s="19">
        <f t="shared" si="126"/>
        <v>1.8320116523709338</v>
      </c>
      <c r="X370" s="111">
        <v>53070</v>
      </c>
      <c r="Y370" s="111"/>
      <c r="Z370" s="112">
        <f t="shared" si="129"/>
        <v>1632.9700598802392</v>
      </c>
      <c r="AA370" s="112">
        <f t="shared" si="127"/>
        <v>487.80999999999989</v>
      </c>
      <c r="AB370" s="112">
        <f t="shared" si="130"/>
        <v>462</v>
      </c>
      <c r="AC370" s="112">
        <f t="shared" si="134"/>
        <v>9522</v>
      </c>
      <c r="AD370" s="112">
        <f t="shared" si="131"/>
        <v>4878.0999999999985</v>
      </c>
      <c r="AE370" s="112">
        <f t="shared" si="123"/>
        <v>7500</v>
      </c>
      <c r="AF370" s="112">
        <f t="shared" si="124"/>
        <v>4000</v>
      </c>
      <c r="AG370" s="113">
        <f t="shared" si="132"/>
        <v>0.18844221105527639</v>
      </c>
      <c r="AH370" s="114">
        <f t="shared" si="133"/>
        <v>0.10050251256281408</v>
      </c>
    </row>
    <row r="371" spans="1:34" ht="21" customHeight="1">
      <c r="A371" s="593">
        <f t="shared" si="128"/>
        <v>361</v>
      </c>
      <c r="B371" s="91"/>
      <c r="C371" s="60" t="s">
        <v>1069</v>
      </c>
      <c r="D371" s="63"/>
      <c r="E371" s="17">
        <v>1</v>
      </c>
      <c r="F371" s="91"/>
      <c r="G371" s="91"/>
      <c r="H371" s="120" t="s">
        <v>698</v>
      </c>
      <c r="I371" s="588" t="s">
        <v>754</v>
      </c>
      <c r="J371" s="17">
        <f t="shared" si="115"/>
        <v>38</v>
      </c>
      <c r="K371" s="91" t="s">
        <v>8</v>
      </c>
      <c r="L371" s="144">
        <v>69</v>
      </c>
      <c r="M371" s="17">
        <v>3</v>
      </c>
      <c r="N371" s="19">
        <f t="shared" si="135"/>
        <v>175</v>
      </c>
      <c r="O371" s="102">
        <f t="shared" si="136"/>
        <v>12075</v>
      </c>
      <c r="P371" s="103">
        <f t="shared" si="137"/>
        <v>9.6199693834017879</v>
      </c>
      <c r="Q371" s="62">
        <f t="shared" si="119"/>
        <v>10500</v>
      </c>
      <c r="R371" s="104">
        <f t="shared" si="138"/>
        <v>150</v>
      </c>
      <c r="S371" s="62">
        <f t="shared" si="139"/>
        <v>0</v>
      </c>
      <c r="T371" s="62">
        <f t="shared" si="140"/>
        <v>0</v>
      </c>
      <c r="U371" s="62">
        <f t="shared" si="125"/>
        <v>22575</v>
      </c>
      <c r="V371" s="62">
        <v>39800</v>
      </c>
      <c r="W371" s="19">
        <f t="shared" si="126"/>
        <v>1.828436150953906</v>
      </c>
      <c r="X371" s="111">
        <v>53070</v>
      </c>
      <c r="Y371" s="111"/>
      <c r="Z371" s="112">
        <f t="shared" si="129"/>
        <v>1416.1482035928143</v>
      </c>
      <c r="AA371" s="112">
        <f t="shared" si="127"/>
        <v>820.31</v>
      </c>
      <c r="AB371" s="112">
        <f t="shared" si="130"/>
        <v>362.25</v>
      </c>
      <c r="AC371" s="112">
        <f t="shared" si="134"/>
        <v>12847</v>
      </c>
      <c r="AD371" s="112">
        <f t="shared" si="131"/>
        <v>8203.0999999999985</v>
      </c>
      <c r="AE371" s="112">
        <f t="shared" si="123"/>
        <v>11100</v>
      </c>
      <c r="AF371" s="112">
        <f t="shared" si="124"/>
        <v>7100</v>
      </c>
      <c r="AG371" s="113">
        <f t="shared" si="132"/>
        <v>0.27889447236180903</v>
      </c>
      <c r="AH371" s="114">
        <f t="shared" si="133"/>
        <v>0.17839195979899497</v>
      </c>
    </row>
    <row r="372" spans="1:34" ht="21" customHeight="1">
      <c r="A372" s="593">
        <f t="shared" si="128"/>
        <v>362</v>
      </c>
      <c r="B372" s="91"/>
      <c r="C372" s="60" t="s">
        <v>1070</v>
      </c>
      <c r="D372" s="63"/>
      <c r="E372" s="17">
        <v>1</v>
      </c>
      <c r="F372" s="91"/>
      <c r="G372" s="91"/>
      <c r="H372" s="120" t="s">
        <v>698</v>
      </c>
      <c r="I372" s="588" t="s">
        <v>1071</v>
      </c>
      <c r="J372" s="17">
        <f t="shared" si="115"/>
        <v>39</v>
      </c>
      <c r="K372" s="91" t="s">
        <v>8</v>
      </c>
      <c r="L372" s="144">
        <v>21</v>
      </c>
      <c r="M372" s="17">
        <v>3</v>
      </c>
      <c r="N372" s="19">
        <f t="shared" si="135"/>
        <v>175</v>
      </c>
      <c r="O372" s="102">
        <f t="shared" si="136"/>
        <v>3675</v>
      </c>
      <c r="P372" s="103">
        <f t="shared" si="137"/>
        <v>2.9278167688614136</v>
      </c>
      <c r="Q372" s="62">
        <f t="shared" si="119"/>
        <v>10500</v>
      </c>
      <c r="R372" s="104">
        <f t="shared" si="138"/>
        <v>150</v>
      </c>
      <c r="S372" s="62">
        <f t="shared" si="139"/>
        <v>0</v>
      </c>
      <c r="T372" s="62">
        <f t="shared" si="140"/>
        <v>0</v>
      </c>
      <c r="U372" s="62">
        <f t="shared" si="125"/>
        <v>14175</v>
      </c>
      <c r="V372" s="62">
        <v>24800</v>
      </c>
      <c r="W372" s="19">
        <f t="shared" si="126"/>
        <v>1.8119316921712132</v>
      </c>
      <c r="X372" s="111">
        <v>33070</v>
      </c>
      <c r="Y372" s="111"/>
      <c r="Z372" s="112">
        <f t="shared" si="129"/>
        <v>868.38772455089838</v>
      </c>
      <c r="AA372" s="112">
        <f t="shared" si="127"/>
        <v>500.30999999999989</v>
      </c>
      <c r="AB372" s="112">
        <f t="shared" si="130"/>
        <v>110.25</v>
      </c>
      <c r="AC372" s="112">
        <f t="shared" si="134"/>
        <v>7897</v>
      </c>
      <c r="AD372" s="112">
        <f t="shared" si="131"/>
        <v>5003.0999999999985</v>
      </c>
      <c r="AE372" s="112">
        <f t="shared" si="123"/>
        <v>7000</v>
      </c>
      <c r="AF372" s="112">
        <f t="shared" si="124"/>
        <v>4400</v>
      </c>
      <c r="AG372" s="113">
        <f t="shared" si="132"/>
        <v>0.28225806451612906</v>
      </c>
      <c r="AH372" s="114">
        <f t="shared" si="133"/>
        <v>0.17741935483870969</v>
      </c>
    </row>
    <row r="373" spans="1:34" ht="21" customHeight="1">
      <c r="A373" s="593">
        <f t="shared" si="128"/>
        <v>363</v>
      </c>
      <c r="B373" s="91"/>
      <c r="C373" s="60" t="s">
        <v>1072</v>
      </c>
      <c r="D373" s="63"/>
      <c r="E373" s="17">
        <v>1</v>
      </c>
      <c r="F373" s="91"/>
      <c r="G373" s="91"/>
      <c r="H373" s="120" t="s">
        <v>698</v>
      </c>
      <c r="I373" s="588" t="s">
        <v>1927</v>
      </c>
      <c r="J373" s="17">
        <f t="shared" ref="J373:J443" si="141">LENB(I373)</f>
        <v>50</v>
      </c>
      <c r="K373" s="91" t="s">
        <v>8</v>
      </c>
      <c r="L373" s="144">
        <v>43</v>
      </c>
      <c r="M373" s="17">
        <v>3</v>
      </c>
      <c r="N373" s="19">
        <f t="shared" si="135"/>
        <v>175</v>
      </c>
      <c r="O373" s="102">
        <f t="shared" si="136"/>
        <v>7525</v>
      </c>
      <c r="P373" s="103">
        <f t="shared" si="137"/>
        <v>5.9950533838590854</v>
      </c>
      <c r="Q373" s="62">
        <f t="shared" si="119"/>
        <v>10500</v>
      </c>
      <c r="R373" s="104">
        <f t="shared" si="138"/>
        <v>150</v>
      </c>
      <c r="S373" s="62">
        <f t="shared" si="139"/>
        <v>0</v>
      </c>
      <c r="T373" s="62">
        <f t="shared" si="140"/>
        <v>0</v>
      </c>
      <c r="U373" s="62">
        <f t="shared" si="125"/>
        <v>18025</v>
      </c>
      <c r="V373" s="62">
        <v>29800</v>
      </c>
      <c r="W373" s="19">
        <f t="shared" si="126"/>
        <v>1.8214057322248707</v>
      </c>
      <c r="X373" s="111">
        <v>39740</v>
      </c>
      <c r="Y373" s="111"/>
      <c r="Z373" s="112">
        <f t="shared" si="129"/>
        <v>1119.4446107784433</v>
      </c>
      <c r="AA373" s="112">
        <f t="shared" si="127"/>
        <v>501.92000000000007</v>
      </c>
      <c r="AB373" s="112">
        <f t="shared" si="130"/>
        <v>225.75</v>
      </c>
      <c r="AC373" s="112">
        <f t="shared" si="134"/>
        <v>8497</v>
      </c>
      <c r="AD373" s="112">
        <f t="shared" si="131"/>
        <v>5019.2000000000007</v>
      </c>
      <c r="AE373" s="112">
        <f t="shared" si="123"/>
        <v>7200</v>
      </c>
      <c r="AF373" s="112">
        <f t="shared" si="124"/>
        <v>4300</v>
      </c>
      <c r="AG373" s="113">
        <f t="shared" si="132"/>
        <v>0.24161073825503357</v>
      </c>
      <c r="AH373" s="114">
        <f t="shared" si="133"/>
        <v>0.14429530201342283</v>
      </c>
    </row>
    <row r="374" spans="1:34" ht="21" customHeight="1">
      <c r="A374" s="593">
        <f t="shared" si="128"/>
        <v>364</v>
      </c>
      <c r="B374" s="91"/>
      <c r="C374" s="60"/>
      <c r="D374" s="63"/>
      <c r="E374" s="17"/>
      <c r="F374" s="91"/>
      <c r="G374" s="91"/>
      <c r="H374" s="120" t="s">
        <v>698</v>
      </c>
      <c r="I374" s="588" t="s">
        <v>1073</v>
      </c>
      <c r="J374" s="17">
        <f>LENB(I374)</f>
        <v>50</v>
      </c>
      <c r="K374" s="91" t="s">
        <v>8</v>
      </c>
      <c r="L374" s="144">
        <v>124</v>
      </c>
      <c r="M374" s="17">
        <v>3</v>
      </c>
      <c r="N374" s="19">
        <f t="shared" si="135"/>
        <v>175</v>
      </c>
      <c r="O374" s="102">
        <f t="shared" si="136"/>
        <v>21700</v>
      </c>
      <c r="P374" s="103">
        <f t="shared" si="137"/>
        <v>17.288060920895965</v>
      </c>
      <c r="Q374" s="62">
        <f t="shared" ref="Q374:Q437" si="142">IF($M374&lt;=1, 6500, IF($M374&lt;=1.5, 7300, IF($M374&lt;=2, 8100, IF($M374&lt;2.5, 8900, IF($M374&lt;3, 10000, IF($M374&lt;3.5, 10500, IF($M374&lt;4, 11300, IF($M374&lt;4.5, 12100, IF($M374&lt;5, 12900, IF($M374&lt;5.5, 13700, IF($M374&lt;6, 14500, IF($M374&lt;6.5, 15300, IF($M374&lt;7, 16100, IF($M374&lt;7.5, 16900, IF($M374&lt;8, 17700, IF($M374&lt;8.5, 18500, IF($M374&lt;9, 19300, IF($M374&lt;9.5, 20100, IF($M374&lt;10, 20900, IF($M374&gt;=10, 30000))))))))))))))))))))</f>
        <v>10500</v>
      </c>
      <c r="R374" s="104">
        <f t="shared" si="138"/>
        <v>150</v>
      </c>
      <c r="S374" s="62">
        <f t="shared" si="139"/>
        <v>0</v>
      </c>
      <c r="T374" s="62">
        <f t="shared" si="140"/>
        <v>0</v>
      </c>
      <c r="U374" s="62">
        <f t="shared" si="125"/>
        <v>32200</v>
      </c>
      <c r="V374" s="62">
        <v>47800</v>
      </c>
      <c r="W374" s="19">
        <f t="shared" si="126"/>
        <v>1.8367612600885186</v>
      </c>
      <c r="X374" s="111">
        <v>63740</v>
      </c>
      <c r="Y374" s="111"/>
      <c r="Z374" s="112">
        <f t="shared" si="129"/>
        <v>2043.7904191616763</v>
      </c>
      <c r="AA374" s="112">
        <f t="shared" si="127"/>
        <v>476.41999999999973</v>
      </c>
      <c r="AB374" s="112">
        <f t="shared" si="130"/>
        <v>651</v>
      </c>
      <c r="AC374" s="112">
        <f t="shared" si="134"/>
        <v>10342</v>
      </c>
      <c r="AD374" s="112">
        <f t="shared" si="131"/>
        <v>4764.1999999999971</v>
      </c>
      <c r="AE374" s="112">
        <f t="shared" si="123"/>
        <v>7700</v>
      </c>
      <c r="AF374" s="112">
        <f t="shared" si="124"/>
        <v>3700</v>
      </c>
      <c r="AG374" s="113">
        <f t="shared" si="132"/>
        <v>0.16108786610878661</v>
      </c>
      <c r="AH374" s="114">
        <f t="shared" si="133"/>
        <v>7.7405857740585768E-2</v>
      </c>
    </row>
    <row r="375" spans="1:34" ht="21" customHeight="1">
      <c r="A375" s="593">
        <f t="shared" si="128"/>
        <v>365</v>
      </c>
      <c r="B375" s="91"/>
      <c r="C375" s="60" t="s">
        <v>1074</v>
      </c>
      <c r="D375" s="63"/>
      <c r="E375" s="17">
        <v>1</v>
      </c>
      <c r="F375" s="91"/>
      <c r="G375" s="91"/>
      <c r="H375" s="120" t="s">
        <v>698</v>
      </c>
      <c r="I375" s="588" t="s">
        <v>1075</v>
      </c>
      <c r="J375" s="17">
        <f t="shared" si="141"/>
        <v>35</v>
      </c>
      <c r="K375" s="91" t="s">
        <v>8</v>
      </c>
      <c r="L375" s="144">
        <v>4</v>
      </c>
      <c r="M375" s="17">
        <v>3</v>
      </c>
      <c r="N375" s="19">
        <f t="shared" si="135"/>
        <v>175</v>
      </c>
      <c r="O375" s="102">
        <f t="shared" si="136"/>
        <v>700</v>
      </c>
      <c r="P375" s="103">
        <f t="shared" si="137"/>
        <v>0.55767938454503119</v>
      </c>
      <c r="Q375" s="62">
        <f t="shared" si="142"/>
        <v>10500</v>
      </c>
      <c r="R375" s="104">
        <f t="shared" si="138"/>
        <v>150</v>
      </c>
      <c r="S375" s="62">
        <f t="shared" si="139"/>
        <v>0</v>
      </c>
      <c r="T375" s="62">
        <f t="shared" si="140"/>
        <v>0</v>
      </c>
      <c r="U375" s="62">
        <f t="shared" si="125"/>
        <v>11200</v>
      </c>
      <c r="V375" s="62">
        <v>13800</v>
      </c>
      <c r="W375" s="19">
        <f t="shared" si="126"/>
        <v>1.8001497005988025</v>
      </c>
      <c r="X375" s="111">
        <v>18400</v>
      </c>
      <c r="Y375" s="111"/>
      <c r="Z375" s="112">
        <f t="shared" si="129"/>
        <v>674.38922155688647</v>
      </c>
      <c r="AA375" s="112">
        <f t="shared" si="127"/>
        <v>-52.800000000000004</v>
      </c>
      <c r="AB375" s="112">
        <f t="shared" si="130"/>
        <v>21</v>
      </c>
      <c r="AC375" s="112">
        <f t="shared" si="134"/>
        <v>1082</v>
      </c>
      <c r="AD375" s="112">
        <f t="shared" si="131"/>
        <v>-528</v>
      </c>
      <c r="AE375" s="112">
        <f t="shared" si="123"/>
        <v>400</v>
      </c>
      <c r="AF375" s="112">
        <f t="shared" si="124"/>
        <v>-500</v>
      </c>
      <c r="AG375" s="113">
        <f t="shared" si="132"/>
        <v>2.8985507246376812E-2</v>
      </c>
      <c r="AH375" s="114">
        <f t="shared" si="133"/>
        <v>-3.6231884057971016E-2</v>
      </c>
    </row>
    <row r="376" spans="1:34" ht="21" customHeight="1">
      <c r="A376" s="593">
        <f t="shared" si="128"/>
        <v>366</v>
      </c>
      <c r="B376" s="91"/>
      <c r="C376" s="60" t="s">
        <v>1076</v>
      </c>
      <c r="D376" s="63"/>
      <c r="E376" s="17">
        <v>1</v>
      </c>
      <c r="F376" s="91"/>
      <c r="G376" s="91"/>
      <c r="H376" s="120" t="s">
        <v>697</v>
      </c>
      <c r="I376" s="588" t="s">
        <v>1077</v>
      </c>
      <c r="J376" s="17">
        <f t="shared" si="141"/>
        <v>43</v>
      </c>
      <c r="K376" s="91" t="s">
        <v>8</v>
      </c>
      <c r="L376" s="144">
        <v>57</v>
      </c>
      <c r="M376" s="17">
        <v>3</v>
      </c>
      <c r="N376" s="19">
        <f t="shared" si="135"/>
        <v>175</v>
      </c>
      <c r="O376" s="102">
        <f t="shared" si="136"/>
        <v>9975</v>
      </c>
      <c r="P376" s="103">
        <f t="shared" si="137"/>
        <v>7.9469312297666939</v>
      </c>
      <c r="Q376" s="62">
        <f t="shared" si="142"/>
        <v>10500</v>
      </c>
      <c r="R376" s="104">
        <f t="shared" si="138"/>
        <v>150</v>
      </c>
      <c r="S376" s="62">
        <f t="shared" si="139"/>
        <v>0</v>
      </c>
      <c r="T376" s="62">
        <f t="shared" si="140"/>
        <v>0</v>
      </c>
      <c r="U376" s="62">
        <f t="shared" si="125"/>
        <v>20475</v>
      </c>
      <c r="V376" s="62">
        <v>29800</v>
      </c>
      <c r="W376" s="19">
        <f t="shared" si="126"/>
        <v>1.8255796100107478</v>
      </c>
      <c r="X376" s="111">
        <v>39740</v>
      </c>
      <c r="Y376" s="111"/>
      <c r="Z376" s="112">
        <f t="shared" si="129"/>
        <v>1279.2080838323352</v>
      </c>
      <c r="AA376" s="112">
        <f t="shared" si="127"/>
        <v>256.92000000000007</v>
      </c>
      <c r="AB376" s="112">
        <f t="shared" si="130"/>
        <v>299.25</v>
      </c>
      <c r="AC376" s="112">
        <f t="shared" si="134"/>
        <v>6047</v>
      </c>
      <c r="AD376" s="112">
        <f t="shared" si="131"/>
        <v>2569.2000000000007</v>
      </c>
      <c r="AE376" s="112">
        <f t="shared" si="123"/>
        <v>4500</v>
      </c>
      <c r="AF376" s="112">
        <f t="shared" si="124"/>
        <v>2100</v>
      </c>
      <c r="AG376" s="113">
        <f t="shared" si="132"/>
        <v>0.15100671140939598</v>
      </c>
      <c r="AH376" s="114">
        <f t="shared" si="133"/>
        <v>7.0469798657718116E-2</v>
      </c>
    </row>
    <row r="377" spans="1:34" ht="21" customHeight="1">
      <c r="A377" s="593">
        <f t="shared" si="128"/>
        <v>367</v>
      </c>
      <c r="B377" s="91"/>
      <c r="C377" s="60"/>
      <c r="D377" s="63"/>
      <c r="E377" s="17"/>
      <c r="F377" s="91"/>
      <c r="G377" s="91"/>
      <c r="H377" s="120" t="s">
        <v>697</v>
      </c>
      <c r="I377" s="588" t="s">
        <v>1077</v>
      </c>
      <c r="J377" s="17">
        <f>LENB(I377)</f>
        <v>43</v>
      </c>
      <c r="K377" s="91" t="s">
        <v>8</v>
      </c>
      <c r="L377" s="144">
        <v>87</v>
      </c>
      <c r="M377" s="17">
        <v>3</v>
      </c>
      <c r="N377" s="19">
        <f t="shared" si="135"/>
        <v>175</v>
      </c>
      <c r="O377" s="102">
        <f t="shared" si="136"/>
        <v>15225</v>
      </c>
      <c r="P377" s="103">
        <f t="shared" si="137"/>
        <v>12.129526613854427</v>
      </c>
      <c r="Q377" s="62">
        <f t="shared" si="142"/>
        <v>10500</v>
      </c>
      <c r="R377" s="104">
        <f t="shared" si="138"/>
        <v>150</v>
      </c>
      <c r="S377" s="62">
        <f t="shared" si="139"/>
        <v>0</v>
      </c>
      <c r="T377" s="62">
        <f t="shared" si="140"/>
        <v>0</v>
      </c>
      <c r="U377" s="62">
        <f t="shared" si="125"/>
        <v>25725</v>
      </c>
      <c r="V377" s="62">
        <v>39800</v>
      </c>
      <c r="W377" s="19">
        <f t="shared" si="126"/>
        <v>1.8318465110595137</v>
      </c>
      <c r="X377" s="111">
        <v>53070</v>
      </c>
      <c r="Y377" s="111"/>
      <c r="Z377" s="112">
        <f t="shared" si="129"/>
        <v>1621.5583832335335</v>
      </c>
      <c r="AA377" s="112">
        <f t="shared" si="127"/>
        <v>505.30999999999989</v>
      </c>
      <c r="AB377" s="112">
        <f t="shared" si="130"/>
        <v>456.75</v>
      </c>
      <c r="AC377" s="112">
        <f t="shared" si="134"/>
        <v>9697</v>
      </c>
      <c r="AD377" s="112">
        <f t="shared" si="131"/>
        <v>5053.0999999999985</v>
      </c>
      <c r="AE377" s="112">
        <f t="shared" si="123"/>
        <v>7700</v>
      </c>
      <c r="AF377" s="112">
        <f t="shared" si="124"/>
        <v>4100</v>
      </c>
      <c r="AG377" s="113">
        <f t="shared" si="132"/>
        <v>0.19346733668341709</v>
      </c>
      <c r="AH377" s="114">
        <f t="shared" si="133"/>
        <v>0.10301507537688442</v>
      </c>
    </row>
    <row r="378" spans="1:34" ht="21" customHeight="1">
      <c r="A378" s="593">
        <f t="shared" si="128"/>
        <v>368</v>
      </c>
      <c r="B378" s="91"/>
      <c r="C378" s="60" t="s">
        <v>1078</v>
      </c>
      <c r="D378" s="63"/>
      <c r="E378" s="17">
        <v>1</v>
      </c>
      <c r="F378" s="91"/>
      <c r="G378" s="91"/>
      <c r="H378" s="120" t="s">
        <v>698</v>
      </c>
      <c r="I378" s="588" t="s">
        <v>1079</v>
      </c>
      <c r="J378" s="17">
        <f t="shared" si="141"/>
        <v>42</v>
      </c>
      <c r="K378" s="91" t="s">
        <v>8</v>
      </c>
      <c r="L378" s="144">
        <v>240</v>
      </c>
      <c r="M378" s="17">
        <v>3</v>
      </c>
      <c r="N378" s="19">
        <f t="shared" si="135"/>
        <v>175</v>
      </c>
      <c r="O378" s="102">
        <f t="shared" si="136"/>
        <v>42000</v>
      </c>
      <c r="P378" s="103">
        <f t="shared" si="137"/>
        <v>33.460763072701873</v>
      </c>
      <c r="Q378" s="62">
        <f t="shared" si="142"/>
        <v>10500</v>
      </c>
      <c r="R378" s="104">
        <f t="shared" si="138"/>
        <v>150</v>
      </c>
      <c r="S378" s="62">
        <f t="shared" si="139"/>
        <v>0</v>
      </c>
      <c r="T378" s="62">
        <f t="shared" si="140"/>
        <v>0</v>
      </c>
      <c r="U378" s="62">
        <f t="shared" si="125"/>
        <v>52500</v>
      </c>
      <c r="V378" s="62">
        <v>79800</v>
      </c>
      <c r="W378" s="19">
        <f t="shared" si="126"/>
        <v>1.8443113772455091</v>
      </c>
      <c r="X378" s="111">
        <v>106400</v>
      </c>
      <c r="Y378" s="111"/>
      <c r="Z378" s="112">
        <f t="shared" si="129"/>
        <v>3367.5449101796421</v>
      </c>
      <c r="AA378" s="112">
        <f t="shared" si="127"/>
        <v>921.2</v>
      </c>
      <c r="AB378" s="112">
        <f t="shared" si="130"/>
        <v>1260</v>
      </c>
      <c r="AC378" s="112">
        <f t="shared" si="134"/>
        <v>18522</v>
      </c>
      <c r="AD378" s="112">
        <f t="shared" si="131"/>
        <v>9212</v>
      </c>
      <c r="AE378" s="112">
        <f t="shared" si="123"/>
        <v>13900</v>
      </c>
      <c r="AF378" s="112">
        <f t="shared" si="124"/>
        <v>7100</v>
      </c>
      <c r="AG378" s="113">
        <f t="shared" si="132"/>
        <v>0.17418546365914786</v>
      </c>
      <c r="AH378" s="114">
        <f t="shared" si="133"/>
        <v>8.8972431077694231E-2</v>
      </c>
    </row>
    <row r="379" spans="1:34" s="36" customFormat="1" ht="21" customHeight="1">
      <c r="A379" s="593">
        <f t="shared" si="128"/>
        <v>369</v>
      </c>
      <c r="B379" s="17"/>
      <c r="C379" s="121" t="s">
        <v>1080</v>
      </c>
      <c r="D379" s="115"/>
      <c r="E379" s="17">
        <v>1</v>
      </c>
      <c r="F379" s="17"/>
      <c r="G379" s="17"/>
      <c r="H379" s="120" t="s">
        <v>697</v>
      </c>
      <c r="I379" s="590" t="s">
        <v>1081</v>
      </c>
      <c r="J379" s="17">
        <f t="shared" si="141"/>
        <v>45</v>
      </c>
      <c r="K379" s="17" t="s">
        <v>8</v>
      </c>
      <c r="L379" s="144">
        <v>159</v>
      </c>
      <c r="M379" s="17">
        <v>3</v>
      </c>
      <c r="N379" s="19">
        <f t="shared" si="135"/>
        <v>175</v>
      </c>
      <c r="O379" s="102">
        <f t="shared" si="136"/>
        <v>27825</v>
      </c>
      <c r="P379" s="103">
        <f t="shared" si="137"/>
        <v>22.167755535664988</v>
      </c>
      <c r="Q379" s="62">
        <f t="shared" si="142"/>
        <v>10500</v>
      </c>
      <c r="R379" s="118">
        <f t="shared" si="138"/>
        <v>150</v>
      </c>
      <c r="S379" s="116">
        <f t="shared" si="139"/>
        <v>0</v>
      </c>
      <c r="T379" s="116">
        <f t="shared" si="140"/>
        <v>0</v>
      </c>
      <c r="U379" s="62">
        <f t="shared" si="125"/>
        <v>38325</v>
      </c>
      <c r="V379" s="62">
        <v>54800</v>
      </c>
      <c r="W379" s="19">
        <f t="shared" si="126"/>
        <v>1.8398818800754655</v>
      </c>
      <c r="X379" s="111">
        <v>73070</v>
      </c>
      <c r="Y379" s="111"/>
      <c r="Z379" s="112">
        <f t="shared" si="129"/>
        <v>2443.1991017964074</v>
      </c>
      <c r="AA379" s="112">
        <f t="shared" si="127"/>
        <v>405.30999999999989</v>
      </c>
      <c r="AB379" s="112">
        <f t="shared" si="130"/>
        <v>834.75</v>
      </c>
      <c r="AC379" s="112">
        <f t="shared" si="134"/>
        <v>10447</v>
      </c>
      <c r="AD379" s="112">
        <f t="shared" si="131"/>
        <v>4053.0999999999985</v>
      </c>
      <c r="AE379" s="112">
        <f t="shared" si="123"/>
        <v>7200</v>
      </c>
      <c r="AF379" s="112">
        <f t="shared" si="124"/>
        <v>2900</v>
      </c>
      <c r="AG379" s="113">
        <f t="shared" si="132"/>
        <v>0.13138686131386862</v>
      </c>
      <c r="AH379" s="114">
        <f t="shared" si="133"/>
        <v>5.2919708029197078E-2</v>
      </c>
    </row>
    <row r="380" spans="1:34" ht="21" customHeight="1">
      <c r="A380" s="593">
        <f t="shared" si="128"/>
        <v>370</v>
      </c>
      <c r="B380" s="91"/>
      <c r="C380" s="60" t="s">
        <v>1082</v>
      </c>
      <c r="D380" s="63"/>
      <c r="E380" s="17">
        <v>1</v>
      </c>
      <c r="F380" s="91"/>
      <c r="G380" s="91"/>
      <c r="H380" s="120" t="s">
        <v>698</v>
      </c>
      <c r="I380" s="588" t="s">
        <v>1083</v>
      </c>
      <c r="J380" s="17">
        <f t="shared" si="141"/>
        <v>45</v>
      </c>
      <c r="K380" s="91" t="s">
        <v>8</v>
      </c>
      <c r="L380" s="144">
        <v>108</v>
      </c>
      <c r="M380" s="17">
        <v>3</v>
      </c>
      <c r="N380" s="19">
        <f t="shared" si="135"/>
        <v>175</v>
      </c>
      <c r="O380" s="102">
        <f t="shared" si="136"/>
        <v>18900</v>
      </c>
      <c r="P380" s="103">
        <f t="shared" si="137"/>
        <v>15.057343382715841</v>
      </c>
      <c r="Q380" s="62">
        <f t="shared" si="142"/>
        <v>10500</v>
      </c>
      <c r="R380" s="104">
        <f t="shared" si="138"/>
        <v>150</v>
      </c>
      <c r="S380" s="62">
        <f t="shared" si="139"/>
        <v>0</v>
      </c>
      <c r="T380" s="62">
        <f t="shared" si="140"/>
        <v>0</v>
      </c>
      <c r="U380" s="62">
        <f t="shared" si="125"/>
        <v>29400</v>
      </c>
      <c r="V380" s="62">
        <v>44800</v>
      </c>
      <c r="W380" s="19">
        <f t="shared" si="126"/>
        <v>1.834901625320787</v>
      </c>
      <c r="X380" s="111">
        <v>59740</v>
      </c>
      <c r="Y380" s="111"/>
      <c r="Z380" s="112">
        <f t="shared" si="129"/>
        <v>1861.2035928143716</v>
      </c>
      <c r="AA380" s="112">
        <f t="shared" si="127"/>
        <v>524.41999999999973</v>
      </c>
      <c r="AB380" s="112">
        <f t="shared" si="130"/>
        <v>567</v>
      </c>
      <c r="AC380" s="112">
        <f t="shared" si="134"/>
        <v>10472</v>
      </c>
      <c r="AD380" s="112">
        <f t="shared" si="131"/>
        <v>5244.1999999999971</v>
      </c>
      <c r="AE380" s="112">
        <f t="shared" si="123"/>
        <v>8100</v>
      </c>
      <c r="AF380" s="112">
        <f t="shared" si="124"/>
        <v>4200</v>
      </c>
      <c r="AG380" s="113">
        <f t="shared" si="132"/>
        <v>0.18080357142857142</v>
      </c>
      <c r="AH380" s="114">
        <f t="shared" si="133"/>
        <v>9.375E-2</v>
      </c>
    </row>
    <row r="381" spans="1:34" ht="21" customHeight="1">
      <c r="A381" s="593">
        <f t="shared" si="128"/>
        <v>371</v>
      </c>
      <c r="B381" s="91"/>
      <c r="C381" s="60" t="s">
        <v>1084</v>
      </c>
      <c r="D381" s="63"/>
      <c r="E381" s="17">
        <v>1</v>
      </c>
      <c r="F381" s="91"/>
      <c r="G381" s="91"/>
      <c r="H381" s="120" t="s">
        <v>698</v>
      </c>
      <c r="I381" s="588" t="s">
        <v>1085</v>
      </c>
      <c r="J381" s="17">
        <f t="shared" si="141"/>
        <v>45</v>
      </c>
      <c r="K381" s="91" t="s">
        <v>8</v>
      </c>
      <c r="L381" s="144">
        <v>33</v>
      </c>
      <c r="M381" s="17">
        <v>3</v>
      </c>
      <c r="N381" s="19">
        <f t="shared" si="135"/>
        <v>175</v>
      </c>
      <c r="O381" s="102">
        <f t="shared" si="136"/>
        <v>5775</v>
      </c>
      <c r="P381" s="103">
        <f t="shared" si="137"/>
        <v>4.6008549224965067</v>
      </c>
      <c r="Q381" s="62">
        <f t="shared" si="142"/>
        <v>10500</v>
      </c>
      <c r="R381" s="104">
        <f t="shared" si="138"/>
        <v>150</v>
      </c>
      <c r="S381" s="62">
        <f t="shared" si="139"/>
        <v>0</v>
      </c>
      <c r="T381" s="62">
        <f t="shared" si="140"/>
        <v>0</v>
      </c>
      <c r="U381" s="62">
        <f t="shared" si="125"/>
        <v>16275</v>
      </c>
      <c r="V381" s="62">
        <v>24800</v>
      </c>
      <c r="W381" s="19">
        <f t="shared" si="126"/>
        <v>1.8176550125555342</v>
      </c>
      <c r="X381" s="111">
        <v>33070</v>
      </c>
      <c r="Y381" s="111"/>
      <c r="Z381" s="112">
        <f t="shared" si="129"/>
        <v>1005.3278443113775</v>
      </c>
      <c r="AA381" s="112">
        <f t="shared" si="127"/>
        <v>290.30999999999989</v>
      </c>
      <c r="AB381" s="112">
        <f t="shared" si="130"/>
        <v>173.25</v>
      </c>
      <c r="AC381" s="112">
        <f t="shared" si="134"/>
        <v>5797</v>
      </c>
      <c r="AD381" s="112">
        <f t="shared" si="131"/>
        <v>2903.0999999999985</v>
      </c>
      <c r="AE381" s="112">
        <f t="shared" ref="AE381:AE444" si="143">ROUNDUP(AC381-(Z381+AB381),-2)</f>
        <v>4700</v>
      </c>
      <c r="AF381" s="112">
        <f t="shared" ref="AF381:AF444" si="144">ROUNDUP(AD381-(AB381+AA381),-2)</f>
        <v>2500</v>
      </c>
      <c r="AG381" s="113">
        <f t="shared" si="132"/>
        <v>0.18951612903225806</v>
      </c>
      <c r="AH381" s="114">
        <f t="shared" si="133"/>
        <v>0.10080645161290322</v>
      </c>
    </row>
    <row r="382" spans="1:34" ht="21" customHeight="1">
      <c r="A382" s="593">
        <f t="shared" si="128"/>
        <v>372</v>
      </c>
      <c r="B382" s="91"/>
      <c r="C382" s="60" t="s">
        <v>1086</v>
      </c>
      <c r="D382" s="63"/>
      <c r="E382" s="17">
        <v>1</v>
      </c>
      <c r="F382" s="91"/>
      <c r="G382" s="91"/>
      <c r="H382" s="120" t="s">
        <v>697</v>
      </c>
      <c r="I382" s="588" t="s">
        <v>1087</v>
      </c>
      <c r="J382" s="17">
        <f t="shared" si="141"/>
        <v>42</v>
      </c>
      <c r="K382" s="91" t="s">
        <v>8</v>
      </c>
      <c r="L382" s="144">
        <v>387</v>
      </c>
      <c r="M382" s="17">
        <v>3</v>
      </c>
      <c r="N382" s="19">
        <f t="shared" si="135"/>
        <v>175</v>
      </c>
      <c r="O382" s="102">
        <f t="shared" si="136"/>
        <v>67725</v>
      </c>
      <c r="P382" s="103">
        <f t="shared" si="137"/>
        <v>53.955480454731763</v>
      </c>
      <c r="Q382" s="62">
        <f t="shared" si="142"/>
        <v>10500</v>
      </c>
      <c r="R382" s="104">
        <f t="shared" si="138"/>
        <v>150</v>
      </c>
      <c r="S382" s="62">
        <f t="shared" si="139"/>
        <v>0</v>
      </c>
      <c r="T382" s="62">
        <f t="shared" si="140"/>
        <v>0</v>
      </c>
      <c r="U382" s="62">
        <f t="shared" ref="U382:U445" si="145">SUM(O382+Q382)</f>
        <v>78225</v>
      </c>
      <c r="V382" s="62">
        <v>129800</v>
      </c>
      <c r="W382" s="19">
        <f t="shared" ref="W382:W445" si="146">((0.03*O382)+(0.9*U382))/(0.501*U382)</f>
        <v>1.8482498091066191</v>
      </c>
      <c r="X382" s="111">
        <v>173070</v>
      </c>
      <c r="Y382" s="111"/>
      <c r="Z382" s="112">
        <f t="shared" si="129"/>
        <v>5045.0613772455108</v>
      </c>
      <c r="AA382" s="112">
        <f t="shared" ref="AA382:AA445" si="147">AD382*0.1</f>
        <v>2215.3100000000009</v>
      </c>
      <c r="AB382" s="112">
        <f t="shared" si="130"/>
        <v>2031.75</v>
      </c>
      <c r="AC382" s="112">
        <f t="shared" si="134"/>
        <v>37297</v>
      </c>
      <c r="AD382" s="112">
        <f t="shared" si="131"/>
        <v>22153.100000000006</v>
      </c>
      <c r="AE382" s="112">
        <f t="shared" si="143"/>
        <v>30300</v>
      </c>
      <c r="AF382" s="112">
        <f t="shared" si="144"/>
        <v>18000</v>
      </c>
      <c r="AG382" s="113">
        <f t="shared" si="132"/>
        <v>0.23343605546995377</v>
      </c>
      <c r="AH382" s="114">
        <f t="shared" si="133"/>
        <v>0.13867488443759629</v>
      </c>
    </row>
    <row r="383" spans="1:34" ht="21" customHeight="1">
      <c r="A383" s="593">
        <f t="shared" si="128"/>
        <v>373</v>
      </c>
      <c r="B383" s="91"/>
      <c r="C383" s="60" t="s">
        <v>1088</v>
      </c>
      <c r="D383" s="63"/>
      <c r="E383" s="17">
        <v>1</v>
      </c>
      <c r="F383" s="91"/>
      <c r="G383" s="91"/>
      <c r="H383" s="120" t="s">
        <v>698</v>
      </c>
      <c r="I383" s="588" t="s">
        <v>1089</v>
      </c>
      <c r="J383" s="17">
        <f t="shared" si="141"/>
        <v>37</v>
      </c>
      <c r="K383" s="91" t="s">
        <v>8</v>
      </c>
      <c r="L383" s="144">
        <v>72</v>
      </c>
      <c r="M383" s="17">
        <v>3</v>
      </c>
      <c r="N383" s="19">
        <f t="shared" si="135"/>
        <v>175</v>
      </c>
      <c r="O383" s="102">
        <f t="shared" si="136"/>
        <v>12600</v>
      </c>
      <c r="P383" s="103">
        <f t="shared" si="137"/>
        <v>10.03822892181056</v>
      </c>
      <c r="Q383" s="62">
        <f t="shared" si="142"/>
        <v>10500</v>
      </c>
      <c r="R383" s="104">
        <f t="shared" si="138"/>
        <v>150</v>
      </c>
      <c r="S383" s="62">
        <f t="shared" si="139"/>
        <v>0</v>
      </c>
      <c r="T383" s="62">
        <f t="shared" si="140"/>
        <v>0</v>
      </c>
      <c r="U383" s="62">
        <f t="shared" si="145"/>
        <v>23100</v>
      </c>
      <c r="V383" s="62">
        <v>34800</v>
      </c>
      <c r="W383" s="19">
        <f t="shared" si="146"/>
        <v>1.8290691344583561</v>
      </c>
      <c r="X383" s="111">
        <v>46400</v>
      </c>
      <c r="Y383" s="111"/>
      <c r="Z383" s="112">
        <f t="shared" si="129"/>
        <v>1450.3832335329344</v>
      </c>
      <c r="AA383" s="112">
        <f t="shared" si="147"/>
        <v>381.20000000000005</v>
      </c>
      <c r="AB383" s="112">
        <f t="shared" si="130"/>
        <v>378</v>
      </c>
      <c r="AC383" s="112">
        <f t="shared" si="134"/>
        <v>7872</v>
      </c>
      <c r="AD383" s="112">
        <f t="shared" si="131"/>
        <v>3812</v>
      </c>
      <c r="AE383" s="112">
        <f t="shared" si="143"/>
        <v>6100</v>
      </c>
      <c r="AF383" s="112">
        <f t="shared" si="144"/>
        <v>3100</v>
      </c>
      <c r="AG383" s="113">
        <f t="shared" si="132"/>
        <v>0.17528735632183909</v>
      </c>
      <c r="AH383" s="114">
        <f t="shared" si="133"/>
        <v>8.9080459770114945E-2</v>
      </c>
    </row>
    <row r="384" spans="1:34" ht="21" customHeight="1">
      <c r="A384" s="593">
        <f t="shared" si="128"/>
        <v>374</v>
      </c>
      <c r="B384" s="91"/>
      <c r="C384" s="60" t="s">
        <v>1090</v>
      </c>
      <c r="D384" s="63"/>
      <c r="E384" s="17">
        <v>1</v>
      </c>
      <c r="F384" s="91"/>
      <c r="G384" s="91"/>
      <c r="H384" s="120" t="s">
        <v>698</v>
      </c>
      <c r="I384" s="588" t="s">
        <v>1091</v>
      </c>
      <c r="J384" s="17">
        <f t="shared" si="141"/>
        <v>42</v>
      </c>
      <c r="K384" s="91" t="s">
        <v>8</v>
      </c>
      <c r="L384" s="144">
        <v>93</v>
      </c>
      <c r="M384" s="17">
        <v>3</v>
      </c>
      <c r="N384" s="19">
        <f t="shared" si="135"/>
        <v>175</v>
      </c>
      <c r="O384" s="102">
        <f t="shared" si="136"/>
        <v>16275</v>
      </c>
      <c r="P384" s="103">
        <f t="shared" si="137"/>
        <v>12.966045690671974</v>
      </c>
      <c r="Q384" s="62">
        <f t="shared" si="142"/>
        <v>10500</v>
      </c>
      <c r="R384" s="104">
        <f t="shared" si="138"/>
        <v>150</v>
      </c>
      <c r="S384" s="62">
        <f t="shared" si="139"/>
        <v>0</v>
      </c>
      <c r="T384" s="62">
        <f t="shared" si="140"/>
        <v>0</v>
      </c>
      <c r="U384" s="62">
        <f t="shared" si="145"/>
        <v>26775</v>
      </c>
      <c r="V384" s="62">
        <v>39800</v>
      </c>
      <c r="W384" s="19">
        <f t="shared" si="146"/>
        <v>1.8328049782787368</v>
      </c>
      <c r="X384" s="111">
        <v>53070</v>
      </c>
      <c r="Y384" s="111"/>
      <c r="Z384" s="112">
        <f t="shared" si="129"/>
        <v>1690.0284431137729</v>
      </c>
      <c r="AA384" s="112">
        <f t="shared" si="147"/>
        <v>400.30999999999989</v>
      </c>
      <c r="AB384" s="112">
        <f t="shared" si="130"/>
        <v>488.25</v>
      </c>
      <c r="AC384" s="112">
        <f t="shared" si="134"/>
        <v>8647</v>
      </c>
      <c r="AD384" s="112">
        <f t="shared" si="131"/>
        <v>4003.0999999999985</v>
      </c>
      <c r="AE384" s="112">
        <f t="shared" si="143"/>
        <v>6500</v>
      </c>
      <c r="AF384" s="112">
        <f t="shared" si="144"/>
        <v>3200</v>
      </c>
      <c r="AG384" s="113">
        <f t="shared" si="132"/>
        <v>0.16331658291457288</v>
      </c>
      <c r="AH384" s="114">
        <f t="shared" si="133"/>
        <v>8.0402010050251257E-2</v>
      </c>
    </row>
    <row r="385" spans="1:34" ht="21" customHeight="1">
      <c r="A385" s="593">
        <f t="shared" si="128"/>
        <v>375</v>
      </c>
      <c r="B385" s="91"/>
      <c r="C385" s="60" t="s">
        <v>1092</v>
      </c>
      <c r="D385" s="63"/>
      <c r="E385" s="17">
        <v>1</v>
      </c>
      <c r="F385" s="91"/>
      <c r="G385" s="91"/>
      <c r="H385" s="120" t="s">
        <v>698</v>
      </c>
      <c r="I385" s="588" t="s">
        <v>1093</v>
      </c>
      <c r="J385" s="17">
        <f t="shared" si="141"/>
        <v>44</v>
      </c>
      <c r="K385" s="91" t="s">
        <v>8</v>
      </c>
      <c r="L385" s="144">
        <v>150</v>
      </c>
      <c r="M385" s="17">
        <v>3</v>
      </c>
      <c r="N385" s="19">
        <f t="shared" si="135"/>
        <v>175</v>
      </c>
      <c r="O385" s="102">
        <f t="shared" si="136"/>
        <v>26250</v>
      </c>
      <c r="P385" s="103">
        <f t="shared" si="137"/>
        <v>20.91297692043867</v>
      </c>
      <c r="Q385" s="62">
        <f t="shared" si="142"/>
        <v>10500</v>
      </c>
      <c r="R385" s="104">
        <f t="shared" si="138"/>
        <v>150</v>
      </c>
      <c r="S385" s="62">
        <f t="shared" si="139"/>
        <v>0</v>
      </c>
      <c r="T385" s="62">
        <f t="shared" si="140"/>
        <v>0</v>
      </c>
      <c r="U385" s="62">
        <f t="shared" si="145"/>
        <v>36750</v>
      </c>
      <c r="V385" s="62">
        <v>54800</v>
      </c>
      <c r="W385" s="19">
        <f t="shared" si="146"/>
        <v>1.8391787852865698</v>
      </c>
      <c r="X385" s="111">
        <v>73070</v>
      </c>
      <c r="Y385" s="111"/>
      <c r="Z385" s="112">
        <f t="shared" si="129"/>
        <v>2340.4940119760481</v>
      </c>
      <c r="AA385" s="112">
        <f t="shared" si="147"/>
        <v>562.80999999999983</v>
      </c>
      <c r="AB385" s="112">
        <f t="shared" si="130"/>
        <v>787.5</v>
      </c>
      <c r="AC385" s="112">
        <f t="shared" si="134"/>
        <v>12022</v>
      </c>
      <c r="AD385" s="112">
        <f t="shared" si="131"/>
        <v>5628.0999999999985</v>
      </c>
      <c r="AE385" s="112">
        <f t="shared" si="143"/>
        <v>8900</v>
      </c>
      <c r="AF385" s="112">
        <f t="shared" si="144"/>
        <v>4300</v>
      </c>
      <c r="AG385" s="113">
        <f t="shared" si="132"/>
        <v>0.16240875912408759</v>
      </c>
      <c r="AH385" s="114">
        <f t="shared" si="133"/>
        <v>7.8467153284671534E-2</v>
      </c>
    </row>
    <row r="386" spans="1:34" ht="21" customHeight="1">
      <c r="A386" s="593">
        <f t="shared" si="128"/>
        <v>376</v>
      </c>
      <c r="B386" s="91"/>
      <c r="C386" s="60" t="s">
        <v>1094</v>
      </c>
      <c r="D386" s="63"/>
      <c r="E386" s="17">
        <v>1</v>
      </c>
      <c r="F386" s="91"/>
      <c r="G386" s="91"/>
      <c r="H386" s="120" t="s">
        <v>697</v>
      </c>
      <c r="I386" s="588" t="s">
        <v>1095</v>
      </c>
      <c r="J386" s="17">
        <f t="shared" si="141"/>
        <v>35</v>
      </c>
      <c r="K386" s="91" t="s">
        <v>8</v>
      </c>
      <c r="L386" s="144">
        <v>150</v>
      </c>
      <c r="M386" s="17">
        <v>3</v>
      </c>
      <c r="N386" s="19">
        <f t="shared" si="135"/>
        <v>175</v>
      </c>
      <c r="O386" s="102">
        <f t="shared" si="136"/>
        <v>26250</v>
      </c>
      <c r="P386" s="103">
        <f t="shared" si="137"/>
        <v>20.91297692043867</v>
      </c>
      <c r="Q386" s="62">
        <f t="shared" si="142"/>
        <v>10500</v>
      </c>
      <c r="R386" s="104">
        <f t="shared" si="138"/>
        <v>150</v>
      </c>
      <c r="S386" s="62">
        <f t="shared" si="139"/>
        <v>0</v>
      </c>
      <c r="T386" s="62">
        <f t="shared" si="140"/>
        <v>0</v>
      </c>
      <c r="U386" s="62">
        <f t="shared" si="145"/>
        <v>36750</v>
      </c>
      <c r="V386" s="62">
        <v>54800</v>
      </c>
      <c r="W386" s="19">
        <f t="shared" si="146"/>
        <v>1.8391787852865698</v>
      </c>
      <c r="X386" s="111">
        <v>73070</v>
      </c>
      <c r="Y386" s="111"/>
      <c r="Z386" s="112">
        <f t="shared" si="129"/>
        <v>2340.4940119760481</v>
      </c>
      <c r="AA386" s="112">
        <f t="shared" si="147"/>
        <v>562.80999999999983</v>
      </c>
      <c r="AB386" s="112">
        <f t="shared" si="130"/>
        <v>787.5</v>
      </c>
      <c r="AC386" s="112">
        <f t="shared" si="134"/>
        <v>12022</v>
      </c>
      <c r="AD386" s="112">
        <f t="shared" si="131"/>
        <v>5628.0999999999985</v>
      </c>
      <c r="AE386" s="112">
        <f t="shared" si="143"/>
        <v>8900</v>
      </c>
      <c r="AF386" s="112">
        <f t="shared" si="144"/>
        <v>4300</v>
      </c>
      <c r="AG386" s="113">
        <f t="shared" si="132"/>
        <v>0.16240875912408759</v>
      </c>
      <c r="AH386" s="114">
        <f t="shared" si="133"/>
        <v>7.8467153284671534E-2</v>
      </c>
    </row>
    <row r="387" spans="1:34" ht="21" customHeight="1">
      <c r="A387" s="593">
        <f t="shared" si="128"/>
        <v>377</v>
      </c>
      <c r="B387" s="91"/>
      <c r="C387" s="60" t="s">
        <v>1096</v>
      </c>
      <c r="D387" s="63"/>
      <c r="E387" s="17">
        <v>1</v>
      </c>
      <c r="F387" s="91"/>
      <c r="G387" s="91"/>
      <c r="H387" s="120" t="s">
        <v>698</v>
      </c>
      <c r="I387" s="588" t="s">
        <v>1097</v>
      </c>
      <c r="J387" s="17">
        <f t="shared" si="141"/>
        <v>38</v>
      </c>
      <c r="K387" s="91" t="s">
        <v>8</v>
      </c>
      <c r="L387" s="144">
        <v>53</v>
      </c>
      <c r="M387" s="17">
        <v>3</v>
      </c>
      <c r="N387" s="19">
        <f t="shared" si="135"/>
        <v>175</v>
      </c>
      <c r="O387" s="102">
        <f t="shared" si="136"/>
        <v>9275</v>
      </c>
      <c r="P387" s="103">
        <f t="shared" si="137"/>
        <v>7.3892518452216631</v>
      </c>
      <c r="Q387" s="62">
        <f t="shared" si="142"/>
        <v>10500</v>
      </c>
      <c r="R387" s="104">
        <f t="shared" si="138"/>
        <v>150</v>
      </c>
      <c r="S387" s="62">
        <f t="shared" si="139"/>
        <v>0</v>
      </c>
      <c r="T387" s="62">
        <f t="shared" si="140"/>
        <v>0</v>
      </c>
      <c r="U387" s="62">
        <f t="shared" si="145"/>
        <v>19775</v>
      </c>
      <c r="V387" s="62">
        <v>24800</v>
      </c>
      <c r="W387" s="19">
        <f t="shared" si="146"/>
        <v>1.8244926077049441</v>
      </c>
      <c r="X387" s="111">
        <v>33070</v>
      </c>
      <c r="Y387" s="111"/>
      <c r="Z387" s="112">
        <f t="shared" si="129"/>
        <v>1233.5613772455092</v>
      </c>
      <c r="AA387" s="112">
        <f t="shared" si="147"/>
        <v>-59.690000000000147</v>
      </c>
      <c r="AB387" s="112">
        <f t="shared" si="130"/>
        <v>278.25</v>
      </c>
      <c r="AC387" s="112">
        <f t="shared" si="134"/>
        <v>2297</v>
      </c>
      <c r="AD387" s="112">
        <f t="shared" si="131"/>
        <v>-596.90000000000146</v>
      </c>
      <c r="AE387" s="112">
        <f t="shared" si="143"/>
        <v>800</v>
      </c>
      <c r="AF387" s="112">
        <f t="shared" si="144"/>
        <v>-900</v>
      </c>
      <c r="AG387" s="113">
        <f t="shared" si="132"/>
        <v>3.2258064516129031E-2</v>
      </c>
      <c r="AH387" s="114">
        <f t="shared" si="133"/>
        <v>-3.6290322580645164E-2</v>
      </c>
    </row>
    <row r="388" spans="1:34" ht="21" customHeight="1">
      <c r="A388" s="593">
        <f t="shared" si="128"/>
        <v>378</v>
      </c>
      <c r="B388" s="91"/>
      <c r="C388" s="60" t="s">
        <v>1098</v>
      </c>
      <c r="D388" s="63"/>
      <c r="E388" s="17">
        <v>1</v>
      </c>
      <c r="F388" s="91"/>
      <c r="G388" s="91"/>
      <c r="H388" s="120" t="s">
        <v>698</v>
      </c>
      <c r="I388" s="588" t="s">
        <v>755</v>
      </c>
      <c r="J388" s="17">
        <f t="shared" si="141"/>
        <v>36</v>
      </c>
      <c r="K388" s="91" t="s">
        <v>8</v>
      </c>
      <c r="L388" s="144">
        <v>115</v>
      </c>
      <c r="M388" s="17">
        <v>3</v>
      </c>
      <c r="N388" s="19">
        <f t="shared" si="135"/>
        <v>175</v>
      </c>
      <c r="O388" s="102">
        <f t="shared" si="136"/>
        <v>20125</v>
      </c>
      <c r="P388" s="103">
        <f t="shared" si="137"/>
        <v>16.033282305669648</v>
      </c>
      <c r="Q388" s="62">
        <f t="shared" si="142"/>
        <v>10500</v>
      </c>
      <c r="R388" s="104">
        <f t="shared" si="138"/>
        <v>150</v>
      </c>
      <c r="S388" s="62">
        <f t="shared" si="139"/>
        <v>0</v>
      </c>
      <c r="T388" s="62">
        <f t="shared" si="140"/>
        <v>0</v>
      </c>
      <c r="U388" s="62">
        <f t="shared" si="145"/>
        <v>30625</v>
      </c>
      <c r="V388" s="62">
        <v>46500</v>
      </c>
      <c r="W388" s="19">
        <f t="shared" si="146"/>
        <v>1.8357570573139435</v>
      </c>
      <c r="X388" s="111">
        <v>62000</v>
      </c>
      <c r="Y388" s="111"/>
      <c r="Z388" s="112">
        <f t="shared" si="129"/>
        <v>1941.0853293413172</v>
      </c>
      <c r="AA388" s="112">
        <f t="shared" si="147"/>
        <v>533.5</v>
      </c>
      <c r="AB388" s="112">
        <f t="shared" si="130"/>
        <v>603.75</v>
      </c>
      <c r="AC388" s="112">
        <f t="shared" si="134"/>
        <v>10760</v>
      </c>
      <c r="AD388" s="112">
        <f t="shared" si="131"/>
        <v>5335</v>
      </c>
      <c r="AE388" s="112">
        <f t="shared" si="143"/>
        <v>8300</v>
      </c>
      <c r="AF388" s="112">
        <f t="shared" si="144"/>
        <v>4200</v>
      </c>
      <c r="AG388" s="113">
        <f t="shared" si="132"/>
        <v>0.17849462365591398</v>
      </c>
      <c r="AH388" s="114">
        <f t="shared" si="133"/>
        <v>9.0322580645161285E-2</v>
      </c>
    </row>
    <row r="389" spans="1:34" ht="21" customHeight="1">
      <c r="A389" s="593">
        <f t="shared" si="128"/>
        <v>379</v>
      </c>
      <c r="B389" s="91"/>
      <c r="C389" s="60" t="s">
        <v>1099</v>
      </c>
      <c r="D389" s="63"/>
      <c r="E389" s="17">
        <v>1</v>
      </c>
      <c r="F389" s="91"/>
      <c r="G389" s="91"/>
      <c r="H389" s="120" t="s">
        <v>698</v>
      </c>
      <c r="I389" s="588" t="s">
        <v>756</v>
      </c>
      <c r="J389" s="17">
        <f t="shared" si="141"/>
        <v>36</v>
      </c>
      <c r="K389" s="91" t="s">
        <v>8</v>
      </c>
      <c r="L389" s="144">
        <v>124</v>
      </c>
      <c r="M389" s="17">
        <v>3</v>
      </c>
      <c r="N389" s="19">
        <f t="shared" si="135"/>
        <v>175</v>
      </c>
      <c r="O389" s="102">
        <f t="shared" si="136"/>
        <v>21700</v>
      </c>
      <c r="P389" s="103">
        <f t="shared" si="137"/>
        <v>17.288060920895965</v>
      </c>
      <c r="Q389" s="62">
        <f t="shared" si="142"/>
        <v>10500</v>
      </c>
      <c r="R389" s="104">
        <f t="shared" si="138"/>
        <v>150</v>
      </c>
      <c r="S389" s="62">
        <f t="shared" si="139"/>
        <v>0</v>
      </c>
      <c r="T389" s="62">
        <f t="shared" si="140"/>
        <v>0</v>
      </c>
      <c r="U389" s="62">
        <f t="shared" si="145"/>
        <v>32200</v>
      </c>
      <c r="V389" s="62">
        <v>49300</v>
      </c>
      <c r="W389" s="19">
        <f t="shared" si="146"/>
        <v>1.8367612600885186</v>
      </c>
      <c r="X389" s="111">
        <v>65740</v>
      </c>
      <c r="Y389" s="111"/>
      <c r="Z389" s="112">
        <f t="shared" si="129"/>
        <v>2043.7904191616763</v>
      </c>
      <c r="AA389" s="112">
        <f t="shared" si="147"/>
        <v>592.41999999999973</v>
      </c>
      <c r="AB389" s="112">
        <f t="shared" si="130"/>
        <v>651</v>
      </c>
      <c r="AC389" s="112">
        <f t="shared" si="134"/>
        <v>11677</v>
      </c>
      <c r="AD389" s="112">
        <f t="shared" si="131"/>
        <v>5924.1999999999971</v>
      </c>
      <c r="AE389" s="112">
        <f t="shared" si="143"/>
        <v>9000</v>
      </c>
      <c r="AF389" s="112">
        <f t="shared" si="144"/>
        <v>4700</v>
      </c>
      <c r="AG389" s="113">
        <f t="shared" si="132"/>
        <v>0.18255578093306288</v>
      </c>
      <c r="AH389" s="114">
        <f t="shared" si="133"/>
        <v>9.5334685598377281E-2</v>
      </c>
    </row>
    <row r="390" spans="1:34" ht="21" customHeight="1">
      <c r="A390" s="593">
        <f t="shared" si="128"/>
        <v>380</v>
      </c>
      <c r="B390" s="91"/>
      <c r="C390" s="60" t="s">
        <v>1100</v>
      </c>
      <c r="D390" s="63"/>
      <c r="E390" s="17">
        <v>1</v>
      </c>
      <c r="F390" s="91"/>
      <c r="G390" s="91"/>
      <c r="H390" s="120" t="s">
        <v>698</v>
      </c>
      <c r="I390" s="588" t="s">
        <v>1101</v>
      </c>
      <c r="J390" s="17">
        <f t="shared" si="141"/>
        <v>42</v>
      </c>
      <c r="K390" s="91" t="s">
        <v>8</v>
      </c>
      <c r="L390" s="144">
        <v>88</v>
      </c>
      <c r="M390" s="17">
        <v>3</v>
      </c>
      <c r="N390" s="19">
        <f t="shared" si="135"/>
        <v>175</v>
      </c>
      <c r="O390" s="102">
        <f t="shared" si="136"/>
        <v>15400</v>
      </c>
      <c r="P390" s="103">
        <f t="shared" si="137"/>
        <v>12.268946459990685</v>
      </c>
      <c r="Q390" s="62">
        <f t="shared" si="142"/>
        <v>10500</v>
      </c>
      <c r="R390" s="104">
        <f t="shared" si="138"/>
        <v>150</v>
      </c>
      <c r="S390" s="62">
        <f t="shared" si="139"/>
        <v>0</v>
      </c>
      <c r="T390" s="62">
        <f t="shared" si="140"/>
        <v>0</v>
      </c>
      <c r="U390" s="62">
        <f t="shared" si="145"/>
        <v>25900</v>
      </c>
      <c r="V390" s="62">
        <v>39800</v>
      </c>
      <c r="W390" s="19">
        <f t="shared" si="146"/>
        <v>1.8320116523709338</v>
      </c>
      <c r="X390" s="111">
        <v>53070</v>
      </c>
      <c r="Y390" s="111"/>
      <c r="Z390" s="112">
        <f t="shared" si="129"/>
        <v>1632.9700598802392</v>
      </c>
      <c r="AA390" s="112">
        <f t="shared" si="147"/>
        <v>487.80999999999989</v>
      </c>
      <c r="AB390" s="112">
        <f t="shared" si="130"/>
        <v>462</v>
      </c>
      <c r="AC390" s="112">
        <f t="shared" si="134"/>
        <v>9522</v>
      </c>
      <c r="AD390" s="112">
        <f t="shared" si="131"/>
        <v>4878.0999999999985</v>
      </c>
      <c r="AE390" s="112">
        <f t="shared" si="143"/>
        <v>7500</v>
      </c>
      <c r="AF390" s="112">
        <f t="shared" si="144"/>
        <v>4000</v>
      </c>
      <c r="AG390" s="113">
        <f t="shared" si="132"/>
        <v>0.18844221105527639</v>
      </c>
      <c r="AH390" s="114">
        <f t="shared" si="133"/>
        <v>0.10050251256281408</v>
      </c>
    </row>
    <row r="391" spans="1:34" ht="21" customHeight="1">
      <c r="A391" s="593">
        <f t="shared" si="128"/>
        <v>381</v>
      </c>
      <c r="B391" s="91"/>
      <c r="C391" s="60" t="s">
        <v>1102</v>
      </c>
      <c r="D391" s="63"/>
      <c r="E391" s="17">
        <v>1</v>
      </c>
      <c r="F391" s="91"/>
      <c r="G391" s="91"/>
      <c r="H391" s="120" t="s">
        <v>698</v>
      </c>
      <c r="I391" s="588" t="s">
        <v>1103</v>
      </c>
      <c r="J391" s="17">
        <f t="shared" si="141"/>
        <v>46</v>
      </c>
      <c r="K391" s="91" t="s">
        <v>8</v>
      </c>
      <c r="L391" s="144">
        <v>99</v>
      </c>
      <c r="M391" s="17">
        <v>3</v>
      </c>
      <c r="N391" s="19">
        <f t="shared" si="135"/>
        <v>175</v>
      </c>
      <c r="O391" s="102">
        <f t="shared" si="136"/>
        <v>17325</v>
      </c>
      <c r="P391" s="103">
        <f t="shared" si="137"/>
        <v>13.802564767489521</v>
      </c>
      <c r="Q391" s="62">
        <f t="shared" si="142"/>
        <v>10500</v>
      </c>
      <c r="R391" s="104">
        <f t="shared" si="138"/>
        <v>150</v>
      </c>
      <c r="S391" s="62">
        <f t="shared" si="139"/>
        <v>0</v>
      </c>
      <c r="T391" s="62">
        <f t="shared" si="140"/>
        <v>0</v>
      </c>
      <c r="U391" s="62">
        <f t="shared" si="145"/>
        <v>27825</v>
      </c>
      <c r="V391" s="62">
        <v>39800</v>
      </c>
      <c r="W391" s="19">
        <f t="shared" si="146"/>
        <v>1.833691108349339</v>
      </c>
      <c r="X391" s="111">
        <v>53070</v>
      </c>
      <c r="Y391" s="111"/>
      <c r="Z391" s="112">
        <f t="shared" si="129"/>
        <v>1758.4985029940119</v>
      </c>
      <c r="AA391" s="112">
        <f t="shared" si="147"/>
        <v>295.30999999999989</v>
      </c>
      <c r="AB391" s="112">
        <f t="shared" si="130"/>
        <v>519.75</v>
      </c>
      <c r="AC391" s="112">
        <f t="shared" si="134"/>
        <v>7597</v>
      </c>
      <c r="AD391" s="112">
        <f t="shared" si="131"/>
        <v>2953.0999999999985</v>
      </c>
      <c r="AE391" s="112">
        <f t="shared" si="143"/>
        <v>5400</v>
      </c>
      <c r="AF391" s="112">
        <f t="shared" si="144"/>
        <v>2200</v>
      </c>
      <c r="AG391" s="113">
        <f t="shared" si="132"/>
        <v>0.135678391959799</v>
      </c>
      <c r="AH391" s="114">
        <f t="shared" si="133"/>
        <v>5.5276381909547742E-2</v>
      </c>
    </row>
    <row r="392" spans="1:34" ht="21" customHeight="1">
      <c r="A392" s="593">
        <f t="shared" si="128"/>
        <v>382</v>
      </c>
      <c r="B392" s="91"/>
      <c r="C392" s="60" t="s">
        <v>1104</v>
      </c>
      <c r="D392" s="63"/>
      <c r="E392" s="17">
        <v>1</v>
      </c>
      <c r="F392" s="91"/>
      <c r="G392" s="91"/>
      <c r="H392" s="120" t="s">
        <v>697</v>
      </c>
      <c r="I392" s="588" t="s">
        <v>1105</v>
      </c>
      <c r="J392" s="17">
        <f t="shared" si="141"/>
        <v>39</v>
      </c>
      <c r="K392" s="91" t="s">
        <v>8</v>
      </c>
      <c r="L392" s="144">
        <v>44</v>
      </c>
      <c r="M392" s="17">
        <v>3</v>
      </c>
      <c r="N392" s="19">
        <f t="shared" si="135"/>
        <v>175</v>
      </c>
      <c r="O392" s="102">
        <f t="shared" si="136"/>
        <v>7700</v>
      </c>
      <c r="P392" s="103">
        <f t="shared" si="137"/>
        <v>6.1344732299953426</v>
      </c>
      <c r="Q392" s="62">
        <f t="shared" si="142"/>
        <v>10500</v>
      </c>
      <c r="R392" s="104">
        <f t="shared" si="138"/>
        <v>150</v>
      </c>
      <c r="S392" s="62">
        <f t="shared" si="139"/>
        <v>0</v>
      </c>
      <c r="T392" s="62">
        <f t="shared" si="140"/>
        <v>0</v>
      </c>
      <c r="U392" s="62">
        <f t="shared" si="145"/>
        <v>18200</v>
      </c>
      <c r="V392" s="62">
        <v>29800</v>
      </c>
      <c r="W392" s="19">
        <f t="shared" si="146"/>
        <v>1.8217411331183784</v>
      </c>
      <c r="X392" s="111">
        <v>39740</v>
      </c>
      <c r="Y392" s="111"/>
      <c r="Z392" s="112">
        <f t="shared" si="129"/>
        <v>1130.8562874251493</v>
      </c>
      <c r="AA392" s="112">
        <f t="shared" si="147"/>
        <v>484.42000000000007</v>
      </c>
      <c r="AB392" s="112">
        <f t="shared" si="130"/>
        <v>231</v>
      </c>
      <c r="AC392" s="112">
        <f t="shared" si="134"/>
        <v>8322</v>
      </c>
      <c r="AD392" s="112">
        <f t="shared" si="131"/>
        <v>4844.2000000000007</v>
      </c>
      <c r="AE392" s="112">
        <f t="shared" si="143"/>
        <v>7000</v>
      </c>
      <c r="AF392" s="112">
        <f t="shared" si="144"/>
        <v>4200</v>
      </c>
      <c r="AG392" s="113">
        <f t="shared" si="132"/>
        <v>0.2348993288590604</v>
      </c>
      <c r="AH392" s="114">
        <f t="shared" si="133"/>
        <v>0.14093959731543623</v>
      </c>
    </row>
    <row r="393" spans="1:34" ht="21" customHeight="1">
      <c r="A393" s="593">
        <f t="shared" si="128"/>
        <v>383</v>
      </c>
      <c r="B393" s="91"/>
      <c r="C393" s="60" t="s">
        <v>1106</v>
      </c>
      <c r="D393" s="63"/>
      <c r="E393" s="17">
        <v>1</v>
      </c>
      <c r="F393" s="91"/>
      <c r="G393" s="91"/>
      <c r="H393" s="120" t="s">
        <v>697</v>
      </c>
      <c r="I393" s="588" t="s">
        <v>1107</v>
      </c>
      <c r="J393" s="17">
        <f t="shared" si="141"/>
        <v>47</v>
      </c>
      <c r="K393" s="91" t="s">
        <v>8</v>
      </c>
      <c r="L393" s="144">
        <v>77</v>
      </c>
      <c r="M393" s="17">
        <v>3</v>
      </c>
      <c r="N393" s="19">
        <f t="shared" si="135"/>
        <v>175</v>
      </c>
      <c r="O393" s="102">
        <f t="shared" si="136"/>
        <v>13475</v>
      </c>
      <c r="P393" s="103">
        <f t="shared" si="137"/>
        <v>10.735328152491849</v>
      </c>
      <c r="Q393" s="62">
        <f t="shared" si="142"/>
        <v>10500</v>
      </c>
      <c r="R393" s="104">
        <f t="shared" si="138"/>
        <v>150</v>
      </c>
      <c r="S393" s="62">
        <f t="shared" si="139"/>
        <v>0</v>
      </c>
      <c r="T393" s="62">
        <f t="shared" si="140"/>
        <v>0</v>
      </c>
      <c r="U393" s="62">
        <f t="shared" si="145"/>
        <v>23975</v>
      </c>
      <c r="V393" s="62">
        <v>39800</v>
      </c>
      <c r="W393" s="19">
        <f t="shared" si="146"/>
        <v>1.8300625027317627</v>
      </c>
      <c r="X393" s="111">
        <v>53070</v>
      </c>
      <c r="Y393" s="111"/>
      <c r="Z393" s="112">
        <f t="shared" si="129"/>
        <v>1507.4416167664672</v>
      </c>
      <c r="AA393" s="112">
        <f t="shared" si="147"/>
        <v>680.31</v>
      </c>
      <c r="AB393" s="112">
        <f t="shared" si="130"/>
        <v>404.25</v>
      </c>
      <c r="AC393" s="112">
        <f t="shared" si="134"/>
        <v>11447</v>
      </c>
      <c r="AD393" s="112">
        <f t="shared" si="131"/>
        <v>6803.0999999999985</v>
      </c>
      <c r="AE393" s="112">
        <f t="shared" si="143"/>
        <v>9600</v>
      </c>
      <c r="AF393" s="112">
        <f t="shared" si="144"/>
        <v>5800</v>
      </c>
      <c r="AG393" s="113">
        <f t="shared" si="132"/>
        <v>0.24120603015075376</v>
      </c>
      <c r="AH393" s="114">
        <f t="shared" si="133"/>
        <v>0.14572864321608039</v>
      </c>
    </row>
    <row r="394" spans="1:34" ht="21" customHeight="1">
      <c r="A394" s="593">
        <f t="shared" si="128"/>
        <v>384</v>
      </c>
      <c r="B394" s="91"/>
      <c r="C394" s="60" t="s">
        <v>1108</v>
      </c>
      <c r="D394" s="63"/>
      <c r="E394" s="17">
        <v>1</v>
      </c>
      <c r="F394" s="91"/>
      <c r="G394" s="91"/>
      <c r="H394" s="120" t="s">
        <v>698</v>
      </c>
      <c r="I394" s="588" t="s">
        <v>1109</v>
      </c>
      <c r="J394" s="17">
        <f t="shared" si="141"/>
        <v>40</v>
      </c>
      <c r="K394" s="91" t="s">
        <v>8</v>
      </c>
      <c r="L394" s="144">
        <v>135</v>
      </c>
      <c r="M394" s="17">
        <v>3</v>
      </c>
      <c r="N394" s="19">
        <f t="shared" si="135"/>
        <v>175</v>
      </c>
      <c r="O394" s="102">
        <f t="shared" si="136"/>
        <v>23625</v>
      </c>
      <c r="P394" s="103">
        <f t="shared" si="137"/>
        <v>18.821679228394803</v>
      </c>
      <c r="Q394" s="62">
        <f t="shared" si="142"/>
        <v>10500</v>
      </c>
      <c r="R394" s="104">
        <f t="shared" si="138"/>
        <v>150</v>
      </c>
      <c r="S394" s="62">
        <f t="shared" si="139"/>
        <v>0</v>
      </c>
      <c r="T394" s="62">
        <f t="shared" si="140"/>
        <v>0</v>
      </c>
      <c r="U394" s="62">
        <f t="shared" si="145"/>
        <v>34125</v>
      </c>
      <c r="V394" s="62">
        <v>49800</v>
      </c>
      <c r="W394" s="19">
        <f t="shared" si="146"/>
        <v>1.8378627360663289</v>
      </c>
      <c r="X394" s="111">
        <v>66400</v>
      </c>
      <c r="Y394" s="111"/>
      <c r="Z394" s="112">
        <f t="shared" si="129"/>
        <v>2169.3188622754492</v>
      </c>
      <c r="AA394" s="112">
        <f t="shared" si="147"/>
        <v>438.70000000000005</v>
      </c>
      <c r="AB394" s="112">
        <f t="shared" si="130"/>
        <v>708.75</v>
      </c>
      <c r="AC394" s="112">
        <f t="shared" si="134"/>
        <v>10197</v>
      </c>
      <c r="AD394" s="112">
        <f t="shared" si="131"/>
        <v>4387</v>
      </c>
      <c r="AE394" s="112">
        <f t="shared" si="143"/>
        <v>7400</v>
      </c>
      <c r="AF394" s="112">
        <f t="shared" si="144"/>
        <v>3300</v>
      </c>
      <c r="AG394" s="113">
        <f t="shared" si="132"/>
        <v>0.14859437751004015</v>
      </c>
      <c r="AH394" s="114">
        <f t="shared" si="133"/>
        <v>6.6265060240963861E-2</v>
      </c>
    </row>
    <row r="395" spans="1:34" ht="21" customHeight="1">
      <c r="A395" s="593">
        <f t="shared" ref="A395:A458" si="148">ROW()-10</f>
        <v>385</v>
      </c>
      <c r="B395" s="91"/>
      <c r="C395" s="60" t="s">
        <v>1110</v>
      </c>
      <c r="D395" s="63"/>
      <c r="E395" s="17">
        <v>1</v>
      </c>
      <c r="F395" s="91"/>
      <c r="G395" s="91"/>
      <c r="H395" s="120" t="s">
        <v>698</v>
      </c>
      <c r="I395" s="588" t="s">
        <v>1111</v>
      </c>
      <c r="J395" s="17">
        <f t="shared" si="141"/>
        <v>42</v>
      </c>
      <c r="K395" s="91" t="s">
        <v>8</v>
      </c>
      <c r="L395" s="144">
        <v>69</v>
      </c>
      <c r="M395" s="17">
        <v>3</v>
      </c>
      <c r="N395" s="19">
        <f t="shared" si="135"/>
        <v>175</v>
      </c>
      <c r="O395" s="102">
        <f t="shared" si="136"/>
        <v>12075</v>
      </c>
      <c r="P395" s="103">
        <f t="shared" si="137"/>
        <v>9.6199693834017879</v>
      </c>
      <c r="Q395" s="62">
        <f t="shared" si="142"/>
        <v>10500</v>
      </c>
      <c r="R395" s="104">
        <f t="shared" si="138"/>
        <v>150</v>
      </c>
      <c r="S395" s="62">
        <f t="shared" si="139"/>
        <v>0</v>
      </c>
      <c r="T395" s="62">
        <f t="shared" si="140"/>
        <v>0</v>
      </c>
      <c r="U395" s="62">
        <f t="shared" si="145"/>
        <v>22575</v>
      </c>
      <c r="V395" s="62">
        <v>39800</v>
      </c>
      <c r="W395" s="19">
        <f t="shared" si="146"/>
        <v>1.828436150953906</v>
      </c>
      <c r="X395" s="111">
        <v>53070</v>
      </c>
      <c r="Y395" s="111"/>
      <c r="Z395" s="112">
        <f t="shared" ref="Z395:Z458" si="149">0.1*(0.89*W395-1)*U395</f>
        <v>1416.1482035928143</v>
      </c>
      <c r="AA395" s="112">
        <f t="shared" si="147"/>
        <v>820.31</v>
      </c>
      <c r="AB395" s="112">
        <f t="shared" ref="AB395:AB458" si="150">O395*0.03</f>
        <v>362.25</v>
      </c>
      <c r="AC395" s="112">
        <f t="shared" si="134"/>
        <v>12847</v>
      </c>
      <c r="AD395" s="112">
        <f t="shared" ref="AD395:AD458" si="151">V395-(X395*0.17)-U395</f>
        <v>8203.0999999999985</v>
      </c>
      <c r="AE395" s="112">
        <f t="shared" si="143"/>
        <v>11100</v>
      </c>
      <c r="AF395" s="112">
        <f t="shared" si="144"/>
        <v>7100</v>
      </c>
      <c r="AG395" s="113">
        <f t="shared" ref="AG395:AG458" si="152">AE395/V395</f>
        <v>0.27889447236180903</v>
      </c>
      <c r="AH395" s="114">
        <f t="shared" ref="AH395:AH458" si="153">AF395/V395</f>
        <v>0.17839195979899497</v>
      </c>
    </row>
    <row r="396" spans="1:34" ht="21" customHeight="1">
      <c r="A396" s="593">
        <f t="shared" si="148"/>
        <v>386</v>
      </c>
      <c r="B396" s="91"/>
      <c r="C396" s="60"/>
      <c r="D396" s="63"/>
      <c r="E396" s="17"/>
      <c r="F396" s="91"/>
      <c r="G396" s="91"/>
      <c r="H396" s="120" t="s">
        <v>697</v>
      </c>
      <c r="I396" s="588" t="s">
        <v>1113</v>
      </c>
      <c r="J396" s="17">
        <f>LENB(I396)</f>
        <v>42</v>
      </c>
      <c r="K396" s="91" t="s">
        <v>8</v>
      </c>
      <c r="L396" s="144">
        <v>180</v>
      </c>
      <c r="M396" s="17">
        <v>3</v>
      </c>
      <c r="N396" s="19">
        <f t="shared" si="135"/>
        <v>175</v>
      </c>
      <c r="O396" s="102">
        <f t="shared" si="136"/>
        <v>31500</v>
      </c>
      <c r="P396" s="103">
        <f t="shared" si="137"/>
        <v>25.095572304526403</v>
      </c>
      <c r="Q396" s="62">
        <f t="shared" si="142"/>
        <v>10500</v>
      </c>
      <c r="R396" s="104">
        <f t="shared" si="138"/>
        <v>150</v>
      </c>
      <c r="S396" s="62">
        <f t="shared" si="139"/>
        <v>0</v>
      </c>
      <c r="T396" s="62">
        <f t="shared" si="140"/>
        <v>0</v>
      </c>
      <c r="U396" s="62">
        <f t="shared" si="145"/>
        <v>42000</v>
      </c>
      <c r="V396" s="62">
        <v>59800</v>
      </c>
      <c r="W396" s="19">
        <f t="shared" si="146"/>
        <v>1.841317365269461</v>
      </c>
      <c r="X396" s="111">
        <v>79740</v>
      </c>
      <c r="Y396" s="111"/>
      <c r="Z396" s="112">
        <f t="shared" si="149"/>
        <v>2682.8443113772455</v>
      </c>
      <c r="AA396" s="112">
        <f t="shared" si="147"/>
        <v>424.41999999999973</v>
      </c>
      <c r="AB396" s="112">
        <f t="shared" si="150"/>
        <v>945</v>
      </c>
      <c r="AC396" s="112">
        <f t="shared" ref="AC396:AC459" si="154">0.89*V396-U396</f>
        <v>11222</v>
      </c>
      <c r="AD396" s="112">
        <f t="shared" si="151"/>
        <v>4244.1999999999971</v>
      </c>
      <c r="AE396" s="112">
        <f t="shared" si="143"/>
        <v>7600</v>
      </c>
      <c r="AF396" s="112">
        <f t="shared" si="144"/>
        <v>2900</v>
      </c>
      <c r="AG396" s="113">
        <f t="shared" si="152"/>
        <v>0.12709030100334448</v>
      </c>
      <c r="AH396" s="114">
        <f t="shared" si="153"/>
        <v>4.8494983277591976E-2</v>
      </c>
    </row>
    <row r="397" spans="1:34" ht="21" customHeight="1">
      <c r="A397" s="593">
        <f t="shared" si="148"/>
        <v>387</v>
      </c>
      <c r="B397" s="91"/>
      <c r="C397" s="60"/>
      <c r="D397" s="63"/>
      <c r="E397" s="17"/>
      <c r="F397" s="91"/>
      <c r="G397" s="91"/>
      <c r="H397" s="120" t="s">
        <v>697</v>
      </c>
      <c r="I397" s="588" t="s">
        <v>1114</v>
      </c>
      <c r="J397" s="17">
        <f>LENB(I397)</f>
        <v>47</v>
      </c>
      <c r="K397" s="91" t="s">
        <v>8</v>
      </c>
      <c r="L397" s="144">
        <v>231</v>
      </c>
      <c r="M397" s="17">
        <v>3</v>
      </c>
      <c r="N397" s="19">
        <f t="shared" si="135"/>
        <v>175</v>
      </c>
      <c r="O397" s="102">
        <f t="shared" si="136"/>
        <v>40425</v>
      </c>
      <c r="P397" s="103">
        <f t="shared" si="137"/>
        <v>32.205984457475552</v>
      </c>
      <c r="Q397" s="62">
        <f t="shared" si="142"/>
        <v>10500</v>
      </c>
      <c r="R397" s="104">
        <f t="shared" si="138"/>
        <v>150</v>
      </c>
      <c r="S397" s="62">
        <f t="shared" si="139"/>
        <v>0</v>
      </c>
      <c r="T397" s="62">
        <f t="shared" si="140"/>
        <v>0</v>
      </c>
      <c r="U397" s="62">
        <f t="shared" si="145"/>
        <v>50925</v>
      </c>
      <c r="V397" s="62">
        <v>79800</v>
      </c>
      <c r="W397" s="19">
        <f t="shared" si="146"/>
        <v>1.8439409840113588</v>
      </c>
      <c r="X397" s="111">
        <v>106400</v>
      </c>
      <c r="Y397" s="111"/>
      <c r="Z397" s="112">
        <f t="shared" si="149"/>
        <v>3264.8398203592824</v>
      </c>
      <c r="AA397" s="112">
        <f t="shared" si="147"/>
        <v>1078.7</v>
      </c>
      <c r="AB397" s="112">
        <f t="shared" si="150"/>
        <v>1212.75</v>
      </c>
      <c r="AC397" s="112">
        <f t="shared" si="154"/>
        <v>20097</v>
      </c>
      <c r="AD397" s="112">
        <f t="shared" si="151"/>
        <v>10787</v>
      </c>
      <c r="AE397" s="112">
        <f t="shared" si="143"/>
        <v>15700</v>
      </c>
      <c r="AF397" s="112">
        <f t="shared" si="144"/>
        <v>8500</v>
      </c>
      <c r="AG397" s="113">
        <f t="shared" si="152"/>
        <v>0.19674185463659147</v>
      </c>
      <c r="AH397" s="114">
        <f t="shared" si="153"/>
        <v>0.10651629072681704</v>
      </c>
    </row>
    <row r="398" spans="1:34" ht="21" customHeight="1">
      <c r="A398" s="593">
        <f t="shared" si="148"/>
        <v>388</v>
      </c>
      <c r="B398" s="91"/>
      <c r="C398" s="60"/>
      <c r="D398" s="63"/>
      <c r="E398" s="17"/>
      <c r="F398" s="91"/>
      <c r="G398" s="91"/>
      <c r="H398" s="120" t="s">
        <v>697</v>
      </c>
      <c r="I398" s="588" t="s">
        <v>1112</v>
      </c>
      <c r="J398" s="17">
        <f>LENB(I398)</f>
        <v>47</v>
      </c>
      <c r="K398" s="91" t="s">
        <v>8</v>
      </c>
      <c r="L398" s="144">
        <v>369</v>
      </c>
      <c r="M398" s="17">
        <v>3</v>
      </c>
      <c r="N398" s="19">
        <f t="shared" si="135"/>
        <v>175</v>
      </c>
      <c r="O398" s="102">
        <f t="shared" si="136"/>
        <v>64575</v>
      </c>
      <c r="P398" s="103">
        <f t="shared" si="137"/>
        <v>51.445923224279127</v>
      </c>
      <c r="Q398" s="62">
        <f t="shared" si="142"/>
        <v>10500</v>
      </c>
      <c r="R398" s="104">
        <f t="shared" si="138"/>
        <v>150</v>
      </c>
      <c r="S398" s="62">
        <f t="shared" si="139"/>
        <v>0</v>
      </c>
      <c r="T398" s="62">
        <f t="shared" si="140"/>
        <v>0</v>
      </c>
      <c r="U398" s="62">
        <f t="shared" si="145"/>
        <v>75075</v>
      </c>
      <c r="V398" s="62">
        <v>109800</v>
      </c>
      <c r="W398" s="19">
        <f t="shared" si="146"/>
        <v>1.8479125664754408</v>
      </c>
      <c r="X398" s="111">
        <v>146400</v>
      </c>
      <c r="Y398" s="111"/>
      <c r="Z398" s="112">
        <f t="shared" si="149"/>
        <v>4839.6511976047905</v>
      </c>
      <c r="AA398" s="112">
        <f t="shared" si="147"/>
        <v>983.7</v>
      </c>
      <c r="AB398" s="112">
        <f t="shared" si="150"/>
        <v>1937.25</v>
      </c>
      <c r="AC398" s="112">
        <f t="shared" si="154"/>
        <v>22647</v>
      </c>
      <c r="AD398" s="112">
        <f t="shared" si="151"/>
        <v>9837</v>
      </c>
      <c r="AE398" s="112">
        <f t="shared" si="143"/>
        <v>15900</v>
      </c>
      <c r="AF398" s="112">
        <f t="shared" si="144"/>
        <v>7000</v>
      </c>
      <c r="AG398" s="113">
        <f t="shared" si="152"/>
        <v>0.1448087431693989</v>
      </c>
      <c r="AH398" s="114">
        <f t="shared" si="153"/>
        <v>6.3752276867030971E-2</v>
      </c>
    </row>
    <row r="399" spans="1:34" ht="21" customHeight="1">
      <c r="A399" s="593">
        <f t="shared" si="148"/>
        <v>389</v>
      </c>
      <c r="B399" s="91"/>
      <c r="C399" s="60" t="s">
        <v>1115</v>
      </c>
      <c r="D399" s="63"/>
      <c r="E399" s="17">
        <v>1</v>
      </c>
      <c r="F399" s="91"/>
      <c r="G399" s="91"/>
      <c r="H399" s="120" t="s">
        <v>697</v>
      </c>
      <c r="I399" s="588" t="s">
        <v>1117</v>
      </c>
      <c r="J399" s="17">
        <f t="shared" si="141"/>
        <v>47</v>
      </c>
      <c r="K399" s="91" t="s">
        <v>8</v>
      </c>
      <c r="L399" s="144">
        <v>156</v>
      </c>
      <c r="M399" s="17">
        <v>3</v>
      </c>
      <c r="N399" s="19">
        <f t="shared" si="135"/>
        <v>175</v>
      </c>
      <c r="O399" s="102">
        <f t="shared" si="136"/>
        <v>27300</v>
      </c>
      <c r="P399" s="103">
        <f t="shared" si="137"/>
        <v>21.749495997256215</v>
      </c>
      <c r="Q399" s="62">
        <f t="shared" si="142"/>
        <v>10500</v>
      </c>
      <c r="R399" s="104">
        <f t="shared" si="138"/>
        <v>150</v>
      </c>
      <c r="S399" s="62">
        <f t="shared" si="139"/>
        <v>0</v>
      </c>
      <c r="T399" s="62">
        <f t="shared" si="140"/>
        <v>0</v>
      </c>
      <c r="U399" s="62">
        <f t="shared" si="145"/>
        <v>37800</v>
      </c>
      <c r="V399" s="62">
        <v>59800</v>
      </c>
      <c r="W399" s="19">
        <f t="shared" si="146"/>
        <v>1.8396540252827678</v>
      </c>
      <c r="X399" s="111">
        <v>79740</v>
      </c>
      <c r="Y399" s="111"/>
      <c r="Z399" s="112">
        <f t="shared" si="149"/>
        <v>2408.9640718562873</v>
      </c>
      <c r="AA399" s="112">
        <f t="shared" si="147"/>
        <v>844.41999999999973</v>
      </c>
      <c r="AB399" s="112">
        <f t="shared" si="150"/>
        <v>819</v>
      </c>
      <c r="AC399" s="112">
        <f t="shared" si="154"/>
        <v>15422</v>
      </c>
      <c r="AD399" s="112">
        <f t="shared" si="151"/>
        <v>8444.1999999999971</v>
      </c>
      <c r="AE399" s="112">
        <f t="shared" si="143"/>
        <v>12200</v>
      </c>
      <c r="AF399" s="112">
        <f t="shared" si="144"/>
        <v>6800</v>
      </c>
      <c r="AG399" s="113">
        <f t="shared" si="152"/>
        <v>0.20401337792642141</v>
      </c>
      <c r="AH399" s="114">
        <f t="shared" si="153"/>
        <v>0.11371237458193979</v>
      </c>
    </row>
    <row r="400" spans="1:34" ht="21" customHeight="1">
      <c r="A400" s="593">
        <f t="shared" si="148"/>
        <v>390</v>
      </c>
      <c r="B400" s="91"/>
      <c r="C400" s="60"/>
      <c r="D400" s="63"/>
      <c r="E400" s="17"/>
      <c r="F400" s="91"/>
      <c r="G400" s="91"/>
      <c r="H400" s="120" t="s">
        <v>697</v>
      </c>
      <c r="I400" s="588" t="s">
        <v>1116</v>
      </c>
      <c r="J400" s="17">
        <f>LENB(I400)</f>
        <v>47</v>
      </c>
      <c r="K400" s="91" t="s">
        <v>8</v>
      </c>
      <c r="L400" s="144">
        <v>258</v>
      </c>
      <c r="M400" s="17">
        <v>3</v>
      </c>
      <c r="N400" s="19">
        <f t="shared" si="135"/>
        <v>175</v>
      </c>
      <c r="O400" s="102">
        <f t="shared" si="136"/>
        <v>45150</v>
      </c>
      <c r="P400" s="103">
        <f t="shared" si="137"/>
        <v>35.970320303154509</v>
      </c>
      <c r="Q400" s="62">
        <f t="shared" si="142"/>
        <v>10500</v>
      </c>
      <c r="R400" s="104">
        <f t="shared" si="138"/>
        <v>150</v>
      </c>
      <c r="S400" s="62">
        <f t="shared" si="139"/>
        <v>0</v>
      </c>
      <c r="T400" s="62">
        <f t="shared" si="140"/>
        <v>0</v>
      </c>
      <c r="U400" s="62">
        <f t="shared" si="145"/>
        <v>55650</v>
      </c>
      <c r="V400" s="62">
        <v>79800</v>
      </c>
      <c r="W400" s="19">
        <f t="shared" si="146"/>
        <v>1.8449892667495198</v>
      </c>
      <c r="X400" s="111">
        <v>106400</v>
      </c>
      <c r="Y400" s="111"/>
      <c r="Z400" s="112">
        <f t="shared" si="149"/>
        <v>3572.9550898203597</v>
      </c>
      <c r="AA400" s="112">
        <f t="shared" si="147"/>
        <v>606.20000000000005</v>
      </c>
      <c r="AB400" s="112">
        <f t="shared" si="150"/>
        <v>1354.5</v>
      </c>
      <c r="AC400" s="112">
        <f t="shared" si="154"/>
        <v>15372</v>
      </c>
      <c r="AD400" s="112">
        <f t="shared" si="151"/>
        <v>6062</v>
      </c>
      <c r="AE400" s="112">
        <f t="shared" si="143"/>
        <v>10500</v>
      </c>
      <c r="AF400" s="112">
        <f t="shared" si="144"/>
        <v>4200</v>
      </c>
      <c r="AG400" s="113">
        <f t="shared" si="152"/>
        <v>0.13157894736842105</v>
      </c>
      <c r="AH400" s="114">
        <f t="shared" si="153"/>
        <v>5.2631578947368418E-2</v>
      </c>
    </row>
    <row r="401" spans="1:34" ht="21" customHeight="1">
      <c r="A401" s="593">
        <f t="shared" si="148"/>
        <v>391</v>
      </c>
      <c r="B401" s="91"/>
      <c r="C401" s="60" t="s">
        <v>1118</v>
      </c>
      <c r="D401" s="63"/>
      <c r="E401" s="17">
        <v>1</v>
      </c>
      <c r="F401" s="91"/>
      <c r="G401" s="91"/>
      <c r="H401" s="120" t="s">
        <v>698</v>
      </c>
      <c r="I401" s="588" t="s">
        <v>1119</v>
      </c>
      <c r="J401" s="17">
        <f t="shared" si="141"/>
        <v>50</v>
      </c>
      <c r="K401" s="91" t="s">
        <v>8</v>
      </c>
      <c r="L401" s="144">
        <v>180</v>
      </c>
      <c r="M401" s="17">
        <v>3</v>
      </c>
      <c r="N401" s="19">
        <f t="shared" si="135"/>
        <v>175</v>
      </c>
      <c r="O401" s="102">
        <f t="shared" si="136"/>
        <v>31500</v>
      </c>
      <c r="P401" s="103">
        <f t="shared" si="137"/>
        <v>25.095572304526403</v>
      </c>
      <c r="Q401" s="62">
        <f t="shared" si="142"/>
        <v>10500</v>
      </c>
      <c r="R401" s="104">
        <f t="shared" si="138"/>
        <v>150</v>
      </c>
      <c r="S401" s="62">
        <f t="shared" si="139"/>
        <v>0</v>
      </c>
      <c r="T401" s="62">
        <f t="shared" si="140"/>
        <v>0</v>
      </c>
      <c r="U401" s="62">
        <f t="shared" si="145"/>
        <v>42000</v>
      </c>
      <c r="V401" s="62">
        <v>59800</v>
      </c>
      <c r="W401" s="19">
        <f t="shared" si="146"/>
        <v>1.841317365269461</v>
      </c>
      <c r="X401" s="111">
        <v>79740</v>
      </c>
      <c r="Y401" s="111"/>
      <c r="Z401" s="112">
        <f t="shared" si="149"/>
        <v>2682.8443113772455</v>
      </c>
      <c r="AA401" s="112">
        <f t="shared" si="147"/>
        <v>424.41999999999973</v>
      </c>
      <c r="AB401" s="112">
        <f t="shared" si="150"/>
        <v>945</v>
      </c>
      <c r="AC401" s="112">
        <f t="shared" si="154"/>
        <v>11222</v>
      </c>
      <c r="AD401" s="112">
        <f t="shared" si="151"/>
        <v>4244.1999999999971</v>
      </c>
      <c r="AE401" s="112">
        <f t="shared" si="143"/>
        <v>7600</v>
      </c>
      <c r="AF401" s="112">
        <f t="shared" si="144"/>
        <v>2900</v>
      </c>
      <c r="AG401" s="113">
        <f t="shared" si="152"/>
        <v>0.12709030100334448</v>
      </c>
      <c r="AH401" s="114">
        <f t="shared" si="153"/>
        <v>4.8494983277591976E-2</v>
      </c>
    </row>
    <row r="402" spans="1:34" ht="21" customHeight="1">
      <c r="A402" s="593">
        <f t="shared" si="148"/>
        <v>392</v>
      </c>
      <c r="B402" s="91"/>
      <c r="C402" s="60" t="s">
        <v>1120</v>
      </c>
      <c r="D402" s="63"/>
      <c r="E402" s="17">
        <v>1</v>
      </c>
      <c r="F402" s="91"/>
      <c r="G402" s="91"/>
      <c r="H402" s="120" t="s">
        <v>697</v>
      </c>
      <c r="I402" s="588" t="s">
        <v>1121</v>
      </c>
      <c r="J402" s="17">
        <f t="shared" si="141"/>
        <v>46</v>
      </c>
      <c r="K402" s="91" t="s">
        <v>8</v>
      </c>
      <c r="L402" s="144">
        <v>60</v>
      </c>
      <c r="M402" s="17">
        <v>3</v>
      </c>
      <c r="N402" s="19">
        <f t="shared" si="135"/>
        <v>175</v>
      </c>
      <c r="O402" s="102">
        <f t="shared" si="136"/>
        <v>10500</v>
      </c>
      <c r="P402" s="103">
        <f t="shared" si="137"/>
        <v>8.3651907681754682</v>
      </c>
      <c r="Q402" s="62">
        <f t="shared" si="142"/>
        <v>10500</v>
      </c>
      <c r="R402" s="104">
        <f t="shared" si="138"/>
        <v>150</v>
      </c>
      <c r="S402" s="62">
        <f t="shared" si="139"/>
        <v>0</v>
      </c>
      <c r="T402" s="62">
        <f t="shared" si="140"/>
        <v>0</v>
      </c>
      <c r="U402" s="62">
        <f t="shared" si="145"/>
        <v>21000</v>
      </c>
      <c r="V402" s="62">
        <v>34800</v>
      </c>
      <c r="W402" s="19">
        <f t="shared" si="146"/>
        <v>1.8263473053892216</v>
      </c>
      <c r="X402" s="111">
        <v>46400</v>
      </c>
      <c r="Y402" s="111"/>
      <c r="Z402" s="112">
        <f t="shared" si="149"/>
        <v>1313.4431137724553</v>
      </c>
      <c r="AA402" s="112">
        <f t="shared" si="147"/>
        <v>591.20000000000005</v>
      </c>
      <c r="AB402" s="112">
        <f t="shared" si="150"/>
        <v>315</v>
      </c>
      <c r="AC402" s="112">
        <f t="shared" si="154"/>
        <v>9972</v>
      </c>
      <c r="AD402" s="112">
        <f t="shared" si="151"/>
        <v>5912</v>
      </c>
      <c r="AE402" s="112">
        <f t="shared" si="143"/>
        <v>8400</v>
      </c>
      <c r="AF402" s="112">
        <f t="shared" si="144"/>
        <v>5100</v>
      </c>
      <c r="AG402" s="113">
        <f t="shared" si="152"/>
        <v>0.2413793103448276</v>
      </c>
      <c r="AH402" s="114">
        <f t="shared" si="153"/>
        <v>0.14655172413793102</v>
      </c>
    </row>
    <row r="403" spans="1:34" ht="21" customHeight="1">
      <c r="A403" s="593">
        <f t="shared" si="148"/>
        <v>393</v>
      </c>
      <c r="B403" s="91"/>
      <c r="C403" s="60" t="s">
        <v>1122</v>
      </c>
      <c r="D403" s="63"/>
      <c r="E403" s="17">
        <v>1</v>
      </c>
      <c r="F403" s="91"/>
      <c r="G403" s="91"/>
      <c r="H403" s="120" t="s">
        <v>698</v>
      </c>
      <c r="I403" s="588" t="s">
        <v>1123</v>
      </c>
      <c r="J403" s="17">
        <f t="shared" si="141"/>
        <v>43</v>
      </c>
      <c r="K403" s="91" t="s">
        <v>8</v>
      </c>
      <c r="L403" s="144">
        <v>225</v>
      </c>
      <c r="M403" s="17">
        <v>3</v>
      </c>
      <c r="N403" s="19">
        <f t="shared" si="135"/>
        <v>175</v>
      </c>
      <c r="O403" s="102">
        <f t="shared" si="136"/>
        <v>39375</v>
      </c>
      <c r="P403" s="103">
        <f t="shared" si="137"/>
        <v>31.369465380658003</v>
      </c>
      <c r="Q403" s="62">
        <f t="shared" si="142"/>
        <v>10500</v>
      </c>
      <c r="R403" s="104">
        <f t="shared" si="138"/>
        <v>150</v>
      </c>
      <c r="S403" s="62">
        <f t="shared" si="139"/>
        <v>0</v>
      </c>
      <c r="T403" s="62">
        <f t="shared" si="140"/>
        <v>0</v>
      </c>
      <c r="U403" s="62">
        <f t="shared" si="145"/>
        <v>49875</v>
      </c>
      <c r="V403" s="62">
        <v>69800</v>
      </c>
      <c r="W403" s="19">
        <f t="shared" si="146"/>
        <v>1.8436810589347621</v>
      </c>
      <c r="X403" s="111">
        <v>93070</v>
      </c>
      <c r="Y403" s="111"/>
      <c r="Z403" s="112">
        <f t="shared" si="149"/>
        <v>3196.3697604790418</v>
      </c>
      <c r="AA403" s="112">
        <f t="shared" si="147"/>
        <v>410.30999999999989</v>
      </c>
      <c r="AB403" s="112">
        <f t="shared" si="150"/>
        <v>1181.25</v>
      </c>
      <c r="AC403" s="112">
        <f t="shared" si="154"/>
        <v>12247</v>
      </c>
      <c r="AD403" s="112">
        <f t="shared" si="151"/>
        <v>4103.0999999999985</v>
      </c>
      <c r="AE403" s="112">
        <f t="shared" si="143"/>
        <v>7900</v>
      </c>
      <c r="AF403" s="112">
        <f t="shared" si="144"/>
        <v>2600</v>
      </c>
      <c r="AG403" s="113">
        <f t="shared" si="152"/>
        <v>0.11318051575931232</v>
      </c>
      <c r="AH403" s="114">
        <f t="shared" si="153"/>
        <v>3.7249283667621778E-2</v>
      </c>
    </row>
    <row r="404" spans="1:34" ht="21" customHeight="1">
      <c r="A404" s="593">
        <f t="shared" si="148"/>
        <v>394</v>
      </c>
      <c r="B404" s="91"/>
      <c r="C404" s="60" t="s">
        <v>1124</v>
      </c>
      <c r="D404" s="63"/>
      <c r="E404" s="17">
        <v>1</v>
      </c>
      <c r="F404" s="91"/>
      <c r="G404" s="91"/>
      <c r="H404" s="120" t="s">
        <v>697</v>
      </c>
      <c r="I404" s="588" t="s">
        <v>1125</v>
      </c>
      <c r="J404" s="17">
        <f t="shared" si="141"/>
        <v>46</v>
      </c>
      <c r="K404" s="91" t="s">
        <v>8</v>
      </c>
      <c r="L404" s="144">
        <v>112</v>
      </c>
      <c r="M404" s="17">
        <v>3</v>
      </c>
      <c r="N404" s="19">
        <f t="shared" si="135"/>
        <v>175</v>
      </c>
      <c r="O404" s="102">
        <f t="shared" si="136"/>
        <v>19600</v>
      </c>
      <c r="P404" s="103">
        <f t="shared" si="137"/>
        <v>15.615022767260873</v>
      </c>
      <c r="Q404" s="62">
        <f t="shared" si="142"/>
        <v>10500</v>
      </c>
      <c r="R404" s="104">
        <f t="shared" si="138"/>
        <v>150</v>
      </c>
      <c r="S404" s="62">
        <f t="shared" si="139"/>
        <v>0</v>
      </c>
      <c r="T404" s="62">
        <f t="shared" si="140"/>
        <v>0</v>
      </c>
      <c r="U404" s="62">
        <f t="shared" si="145"/>
        <v>30100</v>
      </c>
      <c r="V404" s="62">
        <v>49800</v>
      </c>
      <c r="W404" s="19">
        <f t="shared" si="146"/>
        <v>1.8353989695028547</v>
      </c>
      <c r="X404" s="111">
        <v>66400</v>
      </c>
      <c r="Y404" s="111"/>
      <c r="Z404" s="112">
        <f t="shared" si="149"/>
        <v>1906.8502994011981</v>
      </c>
      <c r="AA404" s="112">
        <f t="shared" si="147"/>
        <v>841.2</v>
      </c>
      <c r="AB404" s="112">
        <f t="shared" si="150"/>
        <v>588</v>
      </c>
      <c r="AC404" s="112">
        <f t="shared" si="154"/>
        <v>14222</v>
      </c>
      <c r="AD404" s="112">
        <f t="shared" si="151"/>
        <v>8412</v>
      </c>
      <c r="AE404" s="112">
        <f t="shared" si="143"/>
        <v>11800</v>
      </c>
      <c r="AF404" s="112">
        <f t="shared" si="144"/>
        <v>7000</v>
      </c>
      <c r="AG404" s="113">
        <f t="shared" si="152"/>
        <v>0.23694779116465864</v>
      </c>
      <c r="AH404" s="114">
        <f t="shared" si="153"/>
        <v>0.14056224899598393</v>
      </c>
    </row>
    <row r="405" spans="1:34" ht="21" customHeight="1">
      <c r="A405" s="593">
        <f t="shared" si="148"/>
        <v>395</v>
      </c>
      <c r="B405" s="91"/>
      <c r="C405" s="60" t="s">
        <v>1126</v>
      </c>
      <c r="D405" s="63"/>
      <c r="E405" s="17">
        <v>1</v>
      </c>
      <c r="F405" s="91"/>
      <c r="G405" s="91"/>
      <c r="H405" s="120" t="s">
        <v>698</v>
      </c>
      <c r="I405" s="588" t="s">
        <v>1127</v>
      </c>
      <c r="J405" s="17">
        <f t="shared" si="141"/>
        <v>46</v>
      </c>
      <c r="K405" s="91" t="s">
        <v>8</v>
      </c>
      <c r="L405" s="144">
        <v>297</v>
      </c>
      <c r="M405" s="17">
        <v>3</v>
      </c>
      <c r="N405" s="19">
        <f t="shared" si="135"/>
        <v>175</v>
      </c>
      <c r="O405" s="102">
        <f t="shared" si="136"/>
        <v>51975</v>
      </c>
      <c r="P405" s="103">
        <f t="shared" si="137"/>
        <v>41.407694302468563</v>
      </c>
      <c r="Q405" s="62">
        <f t="shared" si="142"/>
        <v>10500</v>
      </c>
      <c r="R405" s="104">
        <f t="shared" si="138"/>
        <v>150</v>
      </c>
      <c r="S405" s="62">
        <f t="shared" si="139"/>
        <v>0</v>
      </c>
      <c r="T405" s="62">
        <f t="shared" si="140"/>
        <v>0</v>
      </c>
      <c r="U405" s="62">
        <f t="shared" si="145"/>
        <v>62475</v>
      </c>
      <c r="V405" s="62">
        <v>89800</v>
      </c>
      <c r="W405" s="19">
        <f t="shared" si="146"/>
        <v>1.8462235193478589</v>
      </c>
      <c r="X405" s="111">
        <v>119740</v>
      </c>
      <c r="Y405" s="111"/>
      <c r="Z405" s="112">
        <f t="shared" si="149"/>
        <v>4018.0104790419164</v>
      </c>
      <c r="AA405" s="112">
        <f t="shared" si="147"/>
        <v>696.91999999999973</v>
      </c>
      <c r="AB405" s="112">
        <f t="shared" si="150"/>
        <v>1559.25</v>
      </c>
      <c r="AC405" s="112">
        <f t="shared" si="154"/>
        <v>17447</v>
      </c>
      <c r="AD405" s="112">
        <f t="shared" si="151"/>
        <v>6969.1999999999971</v>
      </c>
      <c r="AE405" s="112">
        <f t="shared" si="143"/>
        <v>11900</v>
      </c>
      <c r="AF405" s="112">
        <f t="shared" si="144"/>
        <v>4800</v>
      </c>
      <c r="AG405" s="113">
        <f t="shared" si="152"/>
        <v>0.13251670378619154</v>
      </c>
      <c r="AH405" s="114">
        <f t="shared" si="153"/>
        <v>5.3452115812917596E-2</v>
      </c>
    </row>
    <row r="406" spans="1:34" ht="21" customHeight="1">
      <c r="A406" s="593">
        <f t="shared" si="148"/>
        <v>396</v>
      </c>
      <c r="B406" s="91"/>
      <c r="C406" s="60"/>
      <c r="D406" s="63"/>
      <c r="E406" s="17"/>
      <c r="F406" s="91"/>
      <c r="G406" s="91"/>
      <c r="H406" s="120" t="s">
        <v>697</v>
      </c>
      <c r="I406" s="588" t="s">
        <v>1128</v>
      </c>
      <c r="J406" s="17">
        <f>LENB(I406)</f>
        <v>46</v>
      </c>
      <c r="K406" s="91" t="s">
        <v>8</v>
      </c>
      <c r="L406" s="144">
        <v>420</v>
      </c>
      <c r="M406" s="17">
        <v>3</v>
      </c>
      <c r="N406" s="19">
        <f t="shared" si="135"/>
        <v>175</v>
      </c>
      <c r="O406" s="102">
        <f t="shared" si="136"/>
        <v>73500</v>
      </c>
      <c r="P406" s="103">
        <f t="shared" si="137"/>
        <v>58.556335377228272</v>
      </c>
      <c r="Q406" s="62">
        <f t="shared" si="142"/>
        <v>10500</v>
      </c>
      <c r="R406" s="104">
        <f t="shared" si="138"/>
        <v>150</v>
      </c>
      <c r="S406" s="62">
        <f t="shared" si="139"/>
        <v>0</v>
      </c>
      <c r="T406" s="62">
        <f t="shared" si="140"/>
        <v>0</v>
      </c>
      <c r="U406" s="62">
        <f t="shared" si="145"/>
        <v>84000</v>
      </c>
      <c r="V406" s="62">
        <v>119800</v>
      </c>
      <c r="W406" s="19">
        <f t="shared" si="146"/>
        <v>1.8488023952095809</v>
      </c>
      <c r="X406" s="111">
        <v>159740</v>
      </c>
      <c r="Y406" s="111"/>
      <c r="Z406" s="112">
        <f t="shared" si="149"/>
        <v>5421.6467065868273</v>
      </c>
      <c r="AA406" s="112">
        <f t="shared" si="147"/>
        <v>864.41999999999973</v>
      </c>
      <c r="AB406" s="112">
        <f t="shared" si="150"/>
        <v>2205</v>
      </c>
      <c r="AC406" s="112">
        <f t="shared" si="154"/>
        <v>22622</v>
      </c>
      <c r="AD406" s="112">
        <f t="shared" si="151"/>
        <v>8644.1999999999971</v>
      </c>
      <c r="AE406" s="112">
        <f t="shared" si="143"/>
        <v>15000</v>
      </c>
      <c r="AF406" s="112">
        <f t="shared" si="144"/>
        <v>5600</v>
      </c>
      <c r="AG406" s="113">
        <f t="shared" si="152"/>
        <v>0.12520868113522537</v>
      </c>
      <c r="AH406" s="114">
        <f t="shared" si="153"/>
        <v>4.6744574290484141E-2</v>
      </c>
    </row>
    <row r="407" spans="1:34" ht="21" customHeight="1">
      <c r="A407" s="593">
        <f t="shared" si="148"/>
        <v>397</v>
      </c>
      <c r="B407" s="91"/>
      <c r="C407" s="60" t="s">
        <v>1129</v>
      </c>
      <c r="D407" s="63"/>
      <c r="E407" s="17">
        <v>1</v>
      </c>
      <c r="F407" s="91"/>
      <c r="G407" s="91"/>
      <c r="H407" s="120" t="s">
        <v>698</v>
      </c>
      <c r="I407" s="588" t="s">
        <v>1130</v>
      </c>
      <c r="J407" s="17">
        <f t="shared" si="141"/>
        <v>40</v>
      </c>
      <c r="K407" s="91" t="s">
        <v>8</v>
      </c>
      <c r="L407" s="144">
        <v>186</v>
      </c>
      <c r="M407" s="17">
        <v>3</v>
      </c>
      <c r="N407" s="19">
        <f t="shared" si="135"/>
        <v>175</v>
      </c>
      <c r="O407" s="102">
        <f t="shared" si="136"/>
        <v>32550</v>
      </c>
      <c r="P407" s="103">
        <f t="shared" si="137"/>
        <v>25.932091381343948</v>
      </c>
      <c r="Q407" s="62">
        <f t="shared" si="142"/>
        <v>10500</v>
      </c>
      <c r="R407" s="104">
        <f t="shared" si="138"/>
        <v>150</v>
      </c>
      <c r="S407" s="62">
        <f t="shared" si="139"/>
        <v>0</v>
      </c>
      <c r="T407" s="62">
        <f t="shared" si="140"/>
        <v>0</v>
      </c>
      <c r="U407" s="62">
        <f t="shared" si="145"/>
        <v>43050</v>
      </c>
      <c r="V407" s="62">
        <v>59800</v>
      </c>
      <c r="W407" s="19">
        <f t="shared" si="146"/>
        <v>1.8416824886811742</v>
      </c>
      <c r="X407" s="111">
        <v>79740</v>
      </c>
      <c r="Y407" s="111"/>
      <c r="Z407" s="112">
        <f t="shared" si="149"/>
        <v>2751.3143712574856</v>
      </c>
      <c r="AA407" s="112">
        <f t="shared" si="147"/>
        <v>319.41999999999973</v>
      </c>
      <c r="AB407" s="112">
        <f t="shared" si="150"/>
        <v>976.5</v>
      </c>
      <c r="AC407" s="112">
        <f t="shared" si="154"/>
        <v>10172</v>
      </c>
      <c r="AD407" s="112">
        <f t="shared" si="151"/>
        <v>3194.1999999999971</v>
      </c>
      <c r="AE407" s="112">
        <f t="shared" si="143"/>
        <v>6500</v>
      </c>
      <c r="AF407" s="112">
        <f t="shared" si="144"/>
        <v>1900</v>
      </c>
      <c r="AG407" s="113">
        <f t="shared" si="152"/>
        <v>0.10869565217391304</v>
      </c>
      <c r="AH407" s="114">
        <f t="shared" si="153"/>
        <v>3.177257525083612E-2</v>
      </c>
    </row>
    <row r="408" spans="1:34" ht="21" customHeight="1">
      <c r="A408" s="593">
        <f t="shared" si="148"/>
        <v>398</v>
      </c>
      <c r="B408" s="91"/>
      <c r="C408" s="60" t="s">
        <v>1131</v>
      </c>
      <c r="D408" s="63"/>
      <c r="E408" s="17">
        <v>1</v>
      </c>
      <c r="F408" s="91"/>
      <c r="G408" s="91"/>
      <c r="H408" s="120" t="s">
        <v>698</v>
      </c>
      <c r="I408" s="588" t="s">
        <v>1132</v>
      </c>
      <c r="J408" s="17">
        <f t="shared" si="141"/>
        <v>45</v>
      </c>
      <c r="K408" s="91" t="s">
        <v>8</v>
      </c>
      <c r="L408" s="144">
        <v>186</v>
      </c>
      <c r="M408" s="17">
        <v>3</v>
      </c>
      <c r="N408" s="19">
        <f t="shared" si="135"/>
        <v>175</v>
      </c>
      <c r="O408" s="102">
        <f t="shared" si="136"/>
        <v>32550</v>
      </c>
      <c r="P408" s="103">
        <f t="shared" si="137"/>
        <v>25.932091381343948</v>
      </c>
      <c r="Q408" s="62">
        <f t="shared" si="142"/>
        <v>10500</v>
      </c>
      <c r="R408" s="104">
        <f t="shared" si="138"/>
        <v>150</v>
      </c>
      <c r="S408" s="62">
        <f t="shared" si="139"/>
        <v>0</v>
      </c>
      <c r="T408" s="62">
        <f t="shared" si="140"/>
        <v>0</v>
      </c>
      <c r="U408" s="62">
        <f t="shared" si="145"/>
        <v>43050</v>
      </c>
      <c r="V408" s="62">
        <v>59800</v>
      </c>
      <c r="W408" s="19">
        <f t="shared" si="146"/>
        <v>1.8416824886811742</v>
      </c>
      <c r="X408" s="111">
        <v>79740</v>
      </c>
      <c r="Y408" s="111"/>
      <c r="Z408" s="112">
        <f t="shared" si="149"/>
        <v>2751.3143712574856</v>
      </c>
      <c r="AA408" s="112">
        <f t="shared" si="147"/>
        <v>319.41999999999973</v>
      </c>
      <c r="AB408" s="112">
        <f t="shared" si="150"/>
        <v>976.5</v>
      </c>
      <c r="AC408" s="112">
        <f t="shared" si="154"/>
        <v>10172</v>
      </c>
      <c r="AD408" s="112">
        <f t="shared" si="151"/>
        <v>3194.1999999999971</v>
      </c>
      <c r="AE408" s="112">
        <f t="shared" si="143"/>
        <v>6500</v>
      </c>
      <c r="AF408" s="112">
        <f t="shared" si="144"/>
        <v>1900</v>
      </c>
      <c r="AG408" s="113">
        <f t="shared" si="152"/>
        <v>0.10869565217391304</v>
      </c>
      <c r="AH408" s="114">
        <f t="shared" si="153"/>
        <v>3.177257525083612E-2</v>
      </c>
    </row>
    <row r="409" spans="1:34" ht="21" customHeight="1">
      <c r="A409" s="593">
        <f t="shared" si="148"/>
        <v>399</v>
      </c>
      <c r="B409" s="91"/>
      <c r="C409" s="60" t="s">
        <v>1133</v>
      </c>
      <c r="D409" s="63"/>
      <c r="E409" s="17">
        <v>1</v>
      </c>
      <c r="F409" s="91"/>
      <c r="G409" s="91"/>
      <c r="H409" s="120" t="s">
        <v>698</v>
      </c>
      <c r="I409" s="588" t="s">
        <v>1134</v>
      </c>
      <c r="J409" s="17">
        <f t="shared" si="141"/>
        <v>40</v>
      </c>
      <c r="K409" s="91" t="s">
        <v>8</v>
      </c>
      <c r="L409" s="144">
        <v>195</v>
      </c>
      <c r="M409" s="17">
        <v>3</v>
      </c>
      <c r="N409" s="19">
        <f t="shared" si="135"/>
        <v>175</v>
      </c>
      <c r="O409" s="102">
        <f t="shared" si="136"/>
        <v>34125</v>
      </c>
      <c r="P409" s="103">
        <f t="shared" si="137"/>
        <v>27.18686999657027</v>
      </c>
      <c r="Q409" s="62">
        <f t="shared" si="142"/>
        <v>10500</v>
      </c>
      <c r="R409" s="104">
        <f t="shared" si="138"/>
        <v>150</v>
      </c>
      <c r="S409" s="62">
        <f t="shared" si="139"/>
        <v>0</v>
      </c>
      <c r="T409" s="62">
        <f t="shared" si="140"/>
        <v>0</v>
      </c>
      <c r="U409" s="62">
        <f t="shared" si="145"/>
        <v>44625</v>
      </c>
      <c r="V409" s="62">
        <v>69800</v>
      </c>
      <c r="W409" s="19">
        <f t="shared" si="146"/>
        <v>1.8421979570271223</v>
      </c>
      <c r="X409" s="111">
        <v>93070</v>
      </c>
      <c r="Y409" s="111"/>
      <c r="Z409" s="112">
        <f t="shared" si="149"/>
        <v>2854.0194610778444</v>
      </c>
      <c r="AA409" s="112">
        <f t="shared" si="147"/>
        <v>935.31</v>
      </c>
      <c r="AB409" s="112">
        <f t="shared" si="150"/>
        <v>1023.75</v>
      </c>
      <c r="AC409" s="112">
        <f t="shared" si="154"/>
        <v>17497</v>
      </c>
      <c r="AD409" s="112">
        <f t="shared" si="151"/>
        <v>9353.0999999999985</v>
      </c>
      <c r="AE409" s="112">
        <f t="shared" si="143"/>
        <v>13700</v>
      </c>
      <c r="AF409" s="112">
        <f t="shared" si="144"/>
        <v>7400</v>
      </c>
      <c r="AG409" s="113">
        <f t="shared" si="152"/>
        <v>0.19627507163323782</v>
      </c>
      <c r="AH409" s="114">
        <f t="shared" si="153"/>
        <v>0.10601719197707736</v>
      </c>
    </row>
    <row r="410" spans="1:34" ht="21" customHeight="1">
      <c r="A410" s="593">
        <f t="shared" si="148"/>
        <v>400</v>
      </c>
      <c r="B410" s="91"/>
      <c r="C410" s="60" t="s">
        <v>1135</v>
      </c>
      <c r="D410" s="63"/>
      <c r="E410" s="17">
        <v>1</v>
      </c>
      <c r="F410" s="91"/>
      <c r="G410" s="91"/>
      <c r="H410" s="120" t="s">
        <v>698</v>
      </c>
      <c r="I410" s="588" t="s">
        <v>1136</v>
      </c>
      <c r="J410" s="17">
        <f t="shared" si="141"/>
        <v>46</v>
      </c>
      <c r="K410" s="91" t="s">
        <v>8</v>
      </c>
      <c r="L410" s="144">
        <v>150</v>
      </c>
      <c r="M410" s="17">
        <v>3</v>
      </c>
      <c r="N410" s="19">
        <f t="shared" si="135"/>
        <v>175</v>
      </c>
      <c r="O410" s="102">
        <f t="shared" si="136"/>
        <v>26250</v>
      </c>
      <c r="P410" s="103">
        <f t="shared" si="137"/>
        <v>20.91297692043867</v>
      </c>
      <c r="Q410" s="62">
        <f t="shared" si="142"/>
        <v>10500</v>
      </c>
      <c r="R410" s="104">
        <f t="shared" si="138"/>
        <v>150</v>
      </c>
      <c r="S410" s="62">
        <f t="shared" si="139"/>
        <v>0</v>
      </c>
      <c r="T410" s="62">
        <f t="shared" si="140"/>
        <v>0</v>
      </c>
      <c r="U410" s="62">
        <f t="shared" si="145"/>
        <v>36750</v>
      </c>
      <c r="V410" s="62">
        <v>59800</v>
      </c>
      <c r="W410" s="19">
        <f t="shared" si="146"/>
        <v>1.8391787852865698</v>
      </c>
      <c r="X410" s="111">
        <v>79740</v>
      </c>
      <c r="Y410" s="111"/>
      <c r="Z410" s="112">
        <f t="shared" si="149"/>
        <v>2340.4940119760481</v>
      </c>
      <c r="AA410" s="112">
        <f t="shared" si="147"/>
        <v>949.41999999999973</v>
      </c>
      <c r="AB410" s="112">
        <f t="shared" si="150"/>
        <v>787.5</v>
      </c>
      <c r="AC410" s="112">
        <f t="shared" si="154"/>
        <v>16472</v>
      </c>
      <c r="AD410" s="112">
        <f t="shared" si="151"/>
        <v>9494.1999999999971</v>
      </c>
      <c r="AE410" s="112">
        <f t="shared" si="143"/>
        <v>13400</v>
      </c>
      <c r="AF410" s="112">
        <f t="shared" si="144"/>
        <v>7800</v>
      </c>
      <c r="AG410" s="113">
        <f t="shared" si="152"/>
        <v>0.22408026755852842</v>
      </c>
      <c r="AH410" s="114">
        <f t="shared" si="153"/>
        <v>0.13043478260869565</v>
      </c>
    </row>
    <row r="411" spans="1:34" ht="21" customHeight="1">
      <c r="A411" s="593">
        <f t="shared" si="148"/>
        <v>401</v>
      </c>
      <c r="B411" s="91"/>
      <c r="C411" s="60" t="s">
        <v>1137</v>
      </c>
      <c r="D411" s="63"/>
      <c r="E411" s="17">
        <v>1</v>
      </c>
      <c r="F411" s="91"/>
      <c r="G411" s="91"/>
      <c r="H411" s="120" t="s">
        <v>697</v>
      </c>
      <c r="I411" s="588" t="s">
        <v>1138</v>
      </c>
      <c r="J411" s="17">
        <f t="shared" si="141"/>
        <v>44</v>
      </c>
      <c r="K411" s="91" t="s">
        <v>8</v>
      </c>
      <c r="L411" s="144">
        <v>69</v>
      </c>
      <c r="M411" s="17">
        <v>3</v>
      </c>
      <c r="N411" s="19">
        <f t="shared" si="135"/>
        <v>175</v>
      </c>
      <c r="O411" s="102">
        <f t="shared" si="136"/>
        <v>12075</v>
      </c>
      <c r="P411" s="103">
        <f t="shared" si="137"/>
        <v>9.6199693834017879</v>
      </c>
      <c r="Q411" s="62">
        <f t="shared" si="142"/>
        <v>10500</v>
      </c>
      <c r="R411" s="104">
        <f t="shared" si="138"/>
        <v>150</v>
      </c>
      <c r="S411" s="62">
        <f t="shared" si="139"/>
        <v>0</v>
      </c>
      <c r="T411" s="62">
        <f t="shared" si="140"/>
        <v>0</v>
      </c>
      <c r="U411" s="62">
        <f t="shared" si="145"/>
        <v>22575</v>
      </c>
      <c r="V411" s="62">
        <v>34800</v>
      </c>
      <c r="W411" s="19">
        <f t="shared" si="146"/>
        <v>1.828436150953906</v>
      </c>
      <c r="X411" s="111">
        <v>46400</v>
      </c>
      <c r="Y411" s="111"/>
      <c r="Z411" s="112">
        <f t="shared" si="149"/>
        <v>1416.1482035928143</v>
      </c>
      <c r="AA411" s="112">
        <f t="shared" si="147"/>
        <v>433.70000000000005</v>
      </c>
      <c r="AB411" s="112">
        <f t="shared" si="150"/>
        <v>362.25</v>
      </c>
      <c r="AC411" s="112">
        <f t="shared" si="154"/>
        <v>8397</v>
      </c>
      <c r="AD411" s="112">
        <f t="shared" si="151"/>
        <v>4337</v>
      </c>
      <c r="AE411" s="112">
        <f t="shared" si="143"/>
        <v>6700</v>
      </c>
      <c r="AF411" s="112">
        <f t="shared" si="144"/>
        <v>3600</v>
      </c>
      <c r="AG411" s="113">
        <f t="shared" si="152"/>
        <v>0.19252873563218389</v>
      </c>
      <c r="AH411" s="114">
        <f t="shared" si="153"/>
        <v>0.10344827586206896</v>
      </c>
    </row>
    <row r="412" spans="1:34" ht="21" customHeight="1">
      <c r="A412" s="593">
        <f t="shared" si="148"/>
        <v>402</v>
      </c>
      <c r="B412" s="91"/>
      <c r="C412" s="60" t="s">
        <v>1139</v>
      </c>
      <c r="D412" s="63"/>
      <c r="E412" s="17">
        <v>1</v>
      </c>
      <c r="F412" s="91"/>
      <c r="G412" s="91"/>
      <c r="H412" s="120" t="s">
        <v>697</v>
      </c>
      <c r="I412" s="588" t="s">
        <v>1140</v>
      </c>
      <c r="J412" s="17">
        <f t="shared" si="141"/>
        <v>42</v>
      </c>
      <c r="K412" s="91" t="s">
        <v>8</v>
      </c>
      <c r="L412" s="144">
        <v>60</v>
      </c>
      <c r="M412" s="17">
        <v>3</v>
      </c>
      <c r="N412" s="19">
        <f t="shared" si="135"/>
        <v>175</v>
      </c>
      <c r="O412" s="102">
        <f t="shared" si="136"/>
        <v>10500</v>
      </c>
      <c r="P412" s="103">
        <f t="shared" si="137"/>
        <v>8.3651907681754682</v>
      </c>
      <c r="Q412" s="62">
        <f t="shared" si="142"/>
        <v>10500</v>
      </c>
      <c r="R412" s="104">
        <f t="shared" si="138"/>
        <v>150</v>
      </c>
      <c r="S412" s="62">
        <f t="shared" si="139"/>
        <v>0</v>
      </c>
      <c r="T412" s="62">
        <f t="shared" si="140"/>
        <v>0</v>
      </c>
      <c r="U412" s="62">
        <f t="shared" si="145"/>
        <v>21000</v>
      </c>
      <c r="V412" s="62">
        <v>29800</v>
      </c>
      <c r="W412" s="19">
        <f t="shared" si="146"/>
        <v>1.8263473053892216</v>
      </c>
      <c r="X412" s="111">
        <v>39740</v>
      </c>
      <c r="Y412" s="111"/>
      <c r="Z412" s="112">
        <f t="shared" si="149"/>
        <v>1313.4431137724553</v>
      </c>
      <c r="AA412" s="112">
        <f t="shared" si="147"/>
        <v>204.42000000000007</v>
      </c>
      <c r="AB412" s="112">
        <f t="shared" si="150"/>
        <v>315</v>
      </c>
      <c r="AC412" s="112">
        <f t="shared" si="154"/>
        <v>5522</v>
      </c>
      <c r="AD412" s="112">
        <f t="shared" si="151"/>
        <v>2044.2000000000007</v>
      </c>
      <c r="AE412" s="112">
        <f t="shared" si="143"/>
        <v>3900</v>
      </c>
      <c r="AF412" s="112">
        <f t="shared" si="144"/>
        <v>1600</v>
      </c>
      <c r="AG412" s="113">
        <f t="shared" si="152"/>
        <v>0.13087248322147652</v>
      </c>
      <c r="AH412" s="114">
        <f t="shared" si="153"/>
        <v>5.3691275167785234E-2</v>
      </c>
    </row>
    <row r="413" spans="1:34" ht="21" customHeight="1">
      <c r="A413" s="593">
        <f t="shared" si="148"/>
        <v>403</v>
      </c>
      <c r="B413" s="91"/>
      <c r="C413" s="60" t="s">
        <v>1141</v>
      </c>
      <c r="D413" s="63"/>
      <c r="E413" s="17">
        <v>1</v>
      </c>
      <c r="F413" s="91"/>
      <c r="G413" s="91"/>
      <c r="H413" s="120" t="s">
        <v>698</v>
      </c>
      <c r="I413" s="588" t="s">
        <v>1142</v>
      </c>
      <c r="J413" s="17">
        <f t="shared" si="141"/>
        <v>40</v>
      </c>
      <c r="K413" s="91" t="s">
        <v>8</v>
      </c>
      <c r="L413" s="144">
        <v>297</v>
      </c>
      <c r="M413" s="17">
        <v>3</v>
      </c>
      <c r="N413" s="19">
        <f t="shared" si="135"/>
        <v>175</v>
      </c>
      <c r="O413" s="102">
        <f t="shared" si="136"/>
        <v>51975</v>
      </c>
      <c r="P413" s="103">
        <f t="shared" si="137"/>
        <v>41.407694302468563</v>
      </c>
      <c r="Q413" s="62">
        <f t="shared" si="142"/>
        <v>10500</v>
      </c>
      <c r="R413" s="104">
        <f t="shared" si="138"/>
        <v>150</v>
      </c>
      <c r="S413" s="62">
        <f t="shared" si="139"/>
        <v>0</v>
      </c>
      <c r="T413" s="62">
        <f t="shared" si="140"/>
        <v>0</v>
      </c>
      <c r="U413" s="62">
        <f t="shared" si="145"/>
        <v>62475</v>
      </c>
      <c r="V413" s="62">
        <v>89800</v>
      </c>
      <c r="W413" s="19">
        <f t="shared" si="146"/>
        <v>1.8462235193478589</v>
      </c>
      <c r="X413" s="111">
        <v>119740</v>
      </c>
      <c r="Y413" s="111"/>
      <c r="Z413" s="112">
        <f t="shared" si="149"/>
        <v>4018.0104790419164</v>
      </c>
      <c r="AA413" s="112">
        <f t="shared" si="147"/>
        <v>696.91999999999973</v>
      </c>
      <c r="AB413" s="112">
        <f t="shared" si="150"/>
        <v>1559.25</v>
      </c>
      <c r="AC413" s="112">
        <f t="shared" si="154"/>
        <v>17447</v>
      </c>
      <c r="AD413" s="112">
        <f t="shared" si="151"/>
        <v>6969.1999999999971</v>
      </c>
      <c r="AE413" s="112">
        <f t="shared" si="143"/>
        <v>11900</v>
      </c>
      <c r="AF413" s="112">
        <f t="shared" si="144"/>
        <v>4800</v>
      </c>
      <c r="AG413" s="113">
        <f t="shared" si="152"/>
        <v>0.13251670378619154</v>
      </c>
      <c r="AH413" s="114">
        <f t="shared" si="153"/>
        <v>5.3452115812917596E-2</v>
      </c>
    </row>
    <row r="414" spans="1:34" ht="21" customHeight="1">
      <c r="A414" s="593">
        <f t="shared" si="148"/>
        <v>404</v>
      </c>
      <c r="B414" s="91"/>
      <c r="C414" s="60" t="s">
        <v>342</v>
      </c>
      <c r="D414" s="63"/>
      <c r="E414" s="17">
        <v>1</v>
      </c>
      <c r="F414" s="91"/>
      <c r="G414" s="91"/>
      <c r="H414" s="120" t="s">
        <v>698</v>
      </c>
      <c r="I414" s="588" t="s">
        <v>1143</v>
      </c>
      <c r="J414" s="17">
        <f t="shared" si="141"/>
        <v>46</v>
      </c>
      <c r="K414" s="91" t="s">
        <v>8</v>
      </c>
      <c r="L414" s="144">
        <v>162.25</v>
      </c>
      <c r="M414" s="17">
        <v>3</v>
      </c>
      <c r="N414" s="19">
        <f t="shared" si="135"/>
        <v>175</v>
      </c>
      <c r="O414" s="102">
        <f t="shared" si="136"/>
        <v>28393.75</v>
      </c>
      <c r="P414" s="103">
        <f t="shared" si="137"/>
        <v>22.620870035607826</v>
      </c>
      <c r="Q414" s="62">
        <f t="shared" si="142"/>
        <v>10500</v>
      </c>
      <c r="R414" s="104">
        <f t="shared" si="138"/>
        <v>150</v>
      </c>
      <c r="S414" s="62">
        <f t="shared" si="139"/>
        <v>0</v>
      </c>
      <c r="T414" s="62">
        <f t="shared" si="140"/>
        <v>0</v>
      </c>
      <c r="U414" s="62">
        <f t="shared" si="145"/>
        <v>38893.75</v>
      </c>
      <c r="V414" s="62">
        <v>61500</v>
      </c>
      <c r="W414" s="19">
        <f t="shared" si="146"/>
        <v>1.8401217811845376</v>
      </c>
      <c r="X414" s="111">
        <v>82000</v>
      </c>
      <c r="Y414" s="111"/>
      <c r="Z414" s="112">
        <f t="shared" si="149"/>
        <v>2480.2870508982041</v>
      </c>
      <c r="AA414" s="112">
        <f t="shared" si="147"/>
        <v>866.625</v>
      </c>
      <c r="AB414" s="112">
        <f t="shared" si="150"/>
        <v>851.8125</v>
      </c>
      <c r="AC414" s="112">
        <f t="shared" si="154"/>
        <v>15841.25</v>
      </c>
      <c r="AD414" s="112">
        <f t="shared" si="151"/>
        <v>8666.25</v>
      </c>
      <c r="AE414" s="112">
        <f t="shared" si="143"/>
        <v>12600</v>
      </c>
      <c r="AF414" s="112">
        <f t="shared" si="144"/>
        <v>7000</v>
      </c>
      <c r="AG414" s="113">
        <f t="shared" si="152"/>
        <v>0.20487804878048779</v>
      </c>
      <c r="AH414" s="114">
        <f t="shared" si="153"/>
        <v>0.11382113821138211</v>
      </c>
    </row>
    <row r="415" spans="1:34" ht="21" customHeight="1">
      <c r="A415" s="593">
        <f t="shared" si="148"/>
        <v>405</v>
      </c>
      <c r="B415" s="91"/>
      <c r="C415" s="60" t="s">
        <v>343</v>
      </c>
      <c r="D415" s="63"/>
      <c r="E415" s="17">
        <v>1</v>
      </c>
      <c r="F415" s="91"/>
      <c r="G415" s="91"/>
      <c r="H415" s="120" t="s">
        <v>698</v>
      </c>
      <c r="I415" s="588" t="s">
        <v>1144</v>
      </c>
      <c r="J415" s="17">
        <f t="shared" si="141"/>
        <v>45</v>
      </c>
      <c r="K415" s="91" t="s">
        <v>8</v>
      </c>
      <c r="L415" s="144">
        <v>118</v>
      </c>
      <c r="M415" s="17">
        <v>3</v>
      </c>
      <c r="N415" s="19">
        <f t="shared" si="135"/>
        <v>175</v>
      </c>
      <c r="O415" s="102">
        <f t="shared" si="136"/>
        <v>20650</v>
      </c>
      <c r="P415" s="103">
        <f t="shared" si="137"/>
        <v>16.45154184407842</v>
      </c>
      <c r="Q415" s="62">
        <f t="shared" si="142"/>
        <v>10500</v>
      </c>
      <c r="R415" s="104">
        <f t="shared" si="138"/>
        <v>150</v>
      </c>
      <c r="S415" s="62">
        <f t="shared" si="139"/>
        <v>0</v>
      </c>
      <c r="T415" s="62">
        <f t="shared" si="140"/>
        <v>0</v>
      </c>
      <c r="U415" s="62">
        <f t="shared" si="145"/>
        <v>31150</v>
      </c>
      <c r="V415" s="62">
        <v>47400</v>
      </c>
      <c r="W415" s="19">
        <f t="shared" si="146"/>
        <v>1.8361030747493776</v>
      </c>
      <c r="X415" s="111">
        <v>63200</v>
      </c>
      <c r="Y415" s="111"/>
      <c r="Z415" s="112">
        <f t="shared" si="149"/>
        <v>1975.320359281437</v>
      </c>
      <c r="AA415" s="112">
        <f t="shared" si="147"/>
        <v>550.6</v>
      </c>
      <c r="AB415" s="112">
        <f t="shared" si="150"/>
        <v>619.5</v>
      </c>
      <c r="AC415" s="112">
        <f t="shared" si="154"/>
        <v>11036</v>
      </c>
      <c r="AD415" s="112">
        <f t="shared" si="151"/>
        <v>5506</v>
      </c>
      <c r="AE415" s="112">
        <f t="shared" si="143"/>
        <v>8500</v>
      </c>
      <c r="AF415" s="112">
        <f t="shared" si="144"/>
        <v>4400</v>
      </c>
      <c r="AG415" s="113">
        <f t="shared" si="152"/>
        <v>0.17932489451476794</v>
      </c>
      <c r="AH415" s="114">
        <f t="shared" si="153"/>
        <v>9.2827004219409287E-2</v>
      </c>
    </row>
    <row r="416" spans="1:34" ht="21" customHeight="1">
      <c r="A416" s="593">
        <f t="shared" si="148"/>
        <v>406</v>
      </c>
      <c r="B416" s="91"/>
      <c r="C416" s="60" t="s">
        <v>344</v>
      </c>
      <c r="D416" s="63"/>
      <c r="E416" s="17">
        <v>1</v>
      </c>
      <c r="F416" s="91"/>
      <c r="G416" s="91"/>
      <c r="H416" s="120" t="s">
        <v>699</v>
      </c>
      <c r="I416" s="588" t="s">
        <v>1145</v>
      </c>
      <c r="J416" s="17">
        <f t="shared" si="141"/>
        <v>43</v>
      </c>
      <c r="K416" s="91" t="s">
        <v>8</v>
      </c>
      <c r="L416" s="144">
        <v>32</v>
      </c>
      <c r="M416" s="17">
        <v>3</v>
      </c>
      <c r="N416" s="19">
        <f t="shared" si="135"/>
        <v>175</v>
      </c>
      <c r="O416" s="102">
        <f t="shared" si="136"/>
        <v>5600</v>
      </c>
      <c r="P416" s="103">
        <f t="shared" si="137"/>
        <v>4.4614350763602495</v>
      </c>
      <c r="Q416" s="62">
        <f t="shared" si="142"/>
        <v>10500</v>
      </c>
      <c r="R416" s="104">
        <f t="shared" si="138"/>
        <v>150</v>
      </c>
      <c r="S416" s="62">
        <f t="shared" si="139"/>
        <v>0</v>
      </c>
      <c r="T416" s="62">
        <f t="shared" si="140"/>
        <v>0</v>
      </c>
      <c r="U416" s="62">
        <f t="shared" si="145"/>
        <v>16100</v>
      </c>
      <c r="V416" s="62">
        <v>20100</v>
      </c>
      <c r="W416" s="19">
        <f t="shared" si="146"/>
        <v>1.8172350950273366</v>
      </c>
      <c r="X416" s="111">
        <v>26800</v>
      </c>
      <c r="Y416" s="111"/>
      <c r="Z416" s="112">
        <f t="shared" si="149"/>
        <v>993.91616766467075</v>
      </c>
      <c r="AA416" s="112">
        <f t="shared" si="147"/>
        <v>-55.6</v>
      </c>
      <c r="AB416" s="112">
        <f t="shared" si="150"/>
        <v>168</v>
      </c>
      <c r="AC416" s="112">
        <f t="shared" si="154"/>
        <v>1789</v>
      </c>
      <c r="AD416" s="112">
        <f t="shared" si="151"/>
        <v>-556</v>
      </c>
      <c r="AE416" s="112">
        <f t="shared" si="143"/>
        <v>700</v>
      </c>
      <c r="AF416" s="112">
        <f t="shared" si="144"/>
        <v>-700</v>
      </c>
      <c r="AG416" s="113">
        <f t="shared" si="152"/>
        <v>3.482587064676617E-2</v>
      </c>
      <c r="AH416" s="114">
        <f t="shared" si="153"/>
        <v>-3.482587064676617E-2</v>
      </c>
    </row>
    <row r="417" spans="1:34" s="36" customFormat="1" ht="21" customHeight="1">
      <c r="A417" s="593">
        <f t="shared" si="148"/>
        <v>407</v>
      </c>
      <c r="B417" s="580"/>
      <c r="C417" s="121" t="s">
        <v>345</v>
      </c>
      <c r="D417" s="115"/>
      <c r="E417" s="580">
        <v>1</v>
      </c>
      <c r="F417" s="580"/>
      <c r="G417" s="580"/>
      <c r="H417" s="120" t="s">
        <v>698</v>
      </c>
      <c r="I417" s="590" t="s">
        <v>757</v>
      </c>
      <c r="J417" s="580">
        <f t="shared" si="141"/>
        <v>35</v>
      </c>
      <c r="K417" s="580" t="s">
        <v>8</v>
      </c>
      <c r="L417" s="119">
        <v>28.9</v>
      </c>
      <c r="M417" s="580">
        <v>3</v>
      </c>
      <c r="N417" s="148">
        <f t="shared" si="135"/>
        <v>175</v>
      </c>
      <c r="O417" s="149">
        <f t="shared" si="136"/>
        <v>5057.5</v>
      </c>
      <c r="P417" s="103">
        <f t="shared" si="137"/>
        <v>4.0292335533378498</v>
      </c>
      <c r="Q417" s="116">
        <f t="shared" si="142"/>
        <v>10500</v>
      </c>
      <c r="R417" s="118">
        <f t="shared" si="138"/>
        <v>150</v>
      </c>
      <c r="S417" s="116">
        <f t="shared" si="139"/>
        <v>0</v>
      </c>
      <c r="T417" s="116">
        <f t="shared" si="140"/>
        <v>0</v>
      </c>
      <c r="U417" s="116">
        <f t="shared" si="145"/>
        <v>15557.5</v>
      </c>
      <c r="V417" s="116">
        <v>19200</v>
      </c>
      <c r="W417" s="148">
        <f t="shared" si="146"/>
        <v>1.8158733152367932</v>
      </c>
      <c r="X417" s="151">
        <v>25600</v>
      </c>
      <c r="Y417" s="151"/>
      <c r="Z417" s="151">
        <f t="shared" si="149"/>
        <v>958.5399700598806</v>
      </c>
      <c r="AA417" s="151">
        <f t="shared" si="147"/>
        <v>-70.95</v>
      </c>
      <c r="AB417" s="151">
        <f t="shared" si="150"/>
        <v>151.72499999999999</v>
      </c>
      <c r="AC417" s="151">
        <f t="shared" si="154"/>
        <v>1530.5</v>
      </c>
      <c r="AD417" s="151">
        <f t="shared" si="151"/>
        <v>-709.5</v>
      </c>
      <c r="AE417" s="151">
        <f t="shared" si="143"/>
        <v>500</v>
      </c>
      <c r="AF417" s="151">
        <f t="shared" si="144"/>
        <v>-800</v>
      </c>
      <c r="AG417" s="152">
        <f t="shared" si="152"/>
        <v>2.6041666666666668E-2</v>
      </c>
      <c r="AH417" s="153">
        <f t="shared" si="153"/>
        <v>-4.1666666666666664E-2</v>
      </c>
    </row>
    <row r="418" spans="1:34" ht="21" customHeight="1">
      <c r="A418" s="593">
        <f t="shared" si="148"/>
        <v>408</v>
      </c>
      <c r="B418" s="91"/>
      <c r="C418" s="60" t="s">
        <v>346</v>
      </c>
      <c r="D418" s="63"/>
      <c r="E418" s="17">
        <v>1</v>
      </c>
      <c r="F418" s="91"/>
      <c r="G418" s="91"/>
      <c r="H418" s="120" t="s">
        <v>698</v>
      </c>
      <c r="I418" s="588" t="s">
        <v>510</v>
      </c>
      <c r="J418" s="17">
        <f t="shared" si="141"/>
        <v>35</v>
      </c>
      <c r="K418" s="91" t="s">
        <v>8</v>
      </c>
      <c r="L418" s="144">
        <v>29.9</v>
      </c>
      <c r="M418" s="17">
        <v>3</v>
      </c>
      <c r="N418" s="19">
        <f t="shared" si="135"/>
        <v>175</v>
      </c>
      <c r="O418" s="102">
        <f t="shared" si="136"/>
        <v>5232.5</v>
      </c>
      <c r="P418" s="103">
        <f t="shared" si="137"/>
        <v>4.168653399474108</v>
      </c>
      <c r="Q418" s="62">
        <f t="shared" si="142"/>
        <v>10500</v>
      </c>
      <c r="R418" s="104">
        <f t="shared" si="138"/>
        <v>150</v>
      </c>
      <c r="S418" s="62">
        <f t="shared" si="139"/>
        <v>0</v>
      </c>
      <c r="T418" s="62">
        <f t="shared" si="140"/>
        <v>0</v>
      </c>
      <c r="U418" s="62">
        <f t="shared" si="145"/>
        <v>15732.5</v>
      </c>
      <c r="V418" s="62">
        <v>19500</v>
      </c>
      <c r="W418" s="19">
        <f t="shared" si="146"/>
        <v>1.8163228603971147</v>
      </c>
      <c r="X418" s="111">
        <v>26000</v>
      </c>
      <c r="Y418" s="111"/>
      <c r="Z418" s="112">
        <f t="shared" si="149"/>
        <v>969.95164670658721</v>
      </c>
      <c r="AA418" s="112">
        <f t="shared" si="147"/>
        <v>-65.25</v>
      </c>
      <c r="AB418" s="112">
        <f t="shared" si="150"/>
        <v>156.97499999999999</v>
      </c>
      <c r="AC418" s="112">
        <f t="shared" si="154"/>
        <v>1622.5</v>
      </c>
      <c r="AD418" s="112">
        <f t="shared" si="151"/>
        <v>-652.5</v>
      </c>
      <c r="AE418" s="112">
        <f t="shared" si="143"/>
        <v>500</v>
      </c>
      <c r="AF418" s="112">
        <f t="shared" si="144"/>
        <v>-800</v>
      </c>
      <c r="AG418" s="113">
        <f t="shared" si="152"/>
        <v>2.564102564102564E-2</v>
      </c>
      <c r="AH418" s="114">
        <f t="shared" si="153"/>
        <v>-4.1025641025641026E-2</v>
      </c>
    </row>
    <row r="419" spans="1:34" ht="21" customHeight="1">
      <c r="A419" s="593">
        <f t="shared" si="148"/>
        <v>409</v>
      </c>
      <c r="B419" s="91"/>
      <c r="C419" s="60" t="s">
        <v>1149</v>
      </c>
      <c r="D419" s="63"/>
      <c r="E419" s="17">
        <v>1</v>
      </c>
      <c r="F419" s="91"/>
      <c r="G419" s="91"/>
      <c r="H419" s="120" t="s">
        <v>698</v>
      </c>
      <c r="I419" s="588" t="s">
        <v>1146</v>
      </c>
      <c r="J419" s="17">
        <f t="shared" si="141"/>
        <v>45</v>
      </c>
      <c r="K419" s="91" t="s">
        <v>8</v>
      </c>
      <c r="L419" s="144">
        <v>39.9</v>
      </c>
      <c r="M419" s="17">
        <v>3</v>
      </c>
      <c r="N419" s="19">
        <f t="shared" si="135"/>
        <v>175</v>
      </c>
      <c r="O419" s="102">
        <f t="shared" si="136"/>
        <v>6982.5</v>
      </c>
      <c r="P419" s="103">
        <f t="shared" si="137"/>
        <v>5.5628518608366857</v>
      </c>
      <c r="Q419" s="62">
        <f t="shared" si="142"/>
        <v>10500</v>
      </c>
      <c r="R419" s="104">
        <f t="shared" si="138"/>
        <v>150</v>
      </c>
      <c r="S419" s="62">
        <f t="shared" si="139"/>
        <v>0</v>
      </c>
      <c r="T419" s="62">
        <f t="shared" si="140"/>
        <v>0</v>
      </c>
      <c r="U419" s="62">
        <f t="shared" si="145"/>
        <v>17482.5</v>
      </c>
      <c r="V419" s="62">
        <v>22700</v>
      </c>
      <c r="W419" s="19">
        <f t="shared" si="146"/>
        <v>1.8203233173293054</v>
      </c>
      <c r="X419" s="111">
        <v>30270</v>
      </c>
      <c r="Y419" s="111"/>
      <c r="Z419" s="112">
        <f t="shared" si="149"/>
        <v>1084.068413173653</v>
      </c>
      <c r="AA419" s="112">
        <f t="shared" si="147"/>
        <v>7.1599999999998545</v>
      </c>
      <c r="AB419" s="112">
        <f t="shared" si="150"/>
        <v>209.47499999999999</v>
      </c>
      <c r="AC419" s="112">
        <f t="shared" si="154"/>
        <v>2720.5</v>
      </c>
      <c r="AD419" s="112">
        <f t="shared" si="151"/>
        <v>71.599999999998545</v>
      </c>
      <c r="AE419" s="112">
        <f t="shared" si="143"/>
        <v>1500</v>
      </c>
      <c r="AF419" s="112">
        <f t="shared" si="144"/>
        <v>-200</v>
      </c>
      <c r="AG419" s="113">
        <f t="shared" si="152"/>
        <v>6.6079295154185022E-2</v>
      </c>
      <c r="AH419" s="114">
        <f t="shared" si="153"/>
        <v>-8.8105726872246704E-3</v>
      </c>
    </row>
    <row r="420" spans="1:34" ht="21" customHeight="1">
      <c r="A420" s="593">
        <f t="shared" si="148"/>
        <v>410</v>
      </c>
      <c r="B420" s="91"/>
      <c r="C420" s="60" t="s">
        <v>1147</v>
      </c>
      <c r="D420" s="63"/>
      <c r="E420" s="17">
        <v>1</v>
      </c>
      <c r="F420" s="91"/>
      <c r="G420" s="91"/>
      <c r="H420" s="120" t="s">
        <v>698</v>
      </c>
      <c r="I420" s="588" t="s">
        <v>1150</v>
      </c>
      <c r="J420" s="17">
        <f t="shared" si="141"/>
        <v>35</v>
      </c>
      <c r="K420" s="91" t="s">
        <v>8</v>
      </c>
      <c r="L420" s="144">
        <v>119</v>
      </c>
      <c r="M420" s="17">
        <v>3</v>
      </c>
      <c r="N420" s="19">
        <f t="shared" si="135"/>
        <v>175</v>
      </c>
      <c r="O420" s="102">
        <f t="shared" si="136"/>
        <v>20825</v>
      </c>
      <c r="P420" s="103">
        <f t="shared" si="137"/>
        <v>16.590961690214677</v>
      </c>
      <c r="Q420" s="62">
        <f t="shared" si="142"/>
        <v>10500</v>
      </c>
      <c r="R420" s="104">
        <f t="shared" si="138"/>
        <v>150</v>
      </c>
      <c r="S420" s="62">
        <f t="shared" si="139"/>
        <v>0</v>
      </c>
      <c r="T420" s="62">
        <f t="shared" si="140"/>
        <v>0</v>
      </c>
      <c r="U420" s="62">
        <f t="shared" si="145"/>
        <v>31325</v>
      </c>
      <c r="V420" s="62">
        <v>47700</v>
      </c>
      <c r="W420" s="19">
        <f t="shared" si="146"/>
        <v>1.8362158364834575</v>
      </c>
      <c r="X420" s="111">
        <v>63600</v>
      </c>
      <c r="Y420" s="111"/>
      <c r="Z420" s="112">
        <f t="shared" si="149"/>
        <v>1986.7320359281437</v>
      </c>
      <c r="AA420" s="112">
        <f t="shared" si="147"/>
        <v>556.30000000000007</v>
      </c>
      <c r="AB420" s="112">
        <f t="shared" si="150"/>
        <v>624.75</v>
      </c>
      <c r="AC420" s="112">
        <f t="shared" si="154"/>
        <v>11128</v>
      </c>
      <c r="AD420" s="112">
        <f t="shared" si="151"/>
        <v>5563</v>
      </c>
      <c r="AE420" s="112">
        <f t="shared" si="143"/>
        <v>8600</v>
      </c>
      <c r="AF420" s="112">
        <f t="shared" si="144"/>
        <v>4400</v>
      </c>
      <c r="AG420" s="113">
        <f t="shared" si="152"/>
        <v>0.18029350104821804</v>
      </c>
      <c r="AH420" s="114">
        <f t="shared" si="153"/>
        <v>9.2243186582809222E-2</v>
      </c>
    </row>
    <row r="421" spans="1:34" ht="21" customHeight="1">
      <c r="A421" s="593">
        <f t="shared" si="148"/>
        <v>411</v>
      </c>
      <c r="B421" s="91"/>
      <c r="C421" s="60" t="s">
        <v>347</v>
      </c>
      <c r="D421" s="63"/>
      <c r="E421" s="17">
        <v>1</v>
      </c>
      <c r="F421" s="91"/>
      <c r="G421" s="91"/>
      <c r="H421" s="120" t="s">
        <v>697</v>
      </c>
      <c r="I421" s="588" t="s">
        <v>511</v>
      </c>
      <c r="J421" s="17">
        <f t="shared" si="141"/>
        <v>41</v>
      </c>
      <c r="K421" s="91" t="s">
        <v>8</v>
      </c>
      <c r="L421" s="144">
        <v>39.9</v>
      </c>
      <c r="M421" s="17">
        <v>3</v>
      </c>
      <c r="N421" s="19">
        <f t="shared" si="135"/>
        <v>175</v>
      </c>
      <c r="O421" s="102">
        <f t="shared" si="136"/>
        <v>6982.5</v>
      </c>
      <c r="P421" s="103">
        <f t="shared" si="137"/>
        <v>5.5628518608366857</v>
      </c>
      <c r="Q421" s="62">
        <f t="shared" si="142"/>
        <v>10500</v>
      </c>
      <c r="R421" s="104">
        <f t="shared" si="138"/>
        <v>150</v>
      </c>
      <c r="S421" s="62">
        <f t="shared" si="139"/>
        <v>0</v>
      </c>
      <c r="T421" s="62">
        <f t="shared" si="140"/>
        <v>0</v>
      </c>
      <c r="U421" s="62">
        <f t="shared" si="145"/>
        <v>17482.5</v>
      </c>
      <c r="V421" s="62">
        <v>22700</v>
      </c>
      <c r="W421" s="19">
        <f t="shared" si="146"/>
        <v>1.8203233173293054</v>
      </c>
      <c r="X421" s="111">
        <v>30270</v>
      </c>
      <c r="Y421" s="111"/>
      <c r="Z421" s="112">
        <f t="shared" si="149"/>
        <v>1084.068413173653</v>
      </c>
      <c r="AA421" s="112">
        <f t="shared" si="147"/>
        <v>7.1599999999998545</v>
      </c>
      <c r="AB421" s="112">
        <f t="shared" si="150"/>
        <v>209.47499999999999</v>
      </c>
      <c r="AC421" s="112">
        <f t="shared" si="154"/>
        <v>2720.5</v>
      </c>
      <c r="AD421" s="112">
        <f t="shared" si="151"/>
        <v>71.599999999998545</v>
      </c>
      <c r="AE421" s="112">
        <f t="shared" si="143"/>
        <v>1500</v>
      </c>
      <c r="AF421" s="112">
        <f t="shared" si="144"/>
        <v>-200</v>
      </c>
      <c r="AG421" s="113">
        <f t="shared" si="152"/>
        <v>6.6079295154185022E-2</v>
      </c>
      <c r="AH421" s="114">
        <f t="shared" si="153"/>
        <v>-8.8105726872246704E-3</v>
      </c>
    </row>
    <row r="422" spans="1:34" ht="21" customHeight="1">
      <c r="A422" s="593">
        <f t="shared" si="148"/>
        <v>412</v>
      </c>
      <c r="B422" s="91"/>
      <c r="C422" s="60" t="s">
        <v>348</v>
      </c>
      <c r="D422" s="63"/>
      <c r="E422" s="17">
        <v>1</v>
      </c>
      <c r="F422" s="91"/>
      <c r="G422" s="91"/>
      <c r="H422" s="120" t="s">
        <v>698</v>
      </c>
      <c r="I422" s="588" t="s">
        <v>1148</v>
      </c>
      <c r="J422" s="17">
        <f t="shared" si="141"/>
        <v>35</v>
      </c>
      <c r="K422" s="91" t="s">
        <v>8</v>
      </c>
      <c r="L422" s="144">
        <v>99</v>
      </c>
      <c r="M422" s="17">
        <v>3</v>
      </c>
      <c r="N422" s="19">
        <f t="shared" si="135"/>
        <v>175</v>
      </c>
      <c r="O422" s="102">
        <f t="shared" si="136"/>
        <v>17325</v>
      </c>
      <c r="P422" s="103">
        <f t="shared" si="137"/>
        <v>13.802564767489521</v>
      </c>
      <c r="Q422" s="62">
        <f t="shared" si="142"/>
        <v>10500</v>
      </c>
      <c r="R422" s="104">
        <f t="shared" si="138"/>
        <v>150</v>
      </c>
      <c r="S422" s="62">
        <f t="shared" si="139"/>
        <v>0</v>
      </c>
      <c r="T422" s="62">
        <f t="shared" si="140"/>
        <v>0</v>
      </c>
      <c r="U422" s="62">
        <f t="shared" si="145"/>
        <v>27825</v>
      </c>
      <c r="V422" s="62">
        <v>41400</v>
      </c>
      <c r="W422" s="19">
        <f t="shared" si="146"/>
        <v>1.833691108349339</v>
      </c>
      <c r="X422" s="111">
        <v>55200</v>
      </c>
      <c r="Y422" s="111"/>
      <c r="Z422" s="112">
        <f t="shared" si="149"/>
        <v>1758.4985029940119</v>
      </c>
      <c r="AA422" s="112">
        <f t="shared" si="147"/>
        <v>419.1</v>
      </c>
      <c r="AB422" s="112">
        <f t="shared" si="150"/>
        <v>519.75</v>
      </c>
      <c r="AC422" s="112">
        <f t="shared" si="154"/>
        <v>9021</v>
      </c>
      <c r="AD422" s="112">
        <f t="shared" si="151"/>
        <v>4191</v>
      </c>
      <c r="AE422" s="112">
        <f t="shared" si="143"/>
        <v>6800</v>
      </c>
      <c r="AF422" s="112">
        <f t="shared" si="144"/>
        <v>3300</v>
      </c>
      <c r="AG422" s="113">
        <f t="shared" si="152"/>
        <v>0.16425120772946861</v>
      </c>
      <c r="AH422" s="114">
        <f t="shared" si="153"/>
        <v>7.9710144927536225E-2</v>
      </c>
    </row>
    <row r="423" spans="1:34" ht="21" customHeight="1">
      <c r="A423" s="593">
        <f t="shared" si="148"/>
        <v>413</v>
      </c>
      <c r="B423" s="91"/>
      <c r="C423" s="60" t="s">
        <v>1151</v>
      </c>
      <c r="D423" s="63"/>
      <c r="E423" s="17">
        <v>1</v>
      </c>
      <c r="F423" s="91"/>
      <c r="G423" s="91"/>
      <c r="H423" s="120" t="s">
        <v>698</v>
      </c>
      <c r="I423" s="588" t="s">
        <v>512</v>
      </c>
      <c r="J423" s="122">
        <f t="shared" si="141"/>
        <v>45</v>
      </c>
      <c r="K423" s="91" t="s">
        <v>8</v>
      </c>
      <c r="L423" s="144">
        <v>29.9</v>
      </c>
      <c r="M423" s="17">
        <v>3</v>
      </c>
      <c r="N423" s="19">
        <f t="shared" si="135"/>
        <v>175</v>
      </c>
      <c r="O423" s="102">
        <f t="shared" si="136"/>
        <v>5232.5</v>
      </c>
      <c r="P423" s="103">
        <f t="shared" si="137"/>
        <v>4.168653399474108</v>
      </c>
      <c r="Q423" s="62">
        <f t="shared" si="142"/>
        <v>10500</v>
      </c>
      <c r="R423" s="104">
        <f t="shared" si="138"/>
        <v>150</v>
      </c>
      <c r="S423" s="62">
        <f t="shared" si="139"/>
        <v>0</v>
      </c>
      <c r="T423" s="62">
        <f t="shared" si="140"/>
        <v>0</v>
      </c>
      <c r="U423" s="62">
        <f t="shared" si="145"/>
        <v>15732.5</v>
      </c>
      <c r="V423" s="62">
        <v>24800</v>
      </c>
      <c r="W423" s="19">
        <f t="shared" si="146"/>
        <v>1.8163228603971147</v>
      </c>
      <c r="X423" s="111">
        <v>33070</v>
      </c>
      <c r="Y423" s="111"/>
      <c r="Z423" s="112">
        <f t="shared" si="149"/>
        <v>969.95164670658721</v>
      </c>
      <c r="AA423" s="112">
        <f t="shared" si="147"/>
        <v>344.55999999999989</v>
      </c>
      <c r="AB423" s="112">
        <f t="shared" si="150"/>
        <v>156.97499999999999</v>
      </c>
      <c r="AC423" s="112">
        <f t="shared" si="154"/>
        <v>6339.5</v>
      </c>
      <c r="AD423" s="112">
        <f t="shared" si="151"/>
        <v>3445.5999999999985</v>
      </c>
      <c r="AE423" s="112">
        <f t="shared" si="143"/>
        <v>5300</v>
      </c>
      <c r="AF423" s="112">
        <f t="shared" si="144"/>
        <v>3000</v>
      </c>
      <c r="AG423" s="113">
        <f t="shared" si="152"/>
        <v>0.21370967741935484</v>
      </c>
      <c r="AH423" s="114">
        <f t="shared" si="153"/>
        <v>0.12096774193548387</v>
      </c>
    </row>
    <row r="424" spans="1:34" ht="21" customHeight="1">
      <c r="A424" s="593">
        <f t="shared" si="148"/>
        <v>414</v>
      </c>
      <c r="B424" s="91"/>
      <c r="C424" s="60" t="s">
        <v>1152</v>
      </c>
      <c r="D424" s="63"/>
      <c r="E424" s="17">
        <v>1</v>
      </c>
      <c r="F424" s="91"/>
      <c r="G424" s="91"/>
      <c r="H424" s="120" t="s">
        <v>697</v>
      </c>
      <c r="I424" s="588" t="s">
        <v>1153</v>
      </c>
      <c r="J424" s="17">
        <f t="shared" si="141"/>
        <v>42</v>
      </c>
      <c r="K424" s="91" t="s">
        <v>8</v>
      </c>
      <c r="L424" s="144">
        <v>29.9</v>
      </c>
      <c r="M424" s="17">
        <v>3</v>
      </c>
      <c r="N424" s="19">
        <f t="shared" si="135"/>
        <v>175</v>
      </c>
      <c r="O424" s="102">
        <f t="shared" si="136"/>
        <v>5232.5</v>
      </c>
      <c r="P424" s="103">
        <f t="shared" si="137"/>
        <v>4.168653399474108</v>
      </c>
      <c r="Q424" s="62">
        <f t="shared" si="142"/>
        <v>10500</v>
      </c>
      <c r="R424" s="104">
        <f t="shared" si="138"/>
        <v>150</v>
      </c>
      <c r="S424" s="62">
        <f t="shared" si="139"/>
        <v>0</v>
      </c>
      <c r="T424" s="62">
        <f t="shared" si="140"/>
        <v>0</v>
      </c>
      <c r="U424" s="62">
        <f t="shared" si="145"/>
        <v>15732.5</v>
      </c>
      <c r="V424" s="62">
        <v>24800</v>
      </c>
      <c r="W424" s="19">
        <f t="shared" si="146"/>
        <v>1.8163228603971147</v>
      </c>
      <c r="X424" s="111">
        <v>33070</v>
      </c>
      <c r="Y424" s="111"/>
      <c r="Z424" s="112">
        <f t="shared" si="149"/>
        <v>969.95164670658721</v>
      </c>
      <c r="AA424" s="112">
        <f t="shared" si="147"/>
        <v>344.55999999999989</v>
      </c>
      <c r="AB424" s="112">
        <f t="shared" si="150"/>
        <v>156.97499999999999</v>
      </c>
      <c r="AC424" s="112">
        <f t="shared" si="154"/>
        <v>6339.5</v>
      </c>
      <c r="AD424" s="112">
        <f t="shared" si="151"/>
        <v>3445.5999999999985</v>
      </c>
      <c r="AE424" s="112">
        <f t="shared" si="143"/>
        <v>5300</v>
      </c>
      <c r="AF424" s="112">
        <f t="shared" si="144"/>
        <v>3000</v>
      </c>
      <c r="AG424" s="113">
        <f t="shared" si="152"/>
        <v>0.21370967741935484</v>
      </c>
      <c r="AH424" s="114">
        <f t="shared" si="153"/>
        <v>0.12096774193548387</v>
      </c>
    </row>
    <row r="425" spans="1:34" s="36" customFormat="1" ht="21" customHeight="1">
      <c r="A425" s="593">
        <f t="shared" si="148"/>
        <v>415</v>
      </c>
      <c r="B425" s="17"/>
      <c r="C425" s="121" t="s">
        <v>1155</v>
      </c>
      <c r="D425" s="115"/>
      <c r="E425" s="17">
        <v>1</v>
      </c>
      <c r="F425" s="17"/>
      <c r="G425" s="17"/>
      <c r="H425" s="120" t="s">
        <v>698</v>
      </c>
      <c r="I425" s="590" t="s">
        <v>513</v>
      </c>
      <c r="J425" s="17">
        <f t="shared" si="141"/>
        <v>34</v>
      </c>
      <c r="K425" s="17" t="s">
        <v>8</v>
      </c>
      <c r="L425" s="144">
        <v>39.9</v>
      </c>
      <c r="M425" s="17">
        <v>3</v>
      </c>
      <c r="N425" s="19">
        <f t="shared" ref="N425:N488" si="155">IF(K425="USD",$G$1,IF(K425="CNY",$G$2,IF(K425="JPY",$G$4,IF(K425="EUR",$G$3,"확인요망"))))</f>
        <v>175</v>
      </c>
      <c r="O425" s="102">
        <f t="shared" si="136"/>
        <v>6982.5</v>
      </c>
      <c r="P425" s="103">
        <f t="shared" si="137"/>
        <v>5.5628518608366857</v>
      </c>
      <c r="Q425" s="62">
        <f t="shared" si="142"/>
        <v>10500</v>
      </c>
      <c r="R425" s="118">
        <f t="shared" si="138"/>
        <v>150</v>
      </c>
      <c r="S425" s="116">
        <f t="shared" si="139"/>
        <v>0</v>
      </c>
      <c r="T425" s="116">
        <f t="shared" si="140"/>
        <v>0</v>
      </c>
      <c r="U425" s="62">
        <f t="shared" si="145"/>
        <v>17482.5</v>
      </c>
      <c r="V425" s="62">
        <v>29800</v>
      </c>
      <c r="W425" s="19">
        <f t="shared" si="146"/>
        <v>1.8203233173293054</v>
      </c>
      <c r="X425" s="111">
        <v>39740</v>
      </c>
      <c r="Y425" s="111"/>
      <c r="Z425" s="112">
        <f t="shared" si="149"/>
        <v>1084.068413173653</v>
      </c>
      <c r="AA425" s="112">
        <f t="shared" si="147"/>
        <v>556.17000000000007</v>
      </c>
      <c r="AB425" s="112">
        <f t="shared" si="150"/>
        <v>209.47499999999999</v>
      </c>
      <c r="AC425" s="112">
        <f t="shared" si="154"/>
        <v>9039.5</v>
      </c>
      <c r="AD425" s="112">
        <f t="shared" si="151"/>
        <v>5561.7000000000007</v>
      </c>
      <c r="AE425" s="112">
        <f t="shared" si="143"/>
        <v>7800</v>
      </c>
      <c r="AF425" s="112">
        <f t="shared" si="144"/>
        <v>4800</v>
      </c>
      <c r="AG425" s="113">
        <f t="shared" si="152"/>
        <v>0.26174496644295303</v>
      </c>
      <c r="AH425" s="114">
        <f t="shared" si="153"/>
        <v>0.16107382550335569</v>
      </c>
    </row>
    <row r="426" spans="1:34" ht="21" customHeight="1">
      <c r="A426" s="593">
        <f t="shared" si="148"/>
        <v>416</v>
      </c>
      <c r="B426" s="91"/>
      <c r="C426" s="60" t="s">
        <v>1156</v>
      </c>
      <c r="D426" s="63"/>
      <c r="E426" s="17">
        <v>1</v>
      </c>
      <c r="F426" s="91"/>
      <c r="G426" s="91"/>
      <c r="H426" s="120" t="s">
        <v>698</v>
      </c>
      <c r="I426" s="588" t="s">
        <v>1157</v>
      </c>
      <c r="J426" s="17">
        <f t="shared" si="141"/>
        <v>47</v>
      </c>
      <c r="K426" s="91" t="s">
        <v>8</v>
      </c>
      <c r="L426" s="144">
        <v>49.9</v>
      </c>
      <c r="M426" s="17">
        <v>3</v>
      </c>
      <c r="N426" s="19">
        <f t="shared" si="155"/>
        <v>175</v>
      </c>
      <c r="O426" s="102">
        <f t="shared" si="136"/>
        <v>8732.5</v>
      </c>
      <c r="P426" s="103">
        <f t="shared" si="137"/>
        <v>6.9570503221992634</v>
      </c>
      <c r="Q426" s="62">
        <f t="shared" si="142"/>
        <v>10500</v>
      </c>
      <c r="R426" s="104">
        <f t="shared" si="138"/>
        <v>150</v>
      </c>
      <c r="S426" s="62">
        <f t="shared" si="139"/>
        <v>0</v>
      </c>
      <c r="T426" s="62">
        <f t="shared" si="140"/>
        <v>0</v>
      </c>
      <c r="U426" s="62">
        <f t="shared" si="145"/>
        <v>19232.5</v>
      </c>
      <c r="V426" s="62">
        <v>29800</v>
      </c>
      <c r="W426" s="19">
        <f t="shared" si="146"/>
        <v>1.8235957566214249</v>
      </c>
      <c r="X426" s="111">
        <v>39740</v>
      </c>
      <c r="Y426" s="111"/>
      <c r="Z426" s="112">
        <f t="shared" si="149"/>
        <v>1198.1851796407186</v>
      </c>
      <c r="AA426" s="112">
        <f t="shared" si="147"/>
        <v>381.17000000000007</v>
      </c>
      <c r="AB426" s="112">
        <f t="shared" si="150"/>
        <v>261.97499999999997</v>
      </c>
      <c r="AC426" s="112">
        <f t="shared" si="154"/>
        <v>7289.5</v>
      </c>
      <c r="AD426" s="112">
        <f t="shared" si="151"/>
        <v>3811.7000000000007</v>
      </c>
      <c r="AE426" s="112">
        <f t="shared" si="143"/>
        <v>5900</v>
      </c>
      <c r="AF426" s="112">
        <f t="shared" si="144"/>
        <v>3200</v>
      </c>
      <c r="AG426" s="113">
        <f t="shared" si="152"/>
        <v>0.19798657718120805</v>
      </c>
      <c r="AH426" s="114">
        <f t="shared" si="153"/>
        <v>0.10738255033557047</v>
      </c>
    </row>
    <row r="427" spans="1:34" ht="21" customHeight="1">
      <c r="A427" s="593">
        <f t="shared" si="148"/>
        <v>417</v>
      </c>
      <c r="B427" s="91"/>
      <c r="C427" s="60" t="s">
        <v>1154</v>
      </c>
      <c r="D427" s="63"/>
      <c r="E427" s="17">
        <v>1</v>
      </c>
      <c r="F427" s="91"/>
      <c r="G427" s="91"/>
      <c r="H427" s="120" t="s">
        <v>698</v>
      </c>
      <c r="I427" s="588" t="s">
        <v>1158</v>
      </c>
      <c r="J427" s="17">
        <f t="shared" si="141"/>
        <v>44</v>
      </c>
      <c r="K427" s="91" t="s">
        <v>8</v>
      </c>
      <c r="L427" s="144">
        <v>69.900000000000006</v>
      </c>
      <c r="M427" s="17">
        <v>3</v>
      </c>
      <c r="N427" s="19">
        <f t="shared" si="155"/>
        <v>175</v>
      </c>
      <c r="O427" s="102">
        <f t="shared" si="136"/>
        <v>12232.500000000002</v>
      </c>
      <c r="P427" s="103">
        <f t="shared" si="137"/>
        <v>9.7454472449244207</v>
      </c>
      <c r="Q427" s="62">
        <f t="shared" si="142"/>
        <v>10500</v>
      </c>
      <c r="R427" s="104">
        <f t="shared" si="138"/>
        <v>150</v>
      </c>
      <c r="S427" s="62">
        <f t="shared" si="139"/>
        <v>0</v>
      </c>
      <c r="T427" s="62">
        <f t="shared" si="140"/>
        <v>0</v>
      </c>
      <c r="U427" s="62">
        <f t="shared" si="145"/>
        <v>22732.5</v>
      </c>
      <c r="V427" s="62">
        <v>34800</v>
      </c>
      <c r="W427" s="19">
        <f t="shared" si="146"/>
        <v>1.8286291159021448</v>
      </c>
      <c r="X427" s="111">
        <v>46400</v>
      </c>
      <c r="Y427" s="111"/>
      <c r="Z427" s="112">
        <f t="shared" si="149"/>
        <v>1426.4187125748501</v>
      </c>
      <c r="AA427" s="112">
        <f t="shared" si="147"/>
        <v>417.95000000000005</v>
      </c>
      <c r="AB427" s="112">
        <f t="shared" si="150"/>
        <v>366.97500000000002</v>
      </c>
      <c r="AC427" s="112">
        <f t="shared" si="154"/>
        <v>8239.5</v>
      </c>
      <c r="AD427" s="112">
        <f t="shared" si="151"/>
        <v>4179.5</v>
      </c>
      <c r="AE427" s="112">
        <f t="shared" si="143"/>
        <v>6500</v>
      </c>
      <c r="AF427" s="112">
        <f t="shared" si="144"/>
        <v>3400</v>
      </c>
      <c r="AG427" s="113">
        <f t="shared" si="152"/>
        <v>0.18678160919540229</v>
      </c>
      <c r="AH427" s="114">
        <f t="shared" si="153"/>
        <v>9.7701149425287362E-2</v>
      </c>
    </row>
    <row r="428" spans="1:34" ht="21" customHeight="1">
      <c r="A428" s="593">
        <f t="shared" si="148"/>
        <v>418</v>
      </c>
      <c r="B428" s="91"/>
      <c r="C428" s="60" t="s">
        <v>1159</v>
      </c>
      <c r="D428" s="63"/>
      <c r="E428" s="17">
        <v>1</v>
      </c>
      <c r="F428" s="91"/>
      <c r="G428" s="91"/>
      <c r="H428" s="120" t="s">
        <v>698</v>
      </c>
      <c r="I428" s="588" t="s">
        <v>1160</v>
      </c>
      <c r="J428" s="17">
        <f t="shared" si="141"/>
        <v>42</v>
      </c>
      <c r="K428" s="91" t="s">
        <v>8</v>
      </c>
      <c r="L428" s="144">
        <v>37.9</v>
      </c>
      <c r="M428" s="17">
        <v>3</v>
      </c>
      <c r="N428" s="19">
        <f t="shared" si="155"/>
        <v>175</v>
      </c>
      <c r="O428" s="102">
        <f t="shared" ref="O428:O491" si="156">L428*N428</f>
        <v>6632.5</v>
      </c>
      <c r="P428" s="103">
        <f t="shared" ref="P428:P491" si="157">O428/$G$1</f>
        <v>5.2840121685641703</v>
      </c>
      <c r="Q428" s="62">
        <f t="shared" si="142"/>
        <v>10500</v>
      </c>
      <c r="R428" s="104">
        <f t="shared" ref="R428:R491" si="158">IF(G428="USD",200,150)</f>
        <v>150</v>
      </c>
      <c r="S428" s="62">
        <f t="shared" ref="S428:S491" si="159">IF(P428&lt;R428,0,(O428+Q428)*0.08)</f>
        <v>0</v>
      </c>
      <c r="T428" s="62">
        <f t="shared" ref="T428:T491" si="160">IF(P428&lt;R428,0,(O428+S428)*0.1)</f>
        <v>0</v>
      </c>
      <c r="U428" s="62">
        <f t="shared" si="145"/>
        <v>17132.5</v>
      </c>
      <c r="V428" s="62">
        <v>29800</v>
      </c>
      <c r="W428" s="19">
        <f t="shared" si="146"/>
        <v>1.8195886062400226</v>
      </c>
      <c r="X428" s="111">
        <v>39740</v>
      </c>
      <c r="Y428" s="111"/>
      <c r="Z428" s="112">
        <f t="shared" si="149"/>
        <v>1061.2450598802398</v>
      </c>
      <c r="AA428" s="112">
        <f t="shared" si="147"/>
        <v>591.17000000000007</v>
      </c>
      <c r="AB428" s="112">
        <f t="shared" si="150"/>
        <v>198.97499999999999</v>
      </c>
      <c r="AC428" s="112">
        <f t="shared" si="154"/>
        <v>9389.5</v>
      </c>
      <c r="AD428" s="112">
        <f t="shared" si="151"/>
        <v>5911.7000000000007</v>
      </c>
      <c r="AE428" s="112">
        <f t="shared" si="143"/>
        <v>8200</v>
      </c>
      <c r="AF428" s="112">
        <f t="shared" si="144"/>
        <v>5200</v>
      </c>
      <c r="AG428" s="113">
        <f t="shared" si="152"/>
        <v>0.27516778523489932</v>
      </c>
      <c r="AH428" s="114">
        <f t="shared" si="153"/>
        <v>0.17449664429530201</v>
      </c>
    </row>
    <row r="429" spans="1:34" ht="21" customHeight="1">
      <c r="A429" s="593">
        <f t="shared" si="148"/>
        <v>419</v>
      </c>
      <c r="B429" s="91"/>
      <c r="C429" s="60" t="s">
        <v>1161</v>
      </c>
      <c r="D429" s="63"/>
      <c r="E429" s="17">
        <v>1</v>
      </c>
      <c r="F429" s="91"/>
      <c r="G429" s="91"/>
      <c r="H429" s="120" t="s">
        <v>698</v>
      </c>
      <c r="I429" s="588" t="s">
        <v>514</v>
      </c>
      <c r="J429" s="17">
        <f t="shared" si="141"/>
        <v>36</v>
      </c>
      <c r="K429" s="91" t="s">
        <v>8</v>
      </c>
      <c r="L429" s="144">
        <v>9.9</v>
      </c>
      <c r="M429" s="17">
        <v>3</v>
      </c>
      <c r="N429" s="19">
        <f t="shared" si="155"/>
        <v>175</v>
      </c>
      <c r="O429" s="102">
        <f t="shared" si="156"/>
        <v>1732.5</v>
      </c>
      <c r="P429" s="103">
        <f t="shared" si="157"/>
        <v>1.380256476748952</v>
      </c>
      <c r="Q429" s="62">
        <f t="shared" si="142"/>
        <v>10500</v>
      </c>
      <c r="R429" s="104">
        <f t="shared" si="158"/>
        <v>150</v>
      </c>
      <c r="S429" s="62">
        <f t="shared" si="159"/>
        <v>0</v>
      </c>
      <c r="T429" s="62">
        <f t="shared" si="160"/>
        <v>0</v>
      </c>
      <c r="U429" s="62">
        <f t="shared" si="145"/>
        <v>12232.5</v>
      </c>
      <c r="V429" s="62">
        <v>19800</v>
      </c>
      <c r="W429" s="19">
        <f t="shared" si="146"/>
        <v>1.8048880779214105</v>
      </c>
      <c r="X429" s="111">
        <v>26400</v>
      </c>
      <c r="Y429" s="111"/>
      <c r="Z429" s="112">
        <f t="shared" si="149"/>
        <v>741.71811377245513</v>
      </c>
      <c r="AA429" s="112">
        <f t="shared" si="147"/>
        <v>307.95000000000005</v>
      </c>
      <c r="AB429" s="112">
        <f t="shared" si="150"/>
        <v>51.975000000000001</v>
      </c>
      <c r="AC429" s="112">
        <f t="shared" si="154"/>
        <v>5389.5</v>
      </c>
      <c r="AD429" s="112">
        <f t="shared" si="151"/>
        <v>3079.5</v>
      </c>
      <c r="AE429" s="112">
        <f t="shared" si="143"/>
        <v>4600</v>
      </c>
      <c r="AF429" s="112">
        <f t="shared" si="144"/>
        <v>2800</v>
      </c>
      <c r="AG429" s="113">
        <f t="shared" si="152"/>
        <v>0.23232323232323232</v>
      </c>
      <c r="AH429" s="114">
        <f t="shared" si="153"/>
        <v>0.14141414141414141</v>
      </c>
    </row>
    <row r="430" spans="1:34" ht="21" customHeight="1">
      <c r="A430" s="593">
        <f t="shared" si="148"/>
        <v>420</v>
      </c>
      <c r="B430" s="91"/>
      <c r="C430" s="60" t="s">
        <v>1162</v>
      </c>
      <c r="D430" s="63"/>
      <c r="E430" s="17">
        <v>1</v>
      </c>
      <c r="F430" s="91"/>
      <c r="G430" s="91"/>
      <c r="H430" s="120" t="s">
        <v>698</v>
      </c>
      <c r="I430" s="588" t="s">
        <v>1163</v>
      </c>
      <c r="J430" s="17">
        <f t="shared" si="141"/>
        <v>43</v>
      </c>
      <c r="K430" s="91" t="s">
        <v>8</v>
      </c>
      <c r="L430" s="144">
        <v>56.9</v>
      </c>
      <c r="M430" s="17">
        <v>3</v>
      </c>
      <c r="N430" s="19">
        <f t="shared" si="155"/>
        <v>175</v>
      </c>
      <c r="O430" s="102">
        <f t="shared" si="156"/>
        <v>9957.5</v>
      </c>
      <c r="P430" s="103">
        <f t="shared" si="157"/>
        <v>7.9329892451530686</v>
      </c>
      <c r="Q430" s="62">
        <f t="shared" si="142"/>
        <v>10500</v>
      </c>
      <c r="R430" s="104">
        <f t="shared" si="158"/>
        <v>150</v>
      </c>
      <c r="S430" s="62">
        <f t="shared" si="159"/>
        <v>0</v>
      </c>
      <c r="T430" s="62">
        <f t="shared" si="160"/>
        <v>0</v>
      </c>
      <c r="U430" s="62">
        <f t="shared" si="145"/>
        <v>20457.5</v>
      </c>
      <c r="V430" s="62">
        <v>29800</v>
      </c>
      <c r="W430" s="19">
        <f t="shared" si="146"/>
        <v>1.8255533415632377</v>
      </c>
      <c r="X430" s="111">
        <v>39740</v>
      </c>
      <c r="Y430" s="111"/>
      <c r="Z430" s="112">
        <f t="shared" si="149"/>
        <v>1278.0669161676642</v>
      </c>
      <c r="AA430" s="112">
        <f t="shared" si="147"/>
        <v>258.67000000000007</v>
      </c>
      <c r="AB430" s="112">
        <f t="shared" si="150"/>
        <v>298.72499999999997</v>
      </c>
      <c r="AC430" s="112">
        <f t="shared" si="154"/>
        <v>6064.5</v>
      </c>
      <c r="AD430" s="112">
        <f t="shared" si="151"/>
        <v>2586.7000000000007</v>
      </c>
      <c r="AE430" s="112">
        <f t="shared" si="143"/>
        <v>4500</v>
      </c>
      <c r="AF430" s="112">
        <f t="shared" si="144"/>
        <v>2100</v>
      </c>
      <c r="AG430" s="113">
        <f t="shared" si="152"/>
        <v>0.15100671140939598</v>
      </c>
      <c r="AH430" s="114">
        <f t="shared" si="153"/>
        <v>7.0469798657718116E-2</v>
      </c>
    </row>
    <row r="431" spans="1:34" ht="21" customHeight="1">
      <c r="A431" s="593">
        <f t="shared" si="148"/>
        <v>421</v>
      </c>
      <c r="B431" s="91"/>
      <c r="C431" s="60" t="s">
        <v>1164</v>
      </c>
      <c r="D431" s="63"/>
      <c r="E431" s="17">
        <v>1</v>
      </c>
      <c r="F431" s="91"/>
      <c r="G431" s="91"/>
      <c r="H431" s="120" t="s">
        <v>697</v>
      </c>
      <c r="I431" s="588" t="s">
        <v>515</v>
      </c>
      <c r="J431" s="17">
        <f t="shared" si="141"/>
        <v>32</v>
      </c>
      <c r="K431" s="91" t="s">
        <v>8</v>
      </c>
      <c r="L431" s="144">
        <v>39.9</v>
      </c>
      <c r="M431" s="17">
        <v>3</v>
      </c>
      <c r="N431" s="19">
        <f t="shared" si="155"/>
        <v>175</v>
      </c>
      <c r="O431" s="102">
        <f t="shared" si="156"/>
        <v>6982.5</v>
      </c>
      <c r="P431" s="103">
        <f t="shared" si="157"/>
        <v>5.5628518608366857</v>
      </c>
      <c r="Q431" s="62">
        <f t="shared" si="142"/>
        <v>10500</v>
      </c>
      <c r="R431" s="104">
        <f t="shared" si="158"/>
        <v>150</v>
      </c>
      <c r="S431" s="62">
        <f t="shared" si="159"/>
        <v>0</v>
      </c>
      <c r="T431" s="62">
        <f t="shared" si="160"/>
        <v>0</v>
      </c>
      <c r="U431" s="62">
        <f t="shared" si="145"/>
        <v>17482.5</v>
      </c>
      <c r="V431" s="62">
        <v>29800</v>
      </c>
      <c r="W431" s="19">
        <f t="shared" si="146"/>
        <v>1.8203233173293054</v>
      </c>
      <c r="X431" s="111">
        <v>39740</v>
      </c>
      <c r="Y431" s="111"/>
      <c r="Z431" s="112">
        <f t="shared" si="149"/>
        <v>1084.068413173653</v>
      </c>
      <c r="AA431" s="112">
        <f t="shared" si="147"/>
        <v>556.17000000000007</v>
      </c>
      <c r="AB431" s="112">
        <f t="shared" si="150"/>
        <v>209.47499999999999</v>
      </c>
      <c r="AC431" s="112">
        <f t="shared" si="154"/>
        <v>9039.5</v>
      </c>
      <c r="AD431" s="112">
        <f t="shared" si="151"/>
        <v>5561.7000000000007</v>
      </c>
      <c r="AE431" s="112">
        <f t="shared" si="143"/>
        <v>7800</v>
      </c>
      <c r="AF431" s="112">
        <f t="shared" si="144"/>
        <v>4800</v>
      </c>
      <c r="AG431" s="113">
        <f t="shared" si="152"/>
        <v>0.26174496644295303</v>
      </c>
      <c r="AH431" s="114">
        <f t="shared" si="153"/>
        <v>0.16107382550335569</v>
      </c>
    </row>
    <row r="432" spans="1:34" ht="21" customHeight="1">
      <c r="A432" s="593">
        <f t="shared" si="148"/>
        <v>422</v>
      </c>
      <c r="B432" s="91"/>
      <c r="C432" s="60" t="s">
        <v>1166</v>
      </c>
      <c r="D432" s="63"/>
      <c r="E432" s="17">
        <v>1</v>
      </c>
      <c r="F432" s="91"/>
      <c r="G432" s="91"/>
      <c r="H432" s="120" t="s">
        <v>698</v>
      </c>
      <c r="I432" s="588" t="s">
        <v>516</v>
      </c>
      <c r="J432" s="17">
        <f t="shared" si="141"/>
        <v>44</v>
      </c>
      <c r="K432" s="91" t="s">
        <v>8</v>
      </c>
      <c r="L432" s="144">
        <v>29.9</v>
      </c>
      <c r="M432" s="17">
        <v>3</v>
      </c>
      <c r="N432" s="19">
        <f t="shared" si="155"/>
        <v>175</v>
      </c>
      <c r="O432" s="102">
        <f t="shared" si="156"/>
        <v>5232.5</v>
      </c>
      <c r="P432" s="103">
        <f t="shared" si="157"/>
        <v>4.168653399474108</v>
      </c>
      <c r="Q432" s="62">
        <f t="shared" si="142"/>
        <v>10500</v>
      </c>
      <c r="R432" s="104">
        <f t="shared" si="158"/>
        <v>150</v>
      </c>
      <c r="S432" s="62">
        <f t="shared" si="159"/>
        <v>0</v>
      </c>
      <c r="T432" s="62">
        <f t="shared" si="160"/>
        <v>0</v>
      </c>
      <c r="U432" s="62">
        <f t="shared" si="145"/>
        <v>15732.5</v>
      </c>
      <c r="V432" s="62">
        <v>24800</v>
      </c>
      <c r="W432" s="19">
        <f t="shared" si="146"/>
        <v>1.8163228603971147</v>
      </c>
      <c r="X432" s="111">
        <v>33070</v>
      </c>
      <c r="Y432" s="111"/>
      <c r="Z432" s="112">
        <f t="shared" si="149"/>
        <v>969.95164670658721</v>
      </c>
      <c r="AA432" s="112">
        <f t="shared" si="147"/>
        <v>344.55999999999989</v>
      </c>
      <c r="AB432" s="112">
        <f t="shared" si="150"/>
        <v>156.97499999999999</v>
      </c>
      <c r="AC432" s="112">
        <f t="shared" si="154"/>
        <v>6339.5</v>
      </c>
      <c r="AD432" s="112">
        <f t="shared" si="151"/>
        <v>3445.5999999999985</v>
      </c>
      <c r="AE432" s="112">
        <f t="shared" si="143"/>
        <v>5300</v>
      </c>
      <c r="AF432" s="112">
        <f t="shared" si="144"/>
        <v>3000</v>
      </c>
      <c r="AG432" s="113">
        <f t="shared" si="152"/>
        <v>0.21370967741935484</v>
      </c>
      <c r="AH432" s="114">
        <f t="shared" si="153"/>
        <v>0.12096774193548387</v>
      </c>
    </row>
    <row r="433" spans="1:34" ht="21" customHeight="1">
      <c r="A433" s="593">
        <f t="shared" si="148"/>
        <v>423</v>
      </c>
      <c r="B433" s="91"/>
      <c r="C433" s="60" t="s">
        <v>1167</v>
      </c>
      <c r="D433" s="63"/>
      <c r="E433" s="17">
        <v>1</v>
      </c>
      <c r="F433" s="91"/>
      <c r="G433" s="91"/>
      <c r="H433" s="120" t="s">
        <v>698</v>
      </c>
      <c r="I433" s="588" t="s">
        <v>517</v>
      </c>
      <c r="J433" s="17">
        <f t="shared" si="141"/>
        <v>34</v>
      </c>
      <c r="K433" s="91" t="s">
        <v>8</v>
      </c>
      <c r="L433" s="144">
        <v>16.899999999999999</v>
      </c>
      <c r="M433" s="17">
        <v>3</v>
      </c>
      <c r="N433" s="19">
        <f t="shared" si="155"/>
        <v>175</v>
      </c>
      <c r="O433" s="102">
        <f t="shared" si="156"/>
        <v>2957.4999999999995</v>
      </c>
      <c r="P433" s="103">
        <f t="shared" si="157"/>
        <v>2.3561953997027563</v>
      </c>
      <c r="Q433" s="62">
        <f t="shared" si="142"/>
        <v>10500</v>
      </c>
      <c r="R433" s="104">
        <f t="shared" si="158"/>
        <v>150</v>
      </c>
      <c r="S433" s="62">
        <f t="shared" si="159"/>
        <v>0</v>
      </c>
      <c r="T433" s="62">
        <f t="shared" si="160"/>
        <v>0</v>
      </c>
      <c r="U433" s="62">
        <f t="shared" si="145"/>
        <v>13457.5</v>
      </c>
      <c r="V433" s="62">
        <v>19800</v>
      </c>
      <c r="W433" s="19">
        <f t="shared" si="146"/>
        <v>1.809566822142451</v>
      </c>
      <c r="X433" s="111">
        <v>26400</v>
      </c>
      <c r="Y433" s="111"/>
      <c r="Z433" s="112">
        <f t="shared" si="149"/>
        <v>821.59985029940117</v>
      </c>
      <c r="AA433" s="112">
        <f t="shared" si="147"/>
        <v>185.45000000000002</v>
      </c>
      <c r="AB433" s="112">
        <f t="shared" si="150"/>
        <v>88.72499999999998</v>
      </c>
      <c r="AC433" s="112">
        <f t="shared" si="154"/>
        <v>4164.5</v>
      </c>
      <c r="AD433" s="112">
        <f t="shared" si="151"/>
        <v>1854.5</v>
      </c>
      <c r="AE433" s="112">
        <f t="shared" si="143"/>
        <v>3300</v>
      </c>
      <c r="AF433" s="112">
        <f t="shared" si="144"/>
        <v>1600</v>
      </c>
      <c r="AG433" s="113">
        <f t="shared" si="152"/>
        <v>0.16666666666666666</v>
      </c>
      <c r="AH433" s="114">
        <f t="shared" si="153"/>
        <v>8.0808080808080815E-2</v>
      </c>
    </row>
    <row r="434" spans="1:34" ht="21" customHeight="1">
      <c r="A434" s="593">
        <f t="shared" si="148"/>
        <v>424</v>
      </c>
      <c r="B434" s="91"/>
      <c r="C434" s="60" t="s">
        <v>1165</v>
      </c>
      <c r="D434" s="63"/>
      <c r="E434" s="17">
        <v>1</v>
      </c>
      <c r="F434" s="91"/>
      <c r="G434" s="91"/>
      <c r="H434" s="120" t="s">
        <v>698</v>
      </c>
      <c r="I434" s="588" t="s">
        <v>1168</v>
      </c>
      <c r="J434" s="17">
        <f t="shared" si="141"/>
        <v>40</v>
      </c>
      <c r="K434" s="91" t="s">
        <v>8</v>
      </c>
      <c r="L434" s="144">
        <v>151.9</v>
      </c>
      <c r="M434" s="17">
        <v>3</v>
      </c>
      <c r="N434" s="19">
        <f t="shared" si="155"/>
        <v>175</v>
      </c>
      <c r="O434" s="102">
        <f t="shared" si="156"/>
        <v>26582.5</v>
      </c>
      <c r="P434" s="103">
        <f t="shared" si="157"/>
        <v>21.177874628097559</v>
      </c>
      <c r="Q434" s="62">
        <f t="shared" si="142"/>
        <v>10500</v>
      </c>
      <c r="R434" s="104">
        <f t="shared" si="158"/>
        <v>150</v>
      </c>
      <c r="S434" s="62">
        <f t="shared" si="159"/>
        <v>0</v>
      </c>
      <c r="T434" s="62">
        <f t="shared" si="160"/>
        <v>0</v>
      </c>
      <c r="U434" s="62">
        <f t="shared" si="145"/>
        <v>37082.5</v>
      </c>
      <c r="V434" s="62">
        <v>49800</v>
      </c>
      <c r="W434" s="19">
        <f t="shared" si="146"/>
        <v>1.8393321897969044</v>
      </c>
      <c r="X434" s="111">
        <v>66400</v>
      </c>
      <c r="Y434" s="111"/>
      <c r="Z434" s="112">
        <f t="shared" si="149"/>
        <v>2362.1761976047896</v>
      </c>
      <c r="AA434" s="112">
        <f t="shared" si="147"/>
        <v>142.95000000000002</v>
      </c>
      <c r="AB434" s="112">
        <f t="shared" si="150"/>
        <v>797.47500000000002</v>
      </c>
      <c r="AC434" s="112">
        <f t="shared" si="154"/>
        <v>7239.5</v>
      </c>
      <c r="AD434" s="112">
        <f t="shared" si="151"/>
        <v>1429.5</v>
      </c>
      <c r="AE434" s="112">
        <f t="shared" si="143"/>
        <v>4100</v>
      </c>
      <c r="AF434" s="112">
        <f t="shared" si="144"/>
        <v>500</v>
      </c>
      <c r="AG434" s="113">
        <f t="shared" si="152"/>
        <v>8.2329317269076302E-2</v>
      </c>
      <c r="AH434" s="114">
        <f t="shared" si="153"/>
        <v>1.0040160642570281E-2</v>
      </c>
    </row>
    <row r="435" spans="1:34" ht="21" customHeight="1">
      <c r="A435" s="593">
        <f t="shared" si="148"/>
        <v>425</v>
      </c>
      <c r="B435" s="91"/>
      <c r="C435" s="60" t="s">
        <v>1169</v>
      </c>
      <c r="D435" s="63"/>
      <c r="E435" s="17">
        <v>1</v>
      </c>
      <c r="F435" s="91"/>
      <c r="G435" s="91"/>
      <c r="H435" s="120" t="s">
        <v>698</v>
      </c>
      <c r="I435" s="588" t="s">
        <v>1170</v>
      </c>
      <c r="J435" s="17">
        <f t="shared" si="141"/>
        <v>49</v>
      </c>
      <c r="K435" s="91" t="s">
        <v>8</v>
      </c>
      <c r="L435" s="144">
        <v>113.05</v>
      </c>
      <c r="M435" s="17">
        <v>3</v>
      </c>
      <c r="N435" s="19">
        <f t="shared" si="155"/>
        <v>175</v>
      </c>
      <c r="O435" s="102">
        <f t="shared" si="156"/>
        <v>19783.75</v>
      </c>
      <c r="P435" s="103">
        <f t="shared" si="157"/>
        <v>15.761413605703943</v>
      </c>
      <c r="Q435" s="62">
        <f t="shared" si="142"/>
        <v>10500</v>
      </c>
      <c r="R435" s="104">
        <f t="shared" si="158"/>
        <v>150</v>
      </c>
      <c r="S435" s="62">
        <f t="shared" si="159"/>
        <v>0</v>
      </c>
      <c r="T435" s="62">
        <f t="shared" si="160"/>
        <v>0</v>
      </c>
      <c r="U435" s="62">
        <f t="shared" si="145"/>
        <v>30283.75</v>
      </c>
      <c r="V435" s="62">
        <v>44800</v>
      </c>
      <c r="W435" s="19">
        <f t="shared" si="146"/>
        <v>1.8355257125160254</v>
      </c>
      <c r="X435" s="111">
        <v>59740</v>
      </c>
      <c r="Y435" s="111"/>
      <c r="Z435" s="112">
        <f t="shared" si="149"/>
        <v>1918.8325598802394</v>
      </c>
      <c r="AA435" s="112">
        <f t="shared" si="147"/>
        <v>436.04499999999973</v>
      </c>
      <c r="AB435" s="112">
        <f t="shared" si="150"/>
        <v>593.51249999999993</v>
      </c>
      <c r="AC435" s="112">
        <f t="shared" si="154"/>
        <v>9588.25</v>
      </c>
      <c r="AD435" s="112">
        <f t="shared" si="151"/>
        <v>4360.4499999999971</v>
      </c>
      <c r="AE435" s="112">
        <f t="shared" si="143"/>
        <v>7100</v>
      </c>
      <c r="AF435" s="112">
        <f t="shared" si="144"/>
        <v>3400</v>
      </c>
      <c r="AG435" s="113">
        <f t="shared" si="152"/>
        <v>0.15848214285714285</v>
      </c>
      <c r="AH435" s="114">
        <f t="shared" si="153"/>
        <v>7.5892857142857137E-2</v>
      </c>
    </row>
    <row r="436" spans="1:34" ht="21" customHeight="1">
      <c r="A436" s="593">
        <f t="shared" si="148"/>
        <v>426</v>
      </c>
      <c r="B436" s="91"/>
      <c r="C436" s="60" t="s">
        <v>1171</v>
      </c>
      <c r="D436" s="63"/>
      <c r="E436" s="17">
        <v>1</v>
      </c>
      <c r="F436" s="91"/>
      <c r="G436" s="91"/>
      <c r="H436" s="120" t="s">
        <v>697</v>
      </c>
      <c r="I436" s="588" t="s">
        <v>1172</v>
      </c>
      <c r="J436" s="17">
        <f t="shared" si="141"/>
        <v>38</v>
      </c>
      <c r="K436" s="91" t="s">
        <v>8</v>
      </c>
      <c r="L436" s="144">
        <v>37.9</v>
      </c>
      <c r="M436" s="17">
        <v>3</v>
      </c>
      <c r="N436" s="19">
        <f t="shared" si="155"/>
        <v>175</v>
      </c>
      <c r="O436" s="102">
        <f t="shared" si="156"/>
        <v>6632.5</v>
      </c>
      <c r="P436" s="103">
        <f t="shared" si="157"/>
        <v>5.2840121685641703</v>
      </c>
      <c r="Q436" s="62">
        <f t="shared" si="142"/>
        <v>10500</v>
      </c>
      <c r="R436" s="104">
        <f t="shared" si="158"/>
        <v>150</v>
      </c>
      <c r="S436" s="62">
        <f t="shared" si="159"/>
        <v>0</v>
      </c>
      <c r="T436" s="62">
        <f t="shared" si="160"/>
        <v>0</v>
      </c>
      <c r="U436" s="62">
        <f t="shared" si="145"/>
        <v>17132.5</v>
      </c>
      <c r="V436" s="62">
        <v>29800</v>
      </c>
      <c r="W436" s="19">
        <f t="shared" si="146"/>
        <v>1.8195886062400226</v>
      </c>
      <c r="X436" s="111">
        <v>39740</v>
      </c>
      <c r="Y436" s="111"/>
      <c r="Z436" s="112">
        <f t="shared" si="149"/>
        <v>1061.2450598802398</v>
      </c>
      <c r="AA436" s="112">
        <f t="shared" si="147"/>
        <v>591.17000000000007</v>
      </c>
      <c r="AB436" s="112">
        <f t="shared" si="150"/>
        <v>198.97499999999999</v>
      </c>
      <c r="AC436" s="112">
        <f t="shared" si="154"/>
        <v>9389.5</v>
      </c>
      <c r="AD436" s="112">
        <f t="shared" si="151"/>
        <v>5911.7000000000007</v>
      </c>
      <c r="AE436" s="112">
        <f t="shared" si="143"/>
        <v>8200</v>
      </c>
      <c r="AF436" s="112">
        <f t="shared" si="144"/>
        <v>5200</v>
      </c>
      <c r="AG436" s="113">
        <f t="shared" si="152"/>
        <v>0.27516778523489932</v>
      </c>
      <c r="AH436" s="114">
        <f t="shared" si="153"/>
        <v>0.17449664429530201</v>
      </c>
    </row>
    <row r="437" spans="1:34" ht="21" customHeight="1">
      <c r="A437" s="593">
        <f t="shared" si="148"/>
        <v>427</v>
      </c>
      <c r="B437" s="91"/>
      <c r="C437" s="60" t="s">
        <v>1173</v>
      </c>
      <c r="D437" s="63"/>
      <c r="E437" s="17">
        <v>1</v>
      </c>
      <c r="F437" s="91"/>
      <c r="G437" s="91"/>
      <c r="H437" s="120" t="s">
        <v>698</v>
      </c>
      <c r="I437" s="588" t="s">
        <v>1174</v>
      </c>
      <c r="J437" s="17">
        <f t="shared" si="141"/>
        <v>35</v>
      </c>
      <c r="K437" s="91" t="s">
        <v>8</v>
      </c>
      <c r="L437" s="144">
        <v>29.9</v>
      </c>
      <c r="M437" s="17">
        <v>3</v>
      </c>
      <c r="N437" s="19">
        <f t="shared" si="155"/>
        <v>175</v>
      </c>
      <c r="O437" s="102">
        <f t="shared" si="156"/>
        <v>5232.5</v>
      </c>
      <c r="P437" s="103">
        <f t="shared" si="157"/>
        <v>4.168653399474108</v>
      </c>
      <c r="Q437" s="62">
        <f t="shared" si="142"/>
        <v>10500</v>
      </c>
      <c r="R437" s="104">
        <f t="shared" si="158"/>
        <v>150</v>
      </c>
      <c r="S437" s="62">
        <f t="shared" si="159"/>
        <v>0</v>
      </c>
      <c r="T437" s="62">
        <f t="shared" si="160"/>
        <v>0</v>
      </c>
      <c r="U437" s="62">
        <f t="shared" si="145"/>
        <v>15732.5</v>
      </c>
      <c r="V437" s="62">
        <v>24800</v>
      </c>
      <c r="W437" s="19">
        <f t="shared" si="146"/>
        <v>1.8163228603971147</v>
      </c>
      <c r="X437" s="111">
        <v>33070</v>
      </c>
      <c r="Y437" s="111"/>
      <c r="Z437" s="112">
        <f t="shared" si="149"/>
        <v>969.95164670658721</v>
      </c>
      <c r="AA437" s="112">
        <f t="shared" si="147"/>
        <v>344.55999999999989</v>
      </c>
      <c r="AB437" s="112">
        <f t="shared" si="150"/>
        <v>156.97499999999999</v>
      </c>
      <c r="AC437" s="112">
        <f t="shared" si="154"/>
        <v>6339.5</v>
      </c>
      <c r="AD437" s="112">
        <f t="shared" si="151"/>
        <v>3445.5999999999985</v>
      </c>
      <c r="AE437" s="112">
        <f t="shared" si="143"/>
        <v>5300</v>
      </c>
      <c r="AF437" s="112">
        <f t="shared" si="144"/>
        <v>3000</v>
      </c>
      <c r="AG437" s="113">
        <f t="shared" si="152"/>
        <v>0.21370967741935484</v>
      </c>
      <c r="AH437" s="114">
        <f t="shared" si="153"/>
        <v>0.12096774193548387</v>
      </c>
    </row>
    <row r="438" spans="1:34" ht="21" customHeight="1">
      <c r="A438" s="593">
        <f t="shared" si="148"/>
        <v>428</v>
      </c>
      <c r="B438" s="91"/>
      <c r="C438" s="60" t="s">
        <v>1175</v>
      </c>
      <c r="D438" s="63"/>
      <c r="E438" s="17">
        <v>1</v>
      </c>
      <c r="F438" s="91"/>
      <c r="G438" s="91"/>
      <c r="H438" s="120" t="s">
        <v>697</v>
      </c>
      <c r="I438" s="588" t="s">
        <v>1176</v>
      </c>
      <c r="J438" s="17">
        <f t="shared" si="141"/>
        <v>40</v>
      </c>
      <c r="K438" s="91" t="s">
        <v>8</v>
      </c>
      <c r="L438" s="144">
        <v>49.9</v>
      </c>
      <c r="M438" s="17">
        <v>3</v>
      </c>
      <c r="N438" s="19">
        <f t="shared" si="155"/>
        <v>175</v>
      </c>
      <c r="O438" s="102">
        <f t="shared" si="156"/>
        <v>8732.5</v>
      </c>
      <c r="P438" s="103">
        <f t="shared" si="157"/>
        <v>6.9570503221992634</v>
      </c>
      <c r="Q438" s="62">
        <f t="shared" ref="Q438:Q501" si="161">IF($M438&lt;=1, 6500, IF($M438&lt;=1.5, 7300, IF($M438&lt;=2, 8100, IF($M438&lt;2.5, 8900, IF($M438&lt;3, 10000, IF($M438&lt;3.5, 10500, IF($M438&lt;4, 11300, IF($M438&lt;4.5, 12100, IF($M438&lt;5, 12900, IF($M438&lt;5.5, 13700, IF($M438&lt;6, 14500, IF($M438&lt;6.5, 15300, IF($M438&lt;7, 16100, IF($M438&lt;7.5, 16900, IF($M438&lt;8, 17700, IF($M438&lt;8.5, 18500, IF($M438&lt;9, 19300, IF($M438&lt;9.5, 20100, IF($M438&lt;10, 20900, IF($M438&gt;=10, 30000))))))))))))))))))))</f>
        <v>10500</v>
      </c>
      <c r="R438" s="104">
        <f t="shared" si="158"/>
        <v>150</v>
      </c>
      <c r="S438" s="62">
        <f t="shared" si="159"/>
        <v>0</v>
      </c>
      <c r="T438" s="62">
        <f t="shared" si="160"/>
        <v>0</v>
      </c>
      <c r="U438" s="62">
        <f t="shared" si="145"/>
        <v>19232.5</v>
      </c>
      <c r="V438" s="62">
        <v>29800</v>
      </c>
      <c r="W438" s="19">
        <f t="shared" si="146"/>
        <v>1.8235957566214249</v>
      </c>
      <c r="X438" s="111">
        <v>39740</v>
      </c>
      <c r="Y438" s="111"/>
      <c r="Z438" s="112">
        <f t="shared" si="149"/>
        <v>1198.1851796407186</v>
      </c>
      <c r="AA438" s="112">
        <f t="shared" si="147"/>
        <v>381.17000000000007</v>
      </c>
      <c r="AB438" s="112">
        <f t="shared" si="150"/>
        <v>261.97499999999997</v>
      </c>
      <c r="AC438" s="112">
        <f t="shared" si="154"/>
        <v>7289.5</v>
      </c>
      <c r="AD438" s="112">
        <f t="shared" si="151"/>
        <v>3811.7000000000007</v>
      </c>
      <c r="AE438" s="112">
        <f t="shared" si="143"/>
        <v>5900</v>
      </c>
      <c r="AF438" s="112">
        <f t="shared" si="144"/>
        <v>3200</v>
      </c>
      <c r="AG438" s="113">
        <f t="shared" si="152"/>
        <v>0.19798657718120805</v>
      </c>
      <c r="AH438" s="114">
        <f t="shared" si="153"/>
        <v>0.10738255033557047</v>
      </c>
    </row>
    <row r="439" spans="1:34" ht="21" customHeight="1">
      <c r="A439" s="593">
        <f t="shared" si="148"/>
        <v>429</v>
      </c>
      <c r="B439" s="91"/>
      <c r="C439" s="60" t="s">
        <v>1177</v>
      </c>
      <c r="D439" s="63"/>
      <c r="E439" s="17">
        <v>1</v>
      </c>
      <c r="F439" s="91"/>
      <c r="G439" s="91"/>
      <c r="H439" s="120" t="s">
        <v>698</v>
      </c>
      <c r="I439" s="588" t="s">
        <v>1178</v>
      </c>
      <c r="J439" s="17">
        <f t="shared" si="141"/>
        <v>43</v>
      </c>
      <c r="K439" s="91" t="s">
        <v>8</v>
      </c>
      <c r="L439" s="144">
        <v>45.9</v>
      </c>
      <c r="M439" s="17">
        <v>3</v>
      </c>
      <c r="N439" s="19">
        <f t="shared" si="155"/>
        <v>175</v>
      </c>
      <c r="O439" s="102">
        <f t="shared" si="156"/>
        <v>8032.5</v>
      </c>
      <c r="P439" s="103">
        <f t="shared" si="157"/>
        <v>6.3993709376542327</v>
      </c>
      <c r="Q439" s="62">
        <f t="shared" si="161"/>
        <v>10500</v>
      </c>
      <c r="R439" s="104">
        <f t="shared" si="158"/>
        <v>150</v>
      </c>
      <c r="S439" s="62">
        <f t="shared" si="159"/>
        <v>0</v>
      </c>
      <c r="T439" s="62">
        <f t="shared" si="160"/>
        <v>0</v>
      </c>
      <c r="U439" s="62">
        <f t="shared" si="145"/>
        <v>18532.5</v>
      </c>
      <c r="V439" s="62">
        <v>29800</v>
      </c>
      <c r="W439" s="19">
        <f t="shared" si="146"/>
        <v>1.8223609438347101</v>
      </c>
      <c r="X439" s="111">
        <v>39740</v>
      </c>
      <c r="Y439" s="111"/>
      <c r="Z439" s="112">
        <f t="shared" si="149"/>
        <v>1152.5384730538922</v>
      </c>
      <c r="AA439" s="112">
        <f t="shared" si="147"/>
        <v>451.17000000000007</v>
      </c>
      <c r="AB439" s="112">
        <f t="shared" si="150"/>
        <v>240.97499999999999</v>
      </c>
      <c r="AC439" s="112">
        <f t="shared" si="154"/>
        <v>7989.5</v>
      </c>
      <c r="AD439" s="112">
        <f t="shared" si="151"/>
        <v>4511.7000000000007</v>
      </c>
      <c r="AE439" s="112">
        <f t="shared" si="143"/>
        <v>6600</v>
      </c>
      <c r="AF439" s="112">
        <f t="shared" si="144"/>
        <v>3900</v>
      </c>
      <c r="AG439" s="113">
        <f t="shared" si="152"/>
        <v>0.22147651006711411</v>
      </c>
      <c r="AH439" s="114">
        <f t="shared" si="153"/>
        <v>0.13087248322147652</v>
      </c>
    </row>
    <row r="440" spans="1:34" ht="21" customHeight="1">
      <c r="A440" s="593">
        <f t="shared" si="148"/>
        <v>430</v>
      </c>
      <c r="B440" s="91"/>
      <c r="C440" s="60" t="s">
        <v>1179</v>
      </c>
      <c r="D440" s="63"/>
      <c r="E440" s="17">
        <v>1</v>
      </c>
      <c r="F440" s="91"/>
      <c r="G440" s="91"/>
      <c r="H440" s="120" t="s">
        <v>698</v>
      </c>
      <c r="I440" s="588" t="s">
        <v>1180</v>
      </c>
      <c r="J440" s="17">
        <f t="shared" si="141"/>
        <v>47</v>
      </c>
      <c r="K440" s="91" t="s">
        <v>8</v>
      </c>
      <c r="L440" s="144">
        <v>59.9</v>
      </c>
      <c r="M440" s="17">
        <v>3</v>
      </c>
      <c r="N440" s="19">
        <f t="shared" si="155"/>
        <v>175</v>
      </c>
      <c r="O440" s="102">
        <f t="shared" si="156"/>
        <v>10482.5</v>
      </c>
      <c r="P440" s="103">
        <f t="shared" si="157"/>
        <v>8.3512487835618412</v>
      </c>
      <c r="Q440" s="62">
        <f t="shared" si="161"/>
        <v>10500</v>
      </c>
      <c r="R440" s="104">
        <f t="shared" si="158"/>
        <v>150</v>
      </c>
      <c r="S440" s="62">
        <f t="shared" si="159"/>
        <v>0</v>
      </c>
      <c r="T440" s="62">
        <f t="shared" si="160"/>
        <v>0</v>
      </c>
      <c r="U440" s="62">
        <f t="shared" si="145"/>
        <v>20982.5</v>
      </c>
      <c r="V440" s="62">
        <v>29800</v>
      </c>
      <c r="W440" s="19">
        <f t="shared" si="146"/>
        <v>1.8263223344803303</v>
      </c>
      <c r="X440" s="111">
        <v>39740</v>
      </c>
      <c r="Y440" s="111"/>
      <c r="Z440" s="112">
        <f t="shared" si="149"/>
        <v>1312.3019461077845</v>
      </c>
      <c r="AA440" s="112">
        <f t="shared" si="147"/>
        <v>206.17000000000007</v>
      </c>
      <c r="AB440" s="112">
        <f t="shared" si="150"/>
        <v>314.47499999999997</v>
      </c>
      <c r="AC440" s="112">
        <f t="shared" si="154"/>
        <v>5539.5</v>
      </c>
      <c r="AD440" s="112">
        <f t="shared" si="151"/>
        <v>2061.7000000000007</v>
      </c>
      <c r="AE440" s="112">
        <f t="shared" si="143"/>
        <v>4000</v>
      </c>
      <c r="AF440" s="112">
        <f t="shared" si="144"/>
        <v>1600</v>
      </c>
      <c r="AG440" s="113">
        <f t="shared" si="152"/>
        <v>0.13422818791946309</v>
      </c>
      <c r="AH440" s="114">
        <f t="shared" si="153"/>
        <v>5.3691275167785234E-2</v>
      </c>
    </row>
    <row r="441" spans="1:34" ht="21" customHeight="1">
      <c r="A441" s="593">
        <f t="shared" si="148"/>
        <v>431</v>
      </c>
      <c r="B441" s="91"/>
      <c r="C441" s="60" t="s">
        <v>1181</v>
      </c>
      <c r="D441" s="63"/>
      <c r="E441" s="17">
        <v>1</v>
      </c>
      <c r="F441" s="91"/>
      <c r="G441" s="91"/>
      <c r="H441" s="120" t="s">
        <v>698</v>
      </c>
      <c r="I441" s="588" t="s">
        <v>518</v>
      </c>
      <c r="J441" s="17">
        <f t="shared" si="141"/>
        <v>42</v>
      </c>
      <c r="K441" s="91" t="s">
        <v>8</v>
      </c>
      <c r="L441" s="144">
        <v>59.9</v>
      </c>
      <c r="M441" s="17">
        <v>3</v>
      </c>
      <c r="N441" s="19">
        <f t="shared" si="155"/>
        <v>175</v>
      </c>
      <c r="O441" s="102">
        <f t="shared" si="156"/>
        <v>10482.5</v>
      </c>
      <c r="P441" s="103">
        <f t="shared" si="157"/>
        <v>8.3512487835618412</v>
      </c>
      <c r="Q441" s="62">
        <f t="shared" si="161"/>
        <v>10500</v>
      </c>
      <c r="R441" s="104">
        <f t="shared" si="158"/>
        <v>150</v>
      </c>
      <c r="S441" s="62">
        <f t="shared" si="159"/>
        <v>0</v>
      </c>
      <c r="T441" s="62">
        <f t="shared" si="160"/>
        <v>0</v>
      </c>
      <c r="U441" s="62">
        <f t="shared" si="145"/>
        <v>20982.5</v>
      </c>
      <c r="V441" s="62">
        <v>34800</v>
      </c>
      <c r="W441" s="19">
        <f t="shared" si="146"/>
        <v>1.8263223344803303</v>
      </c>
      <c r="X441" s="111">
        <v>46400</v>
      </c>
      <c r="Y441" s="111"/>
      <c r="Z441" s="112">
        <f t="shared" si="149"/>
        <v>1312.3019461077845</v>
      </c>
      <c r="AA441" s="112">
        <f t="shared" si="147"/>
        <v>592.95000000000005</v>
      </c>
      <c r="AB441" s="112">
        <f t="shared" si="150"/>
        <v>314.47499999999997</v>
      </c>
      <c r="AC441" s="112">
        <f t="shared" si="154"/>
        <v>9989.5</v>
      </c>
      <c r="AD441" s="112">
        <f t="shared" si="151"/>
        <v>5929.5</v>
      </c>
      <c r="AE441" s="112">
        <f t="shared" si="143"/>
        <v>8400</v>
      </c>
      <c r="AF441" s="112">
        <f t="shared" si="144"/>
        <v>5100</v>
      </c>
      <c r="AG441" s="113">
        <f t="shared" si="152"/>
        <v>0.2413793103448276</v>
      </c>
      <c r="AH441" s="114">
        <f t="shared" si="153"/>
        <v>0.14655172413793102</v>
      </c>
    </row>
    <row r="442" spans="1:34" ht="21" customHeight="1">
      <c r="A442" s="593">
        <f t="shared" si="148"/>
        <v>432</v>
      </c>
      <c r="B442" s="91"/>
      <c r="C442" s="60" t="s">
        <v>1182</v>
      </c>
      <c r="D442" s="63"/>
      <c r="E442" s="17">
        <v>1</v>
      </c>
      <c r="F442" s="91"/>
      <c r="G442" s="91"/>
      <c r="H442" s="120" t="s">
        <v>698</v>
      </c>
      <c r="I442" s="588" t="s">
        <v>1183</v>
      </c>
      <c r="J442" s="17">
        <f t="shared" si="141"/>
        <v>37</v>
      </c>
      <c r="K442" s="91" t="s">
        <v>8</v>
      </c>
      <c r="L442" s="144">
        <v>79.900000000000006</v>
      </c>
      <c r="M442" s="17">
        <v>3</v>
      </c>
      <c r="N442" s="19">
        <f t="shared" si="155"/>
        <v>175</v>
      </c>
      <c r="O442" s="102">
        <f t="shared" si="156"/>
        <v>13982.500000000002</v>
      </c>
      <c r="P442" s="103">
        <f t="shared" si="157"/>
        <v>11.139645706286998</v>
      </c>
      <c r="Q442" s="62">
        <f t="shared" si="161"/>
        <v>10500</v>
      </c>
      <c r="R442" s="104">
        <f t="shared" si="158"/>
        <v>150</v>
      </c>
      <c r="S442" s="62">
        <f t="shared" si="159"/>
        <v>0</v>
      </c>
      <c r="T442" s="62">
        <f t="shared" si="160"/>
        <v>0</v>
      </c>
      <c r="U442" s="62">
        <f t="shared" si="145"/>
        <v>24482.5</v>
      </c>
      <c r="V442" s="62">
        <v>39800</v>
      </c>
      <c r="W442" s="19">
        <f t="shared" si="146"/>
        <v>1.8306061215667306</v>
      </c>
      <c r="X442" s="111">
        <v>53070</v>
      </c>
      <c r="Y442" s="111"/>
      <c r="Z442" s="112">
        <f t="shared" si="149"/>
        <v>1540.5354790419162</v>
      </c>
      <c r="AA442" s="112">
        <f t="shared" si="147"/>
        <v>629.55999999999995</v>
      </c>
      <c r="AB442" s="112">
        <f t="shared" si="150"/>
        <v>419.47500000000002</v>
      </c>
      <c r="AC442" s="112">
        <f t="shared" si="154"/>
        <v>10939.5</v>
      </c>
      <c r="AD442" s="112">
        <f t="shared" si="151"/>
        <v>6295.5999999999985</v>
      </c>
      <c r="AE442" s="112">
        <f t="shared" si="143"/>
        <v>9000</v>
      </c>
      <c r="AF442" s="112">
        <f t="shared" si="144"/>
        <v>5300</v>
      </c>
      <c r="AG442" s="113">
        <f t="shared" si="152"/>
        <v>0.22613065326633167</v>
      </c>
      <c r="AH442" s="114">
        <f t="shared" si="153"/>
        <v>0.13316582914572864</v>
      </c>
    </row>
    <row r="443" spans="1:34" ht="21" customHeight="1">
      <c r="A443" s="593">
        <f t="shared" si="148"/>
        <v>433</v>
      </c>
      <c r="B443" s="91"/>
      <c r="C443" s="60" t="s">
        <v>1184</v>
      </c>
      <c r="D443" s="63"/>
      <c r="E443" s="17">
        <v>1</v>
      </c>
      <c r="F443" s="91"/>
      <c r="G443" s="91"/>
      <c r="H443" s="120" t="s">
        <v>697</v>
      </c>
      <c r="I443" s="588" t="s">
        <v>1185</v>
      </c>
      <c r="J443" s="17">
        <f t="shared" si="141"/>
        <v>34</v>
      </c>
      <c r="K443" s="91" t="s">
        <v>8</v>
      </c>
      <c r="L443" s="144">
        <v>129</v>
      </c>
      <c r="M443" s="17">
        <v>3</v>
      </c>
      <c r="N443" s="19">
        <f t="shared" si="155"/>
        <v>175</v>
      </c>
      <c r="O443" s="102">
        <f t="shared" si="156"/>
        <v>22575</v>
      </c>
      <c r="P443" s="103">
        <f t="shared" si="157"/>
        <v>17.985160151577254</v>
      </c>
      <c r="Q443" s="62">
        <f t="shared" si="161"/>
        <v>10500</v>
      </c>
      <c r="R443" s="104">
        <f t="shared" si="158"/>
        <v>150</v>
      </c>
      <c r="S443" s="62">
        <f t="shared" si="159"/>
        <v>0</v>
      </c>
      <c r="T443" s="62">
        <f t="shared" si="160"/>
        <v>0</v>
      </c>
      <c r="U443" s="62">
        <f t="shared" si="145"/>
        <v>33075</v>
      </c>
      <c r="V443" s="62">
        <v>49800</v>
      </c>
      <c r="W443" s="19">
        <f t="shared" si="146"/>
        <v>1.8372778253017774</v>
      </c>
      <c r="X443" s="111">
        <v>66400</v>
      </c>
      <c r="Y443" s="111"/>
      <c r="Z443" s="112">
        <f t="shared" si="149"/>
        <v>2100.84880239521</v>
      </c>
      <c r="AA443" s="112">
        <f t="shared" si="147"/>
        <v>543.70000000000005</v>
      </c>
      <c r="AB443" s="112">
        <f t="shared" si="150"/>
        <v>677.25</v>
      </c>
      <c r="AC443" s="112">
        <f t="shared" si="154"/>
        <v>11247</v>
      </c>
      <c r="AD443" s="112">
        <f t="shared" si="151"/>
        <v>5437</v>
      </c>
      <c r="AE443" s="112">
        <f t="shared" si="143"/>
        <v>8500</v>
      </c>
      <c r="AF443" s="112">
        <f t="shared" si="144"/>
        <v>4300</v>
      </c>
      <c r="AG443" s="113">
        <f t="shared" si="152"/>
        <v>0.17068273092369479</v>
      </c>
      <c r="AH443" s="114">
        <f t="shared" si="153"/>
        <v>8.6345381526104423E-2</v>
      </c>
    </row>
    <row r="444" spans="1:34" ht="21" customHeight="1">
      <c r="A444" s="593">
        <f t="shared" si="148"/>
        <v>434</v>
      </c>
      <c r="B444" s="91"/>
      <c r="C444" s="60" t="s">
        <v>1186</v>
      </c>
      <c r="D444" s="63"/>
      <c r="E444" s="17">
        <v>1</v>
      </c>
      <c r="F444" s="91"/>
      <c r="G444" s="91"/>
      <c r="H444" s="120" t="s">
        <v>698</v>
      </c>
      <c r="I444" s="588" t="s">
        <v>1187</v>
      </c>
      <c r="J444" s="17">
        <f t="shared" ref="J444:J507" si="162">LENB(I444)</f>
        <v>46</v>
      </c>
      <c r="K444" s="91" t="s">
        <v>8</v>
      </c>
      <c r="L444" s="144">
        <v>39.9</v>
      </c>
      <c r="M444" s="17">
        <v>3</v>
      </c>
      <c r="N444" s="19">
        <f t="shared" si="155"/>
        <v>175</v>
      </c>
      <c r="O444" s="102">
        <f t="shared" si="156"/>
        <v>6982.5</v>
      </c>
      <c r="P444" s="103">
        <f t="shared" si="157"/>
        <v>5.5628518608366857</v>
      </c>
      <c r="Q444" s="62">
        <f t="shared" si="161"/>
        <v>10500</v>
      </c>
      <c r="R444" s="104">
        <f t="shared" si="158"/>
        <v>150</v>
      </c>
      <c r="S444" s="62">
        <f t="shared" si="159"/>
        <v>0</v>
      </c>
      <c r="T444" s="62">
        <f t="shared" si="160"/>
        <v>0</v>
      </c>
      <c r="U444" s="62">
        <f t="shared" si="145"/>
        <v>17482.5</v>
      </c>
      <c r="V444" s="62">
        <v>29800</v>
      </c>
      <c r="W444" s="19">
        <f t="shared" si="146"/>
        <v>1.8203233173293054</v>
      </c>
      <c r="X444" s="111">
        <v>39740</v>
      </c>
      <c r="Y444" s="111"/>
      <c r="Z444" s="112">
        <f t="shared" si="149"/>
        <v>1084.068413173653</v>
      </c>
      <c r="AA444" s="112">
        <f t="shared" si="147"/>
        <v>556.17000000000007</v>
      </c>
      <c r="AB444" s="112">
        <f t="shared" si="150"/>
        <v>209.47499999999999</v>
      </c>
      <c r="AC444" s="112">
        <f t="shared" si="154"/>
        <v>9039.5</v>
      </c>
      <c r="AD444" s="112">
        <f t="shared" si="151"/>
        <v>5561.7000000000007</v>
      </c>
      <c r="AE444" s="112">
        <f t="shared" si="143"/>
        <v>7800</v>
      </c>
      <c r="AF444" s="112">
        <f t="shared" si="144"/>
        <v>4800</v>
      </c>
      <c r="AG444" s="113">
        <f t="shared" si="152"/>
        <v>0.26174496644295303</v>
      </c>
      <c r="AH444" s="114">
        <f t="shared" si="153"/>
        <v>0.16107382550335569</v>
      </c>
    </row>
    <row r="445" spans="1:34" ht="21" customHeight="1">
      <c r="A445" s="593">
        <f t="shared" si="148"/>
        <v>435</v>
      </c>
      <c r="B445" s="91"/>
      <c r="C445" s="60" t="s">
        <v>1188</v>
      </c>
      <c r="D445" s="63"/>
      <c r="E445" s="17">
        <v>1</v>
      </c>
      <c r="F445" s="91"/>
      <c r="G445" s="91"/>
      <c r="H445" s="120" t="s">
        <v>697</v>
      </c>
      <c r="I445" s="588" t="s">
        <v>1189</v>
      </c>
      <c r="J445" s="17">
        <f t="shared" si="162"/>
        <v>47</v>
      </c>
      <c r="K445" s="91" t="s">
        <v>8</v>
      </c>
      <c r="L445" s="144">
        <v>99.9</v>
      </c>
      <c r="M445" s="17">
        <v>3</v>
      </c>
      <c r="N445" s="19">
        <f t="shared" si="155"/>
        <v>175</v>
      </c>
      <c r="O445" s="102">
        <f t="shared" si="156"/>
        <v>17482.5</v>
      </c>
      <c r="P445" s="103">
        <f t="shared" si="157"/>
        <v>13.928042629012154</v>
      </c>
      <c r="Q445" s="62">
        <f t="shared" si="161"/>
        <v>10500</v>
      </c>
      <c r="R445" s="104">
        <f t="shared" si="158"/>
        <v>150</v>
      </c>
      <c r="S445" s="62">
        <f t="shared" si="159"/>
        <v>0</v>
      </c>
      <c r="T445" s="62">
        <f t="shared" si="160"/>
        <v>0</v>
      </c>
      <c r="U445" s="62">
        <f t="shared" si="145"/>
        <v>27982.5</v>
      </c>
      <c r="V445" s="62">
        <v>49800</v>
      </c>
      <c r="W445" s="19">
        <f t="shared" si="146"/>
        <v>1.8338182921211983</v>
      </c>
      <c r="X445" s="111">
        <v>66400</v>
      </c>
      <c r="Y445" s="111"/>
      <c r="Z445" s="112">
        <f t="shared" si="149"/>
        <v>1768.7690119760473</v>
      </c>
      <c r="AA445" s="112">
        <f t="shared" si="147"/>
        <v>1052.95</v>
      </c>
      <c r="AB445" s="112">
        <f t="shared" si="150"/>
        <v>524.47500000000002</v>
      </c>
      <c r="AC445" s="112">
        <f t="shared" si="154"/>
        <v>16339.5</v>
      </c>
      <c r="AD445" s="112">
        <f t="shared" si="151"/>
        <v>10529.5</v>
      </c>
      <c r="AE445" s="112">
        <f t="shared" ref="AE445:AE508" si="163">ROUNDUP(AC445-(Z445+AB445),-2)</f>
        <v>14100</v>
      </c>
      <c r="AF445" s="112">
        <f t="shared" ref="AF445:AF508" si="164">ROUNDUP(AD445-(AB445+AA445),-2)</f>
        <v>9000</v>
      </c>
      <c r="AG445" s="113">
        <f t="shared" si="152"/>
        <v>0.28313253012048195</v>
      </c>
      <c r="AH445" s="114">
        <f t="shared" si="153"/>
        <v>0.18072289156626506</v>
      </c>
    </row>
    <row r="446" spans="1:34" ht="21" customHeight="1">
      <c r="A446" s="593">
        <f t="shared" si="148"/>
        <v>436</v>
      </c>
      <c r="B446" s="91"/>
      <c r="C446" s="60" t="s">
        <v>1190</v>
      </c>
      <c r="D446" s="63"/>
      <c r="E446" s="17">
        <v>1</v>
      </c>
      <c r="F446" s="91"/>
      <c r="G446" s="91"/>
      <c r="H446" s="120" t="s">
        <v>698</v>
      </c>
      <c r="I446" s="588" t="s">
        <v>1191</v>
      </c>
      <c r="J446" s="17">
        <f t="shared" si="162"/>
        <v>47</v>
      </c>
      <c r="K446" s="91" t="s">
        <v>8</v>
      </c>
      <c r="L446" s="144">
        <v>29.9</v>
      </c>
      <c r="M446" s="17">
        <v>3</v>
      </c>
      <c r="N446" s="19">
        <f t="shared" si="155"/>
        <v>175</v>
      </c>
      <c r="O446" s="102">
        <f t="shared" si="156"/>
        <v>5232.5</v>
      </c>
      <c r="P446" s="103">
        <f t="shared" si="157"/>
        <v>4.168653399474108</v>
      </c>
      <c r="Q446" s="62">
        <f t="shared" si="161"/>
        <v>10500</v>
      </c>
      <c r="R446" s="104">
        <f t="shared" si="158"/>
        <v>150</v>
      </c>
      <c r="S446" s="62">
        <f t="shared" si="159"/>
        <v>0</v>
      </c>
      <c r="T446" s="62">
        <f t="shared" si="160"/>
        <v>0</v>
      </c>
      <c r="U446" s="62">
        <f t="shared" ref="U446:U509" si="165">SUM(O446+Q446)</f>
        <v>15732.5</v>
      </c>
      <c r="V446" s="62">
        <v>24800</v>
      </c>
      <c r="W446" s="19">
        <f t="shared" ref="W446:W509" si="166">((0.03*O446)+(0.9*U446))/(0.501*U446)</f>
        <v>1.8163228603971147</v>
      </c>
      <c r="X446" s="111">
        <v>33070</v>
      </c>
      <c r="Y446" s="111"/>
      <c r="Z446" s="112">
        <f t="shared" si="149"/>
        <v>969.95164670658721</v>
      </c>
      <c r="AA446" s="112">
        <f t="shared" ref="AA446:AA509" si="167">AD446*0.1</f>
        <v>344.55999999999989</v>
      </c>
      <c r="AB446" s="112">
        <f t="shared" si="150"/>
        <v>156.97499999999999</v>
      </c>
      <c r="AC446" s="112">
        <f t="shared" si="154"/>
        <v>6339.5</v>
      </c>
      <c r="AD446" s="112">
        <f t="shared" si="151"/>
        <v>3445.5999999999985</v>
      </c>
      <c r="AE446" s="112">
        <f t="shared" si="163"/>
        <v>5300</v>
      </c>
      <c r="AF446" s="112">
        <f t="shared" si="164"/>
        <v>3000</v>
      </c>
      <c r="AG446" s="113">
        <f t="shared" si="152"/>
        <v>0.21370967741935484</v>
      </c>
      <c r="AH446" s="114">
        <f t="shared" si="153"/>
        <v>0.12096774193548387</v>
      </c>
    </row>
    <row r="447" spans="1:34" ht="21" customHeight="1">
      <c r="A447" s="593">
        <f t="shared" si="148"/>
        <v>437</v>
      </c>
      <c r="B447" s="91"/>
      <c r="C447" s="60" t="s">
        <v>1192</v>
      </c>
      <c r="D447" s="63"/>
      <c r="E447" s="17">
        <v>1</v>
      </c>
      <c r="F447" s="91"/>
      <c r="G447" s="91"/>
      <c r="H447" s="120" t="s">
        <v>698</v>
      </c>
      <c r="I447" s="588" t="s">
        <v>1193</v>
      </c>
      <c r="J447" s="17">
        <f t="shared" si="162"/>
        <v>38</v>
      </c>
      <c r="K447" s="91" t="s">
        <v>8</v>
      </c>
      <c r="L447" s="144">
        <v>29.9</v>
      </c>
      <c r="M447" s="17">
        <v>3</v>
      </c>
      <c r="N447" s="19">
        <f t="shared" si="155"/>
        <v>175</v>
      </c>
      <c r="O447" s="102">
        <f t="shared" si="156"/>
        <v>5232.5</v>
      </c>
      <c r="P447" s="103">
        <f t="shared" si="157"/>
        <v>4.168653399474108</v>
      </c>
      <c r="Q447" s="62">
        <f t="shared" si="161"/>
        <v>10500</v>
      </c>
      <c r="R447" s="104">
        <f t="shared" si="158"/>
        <v>150</v>
      </c>
      <c r="S447" s="62">
        <f t="shared" si="159"/>
        <v>0</v>
      </c>
      <c r="T447" s="62">
        <f t="shared" si="160"/>
        <v>0</v>
      </c>
      <c r="U447" s="62">
        <f t="shared" si="165"/>
        <v>15732.5</v>
      </c>
      <c r="V447" s="62">
        <v>24800</v>
      </c>
      <c r="W447" s="19">
        <f t="shared" si="166"/>
        <v>1.8163228603971147</v>
      </c>
      <c r="X447" s="111">
        <v>33070</v>
      </c>
      <c r="Y447" s="111"/>
      <c r="Z447" s="112">
        <f t="shared" si="149"/>
        <v>969.95164670658721</v>
      </c>
      <c r="AA447" s="112">
        <f t="shared" si="167"/>
        <v>344.55999999999989</v>
      </c>
      <c r="AB447" s="112">
        <f t="shared" si="150"/>
        <v>156.97499999999999</v>
      </c>
      <c r="AC447" s="112">
        <f t="shared" si="154"/>
        <v>6339.5</v>
      </c>
      <c r="AD447" s="112">
        <f t="shared" si="151"/>
        <v>3445.5999999999985</v>
      </c>
      <c r="AE447" s="112">
        <f t="shared" si="163"/>
        <v>5300</v>
      </c>
      <c r="AF447" s="112">
        <f t="shared" si="164"/>
        <v>3000</v>
      </c>
      <c r="AG447" s="113">
        <f t="shared" si="152"/>
        <v>0.21370967741935484</v>
      </c>
      <c r="AH447" s="114">
        <f t="shared" si="153"/>
        <v>0.12096774193548387</v>
      </c>
    </row>
    <row r="448" spans="1:34" ht="21" customHeight="1">
      <c r="A448" s="593">
        <f t="shared" si="148"/>
        <v>438</v>
      </c>
      <c r="B448" s="91"/>
      <c r="C448" s="60" t="s">
        <v>1194</v>
      </c>
      <c r="D448" s="63"/>
      <c r="E448" s="17">
        <v>1</v>
      </c>
      <c r="F448" s="91"/>
      <c r="G448" s="91"/>
      <c r="H448" s="120" t="s">
        <v>698</v>
      </c>
      <c r="I448" s="588" t="s">
        <v>1195</v>
      </c>
      <c r="J448" s="17">
        <f t="shared" si="162"/>
        <v>45</v>
      </c>
      <c r="K448" s="91" t="s">
        <v>8</v>
      </c>
      <c r="L448" s="144">
        <v>35</v>
      </c>
      <c r="M448" s="17">
        <v>3</v>
      </c>
      <c r="N448" s="19">
        <f t="shared" si="155"/>
        <v>175</v>
      </c>
      <c r="O448" s="102">
        <f t="shared" si="156"/>
        <v>6125</v>
      </c>
      <c r="P448" s="103">
        <f t="shared" si="157"/>
        <v>4.879694614769023</v>
      </c>
      <c r="Q448" s="62">
        <f t="shared" si="161"/>
        <v>10500</v>
      </c>
      <c r="R448" s="104">
        <f t="shared" si="158"/>
        <v>150</v>
      </c>
      <c r="S448" s="62">
        <f t="shared" si="159"/>
        <v>0</v>
      </c>
      <c r="T448" s="62">
        <f t="shared" si="160"/>
        <v>0</v>
      </c>
      <c r="U448" s="62">
        <f t="shared" si="165"/>
        <v>16625</v>
      </c>
      <c r="V448" s="62">
        <v>29800</v>
      </c>
      <c r="W448" s="19">
        <f t="shared" si="166"/>
        <v>1.8184683265048849</v>
      </c>
      <c r="X448" s="111">
        <v>39740</v>
      </c>
      <c r="Y448" s="111"/>
      <c r="Z448" s="112">
        <f t="shared" si="149"/>
        <v>1028.1511976047905</v>
      </c>
      <c r="AA448" s="112">
        <f t="shared" si="167"/>
        <v>641.92000000000007</v>
      </c>
      <c r="AB448" s="112">
        <f t="shared" si="150"/>
        <v>183.75</v>
      </c>
      <c r="AC448" s="112">
        <f t="shared" si="154"/>
        <v>9897</v>
      </c>
      <c r="AD448" s="112">
        <f t="shared" si="151"/>
        <v>6419.2000000000007</v>
      </c>
      <c r="AE448" s="112">
        <f t="shared" si="163"/>
        <v>8700</v>
      </c>
      <c r="AF448" s="112">
        <f t="shared" si="164"/>
        <v>5600</v>
      </c>
      <c r="AG448" s="113">
        <f t="shared" si="152"/>
        <v>0.29194630872483224</v>
      </c>
      <c r="AH448" s="114">
        <f t="shared" si="153"/>
        <v>0.18791946308724833</v>
      </c>
    </row>
    <row r="449" spans="1:34" ht="21" customHeight="1">
      <c r="A449" s="593">
        <f t="shared" si="148"/>
        <v>439</v>
      </c>
      <c r="B449" s="91"/>
      <c r="C449" s="60" t="s">
        <v>1196</v>
      </c>
      <c r="D449" s="63"/>
      <c r="E449" s="17">
        <v>1</v>
      </c>
      <c r="F449" s="91"/>
      <c r="G449" s="91"/>
      <c r="H449" s="120" t="s">
        <v>698</v>
      </c>
      <c r="I449" s="588" t="s">
        <v>519</v>
      </c>
      <c r="J449" s="17">
        <f t="shared" si="162"/>
        <v>38</v>
      </c>
      <c r="K449" s="91" t="s">
        <v>8</v>
      </c>
      <c r="L449" s="144">
        <v>49.9</v>
      </c>
      <c r="M449" s="17">
        <v>3</v>
      </c>
      <c r="N449" s="19">
        <f t="shared" si="155"/>
        <v>175</v>
      </c>
      <c r="O449" s="102">
        <f t="shared" si="156"/>
        <v>8732.5</v>
      </c>
      <c r="P449" s="103">
        <f t="shared" si="157"/>
        <v>6.9570503221992634</v>
      </c>
      <c r="Q449" s="62">
        <f t="shared" si="161"/>
        <v>10500</v>
      </c>
      <c r="R449" s="104">
        <f t="shared" si="158"/>
        <v>150</v>
      </c>
      <c r="S449" s="62">
        <f t="shared" si="159"/>
        <v>0</v>
      </c>
      <c r="T449" s="62">
        <f t="shared" si="160"/>
        <v>0</v>
      </c>
      <c r="U449" s="62">
        <f t="shared" si="165"/>
        <v>19232.5</v>
      </c>
      <c r="V449" s="62">
        <v>29800</v>
      </c>
      <c r="W449" s="19">
        <f t="shared" si="166"/>
        <v>1.8235957566214249</v>
      </c>
      <c r="X449" s="111">
        <v>39740</v>
      </c>
      <c r="Y449" s="111"/>
      <c r="Z449" s="112">
        <f t="shared" si="149"/>
        <v>1198.1851796407186</v>
      </c>
      <c r="AA449" s="112">
        <f t="shared" si="167"/>
        <v>381.17000000000007</v>
      </c>
      <c r="AB449" s="112">
        <f t="shared" si="150"/>
        <v>261.97499999999997</v>
      </c>
      <c r="AC449" s="112">
        <f t="shared" si="154"/>
        <v>7289.5</v>
      </c>
      <c r="AD449" s="112">
        <f t="shared" si="151"/>
        <v>3811.7000000000007</v>
      </c>
      <c r="AE449" s="112">
        <f t="shared" si="163"/>
        <v>5900</v>
      </c>
      <c r="AF449" s="112">
        <f t="shared" si="164"/>
        <v>3200</v>
      </c>
      <c r="AG449" s="113">
        <f t="shared" si="152"/>
        <v>0.19798657718120805</v>
      </c>
      <c r="AH449" s="114">
        <f t="shared" si="153"/>
        <v>0.10738255033557047</v>
      </c>
    </row>
    <row r="450" spans="1:34" ht="21" customHeight="1">
      <c r="A450" s="593">
        <f t="shared" si="148"/>
        <v>440</v>
      </c>
      <c r="B450" s="91"/>
      <c r="C450" s="60" t="s">
        <v>1197</v>
      </c>
      <c r="D450" s="63"/>
      <c r="E450" s="17">
        <v>1</v>
      </c>
      <c r="F450" s="91"/>
      <c r="G450" s="91"/>
      <c r="H450" s="120" t="s">
        <v>698</v>
      </c>
      <c r="I450" s="588" t="s">
        <v>1198</v>
      </c>
      <c r="J450" s="17">
        <f t="shared" si="162"/>
        <v>40</v>
      </c>
      <c r="K450" s="91" t="s">
        <v>8</v>
      </c>
      <c r="L450" s="144">
        <v>29.9</v>
      </c>
      <c r="M450" s="17">
        <v>3</v>
      </c>
      <c r="N450" s="19">
        <f t="shared" si="155"/>
        <v>175</v>
      </c>
      <c r="O450" s="102">
        <f t="shared" si="156"/>
        <v>5232.5</v>
      </c>
      <c r="P450" s="103">
        <f t="shared" si="157"/>
        <v>4.168653399474108</v>
      </c>
      <c r="Q450" s="62">
        <f t="shared" si="161"/>
        <v>10500</v>
      </c>
      <c r="R450" s="104">
        <f t="shared" si="158"/>
        <v>150</v>
      </c>
      <c r="S450" s="62">
        <f t="shared" si="159"/>
        <v>0</v>
      </c>
      <c r="T450" s="62">
        <f t="shared" si="160"/>
        <v>0</v>
      </c>
      <c r="U450" s="62">
        <f t="shared" si="165"/>
        <v>15732.5</v>
      </c>
      <c r="V450" s="62">
        <v>24800</v>
      </c>
      <c r="W450" s="19">
        <f t="shared" si="166"/>
        <v>1.8163228603971147</v>
      </c>
      <c r="X450" s="111">
        <v>33070</v>
      </c>
      <c r="Y450" s="111"/>
      <c r="Z450" s="112">
        <f t="shared" si="149"/>
        <v>969.95164670658721</v>
      </c>
      <c r="AA450" s="112">
        <f t="shared" si="167"/>
        <v>344.55999999999989</v>
      </c>
      <c r="AB450" s="112">
        <f t="shared" si="150"/>
        <v>156.97499999999999</v>
      </c>
      <c r="AC450" s="112">
        <f t="shared" si="154"/>
        <v>6339.5</v>
      </c>
      <c r="AD450" s="112">
        <f t="shared" si="151"/>
        <v>3445.5999999999985</v>
      </c>
      <c r="AE450" s="112">
        <f t="shared" si="163"/>
        <v>5300</v>
      </c>
      <c r="AF450" s="112">
        <f t="shared" si="164"/>
        <v>3000</v>
      </c>
      <c r="AG450" s="113">
        <f t="shared" si="152"/>
        <v>0.21370967741935484</v>
      </c>
      <c r="AH450" s="114">
        <f t="shared" si="153"/>
        <v>0.12096774193548387</v>
      </c>
    </row>
    <row r="451" spans="1:34" ht="21" customHeight="1">
      <c r="A451" s="593">
        <f t="shared" si="148"/>
        <v>441</v>
      </c>
      <c r="B451" s="91"/>
      <c r="C451" s="60" t="s">
        <v>1199</v>
      </c>
      <c r="D451" s="63"/>
      <c r="E451" s="17">
        <v>1</v>
      </c>
      <c r="F451" s="91"/>
      <c r="G451" s="91"/>
      <c r="H451" s="120" t="s">
        <v>698</v>
      </c>
      <c r="I451" s="588" t="s">
        <v>1200</v>
      </c>
      <c r="J451" s="17">
        <f t="shared" si="162"/>
        <v>39</v>
      </c>
      <c r="K451" s="91" t="s">
        <v>8</v>
      </c>
      <c r="L451" s="144">
        <v>159</v>
      </c>
      <c r="M451" s="17">
        <v>3</v>
      </c>
      <c r="N451" s="19">
        <f t="shared" si="155"/>
        <v>175</v>
      </c>
      <c r="O451" s="102">
        <f t="shared" si="156"/>
        <v>27825</v>
      </c>
      <c r="P451" s="103">
        <f t="shared" si="157"/>
        <v>22.167755535664988</v>
      </c>
      <c r="Q451" s="62">
        <f t="shared" si="161"/>
        <v>10500</v>
      </c>
      <c r="R451" s="104">
        <f t="shared" si="158"/>
        <v>150</v>
      </c>
      <c r="S451" s="62">
        <f t="shared" si="159"/>
        <v>0</v>
      </c>
      <c r="T451" s="62">
        <f t="shared" si="160"/>
        <v>0</v>
      </c>
      <c r="U451" s="62">
        <f t="shared" si="165"/>
        <v>38325</v>
      </c>
      <c r="V451" s="62">
        <v>59800</v>
      </c>
      <c r="W451" s="19">
        <f t="shared" si="166"/>
        <v>1.8398818800754655</v>
      </c>
      <c r="X451" s="111">
        <v>79740</v>
      </c>
      <c r="Y451" s="111"/>
      <c r="Z451" s="112">
        <f t="shared" si="149"/>
        <v>2443.1991017964074</v>
      </c>
      <c r="AA451" s="112">
        <f t="shared" si="167"/>
        <v>791.91999999999973</v>
      </c>
      <c r="AB451" s="112">
        <f t="shared" si="150"/>
        <v>834.75</v>
      </c>
      <c r="AC451" s="112">
        <f t="shared" si="154"/>
        <v>14897</v>
      </c>
      <c r="AD451" s="112">
        <f t="shared" si="151"/>
        <v>7919.1999999999971</v>
      </c>
      <c r="AE451" s="112">
        <f t="shared" si="163"/>
        <v>11700</v>
      </c>
      <c r="AF451" s="112">
        <f t="shared" si="164"/>
        <v>6300</v>
      </c>
      <c r="AG451" s="113">
        <f t="shared" si="152"/>
        <v>0.19565217391304349</v>
      </c>
      <c r="AH451" s="114">
        <f t="shared" si="153"/>
        <v>0.10535117056856187</v>
      </c>
    </row>
    <row r="452" spans="1:34" ht="21" customHeight="1">
      <c r="A452" s="593">
        <f t="shared" si="148"/>
        <v>442</v>
      </c>
      <c r="B452" s="91"/>
      <c r="C452" s="60" t="s">
        <v>1201</v>
      </c>
      <c r="D452" s="63"/>
      <c r="E452" s="17">
        <v>1</v>
      </c>
      <c r="F452" s="91"/>
      <c r="G452" s="91"/>
      <c r="H452" s="120" t="s">
        <v>698</v>
      </c>
      <c r="I452" s="588" t="s">
        <v>1202</v>
      </c>
      <c r="J452" s="17">
        <f t="shared" si="162"/>
        <v>46</v>
      </c>
      <c r="K452" s="91" t="s">
        <v>8</v>
      </c>
      <c r="L452" s="144">
        <v>49.9</v>
      </c>
      <c r="M452" s="17">
        <v>3</v>
      </c>
      <c r="N452" s="19">
        <f t="shared" si="155"/>
        <v>175</v>
      </c>
      <c r="O452" s="102">
        <f t="shared" si="156"/>
        <v>8732.5</v>
      </c>
      <c r="P452" s="103">
        <f t="shared" si="157"/>
        <v>6.9570503221992634</v>
      </c>
      <c r="Q452" s="62">
        <f t="shared" si="161"/>
        <v>10500</v>
      </c>
      <c r="R452" s="104">
        <f t="shared" si="158"/>
        <v>150</v>
      </c>
      <c r="S452" s="62">
        <f t="shared" si="159"/>
        <v>0</v>
      </c>
      <c r="T452" s="62">
        <f t="shared" si="160"/>
        <v>0</v>
      </c>
      <c r="U452" s="62">
        <f t="shared" si="165"/>
        <v>19232.5</v>
      </c>
      <c r="V452" s="62">
        <v>39800</v>
      </c>
      <c r="W452" s="19">
        <f t="shared" si="166"/>
        <v>1.8235957566214249</v>
      </c>
      <c r="X452" s="111">
        <v>53070</v>
      </c>
      <c r="Y452" s="111"/>
      <c r="Z452" s="112">
        <f t="shared" si="149"/>
        <v>1198.1851796407186</v>
      </c>
      <c r="AA452" s="112">
        <f t="shared" si="167"/>
        <v>1154.56</v>
      </c>
      <c r="AB452" s="112">
        <f t="shared" si="150"/>
        <v>261.97499999999997</v>
      </c>
      <c r="AC452" s="112">
        <f t="shared" si="154"/>
        <v>16189.5</v>
      </c>
      <c r="AD452" s="112">
        <f t="shared" si="151"/>
        <v>11545.599999999999</v>
      </c>
      <c r="AE452" s="112">
        <f t="shared" si="163"/>
        <v>14800</v>
      </c>
      <c r="AF452" s="112">
        <f t="shared" si="164"/>
        <v>10200</v>
      </c>
      <c r="AG452" s="113">
        <f t="shared" si="152"/>
        <v>0.37185929648241206</v>
      </c>
      <c r="AH452" s="114">
        <f t="shared" si="153"/>
        <v>0.25628140703517588</v>
      </c>
    </row>
    <row r="453" spans="1:34" ht="21" customHeight="1">
      <c r="A453" s="593">
        <f t="shared" si="148"/>
        <v>443</v>
      </c>
      <c r="B453" s="91"/>
      <c r="C453" s="60" t="s">
        <v>1203</v>
      </c>
      <c r="D453" s="63"/>
      <c r="E453" s="17">
        <v>1</v>
      </c>
      <c r="F453" s="91"/>
      <c r="G453" s="91"/>
      <c r="H453" s="120" t="s">
        <v>698</v>
      </c>
      <c r="I453" s="588" t="s">
        <v>1204</v>
      </c>
      <c r="J453" s="17">
        <f t="shared" si="162"/>
        <v>42</v>
      </c>
      <c r="K453" s="91" t="s">
        <v>8</v>
      </c>
      <c r="L453" s="144">
        <v>69.900000000000006</v>
      </c>
      <c r="M453" s="17">
        <v>3</v>
      </c>
      <c r="N453" s="19">
        <f t="shared" si="155"/>
        <v>175</v>
      </c>
      <c r="O453" s="102">
        <f t="shared" si="156"/>
        <v>12232.500000000002</v>
      </c>
      <c r="P453" s="103">
        <f t="shared" si="157"/>
        <v>9.7454472449244207</v>
      </c>
      <c r="Q453" s="62">
        <f t="shared" si="161"/>
        <v>10500</v>
      </c>
      <c r="R453" s="104">
        <f t="shared" si="158"/>
        <v>150</v>
      </c>
      <c r="S453" s="62">
        <f t="shared" si="159"/>
        <v>0</v>
      </c>
      <c r="T453" s="62">
        <f t="shared" si="160"/>
        <v>0</v>
      </c>
      <c r="U453" s="62">
        <f t="shared" si="165"/>
        <v>22732.5</v>
      </c>
      <c r="V453" s="62">
        <v>39800</v>
      </c>
      <c r="W453" s="19">
        <f t="shared" si="166"/>
        <v>1.8286291159021448</v>
      </c>
      <c r="X453" s="111">
        <v>53070</v>
      </c>
      <c r="Y453" s="111"/>
      <c r="Z453" s="112">
        <f t="shared" si="149"/>
        <v>1426.4187125748501</v>
      </c>
      <c r="AA453" s="112">
        <f t="shared" si="167"/>
        <v>804.56</v>
      </c>
      <c r="AB453" s="112">
        <f t="shared" si="150"/>
        <v>366.97500000000002</v>
      </c>
      <c r="AC453" s="112">
        <f t="shared" si="154"/>
        <v>12689.5</v>
      </c>
      <c r="AD453" s="112">
        <f t="shared" si="151"/>
        <v>8045.5999999999985</v>
      </c>
      <c r="AE453" s="112">
        <f t="shared" si="163"/>
        <v>10900</v>
      </c>
      <c r="AF453" s="112">
        <f t="shared" si="164"/>
        <v>6900</v>
      </c>
      <c r="AG453" s="113">
        <f t="shared" si="152"/>
        <v>0.27386934673366836</v>
      </c>
      <c r="AH453" s="114">
        <f t="shared" si="153"/>
        <v>0.17336683417085427</v>
      </c>
    </row>
    <row r="454" spans="1:34" ht="21" customHeight="1">
      <c r="A454" s="593">
        <f t="shared" si="148"/>
        <v>444</v>
      </c>
      <c r="B454" s="91"/>
      <c r="C454" s="60" t="s">
        <v>1205</v>
      </c>
      <c r="D454" s="63"/>
      <c r="E454" s="17">
        <v>1</v>
      </c>
      <c r="F454" s="91"/>
      <c r="G454" s="91"/>
      <c r="H454" s="120" t="s">
        <v>698</v>
      </c>
      <c r="I454" s="588" t="s">
        <v>1206</v>
      </c>
      <c r="J454" s="17">
        <f t="shared" si="162"/>
        <v>47</v>
      </c>
      <c r="K454" s="91" t="s">
        <v>8</v>
      </c>
      <c r="L454" s="144">
        <v>39.9</v>
      </c>
      <c r="M454" s="17">
        <v>3</v>
      </c>
      <c r="N454" s="19">
        <f t="shared" si="155"/>
        <v>175</v>
      </c>
      <c r="O454" s="102">
        <f t="shared" si="156"/>
        <v>6982.5</v>
      </c>
      <c r="P454" s="103">
        <f t="shared" si="157"/>
        <v>5.5628518608366857</v>
      </c>
      <c r="Q454" s="62">
        <f t="shared" si="161"/>
        <v>10500</v>
      </c>
      <c r="R454" s="104">
        <f t="shared" si="158"/>
        <v>150</v>
      </c>
      <c r="S454" s="62">
        <f t="shared" si="159"/>
        <v>0</v>
      </c>
      <c r="T454" s="62">
        <f t="shared" si="160"/>
        <v>0</v>
      </c>
      <c r="U454" s="62">
        <f t="shared" si="165"/>
        <v>17482.5</v>
      </c>
      <c r="V454" s="62">
        <v>29800</v>
      </c>
      <c r="W454" s="19">
        <f t="shared" si="166"/>
        <v>1.8203233173293054</v>
      </c>
      <c r="X454" s="111">
        <v>39740</v>
      </c>
      <c r="Y454" s="111"/>
      <c r="Z454" s="112">
        <f t="shared" si="149"/>
        <v>1084.068413173653</v>
      </c>
      <c r="AA454" s="112">
        <f t="shared" si="167"/>
        <v>556.17000000000007</v>
      </c>
      <c r="AB454" s="112">
        <f t="shared" si="150"/>
        <v>209.47499999999999</v>
      </c>
      <c r="AC454" s="112">
        <f t="shared" si="154"/>
        <v>9039.5</v>
      </c>
      <c r="AD454" s="112">
        <f t="shared" si="151"/>
        <v>5561.7000000000007</v>
      </c>
      <c r="AE454" s="112">
        <f t="shared" si="163"/>
        <v>7800</v>
      </c>
      <c r="AF454" s="112">
        <f t="shared" si="164"/>
        <v>4800</v>
      </c>
      <c r="AG454" s="113">
        <f t="shared" si="152"/>
        <v>0.26174496644295303</v>
      </c>
      <c r="AH454" s="114">
        <f t="shared" si="153"/>
        <v>0.16107382550335569</v>
      </c>
    </row>
    <row r="455" spans="1:34" ht="21" customHeight="1">
      <c r="A455" s="593">
        <f t="shared" si="148"/>
        <v>445</v>
      </c>
      <c r="B455" s="91"/>
      <c r="C455" s="60" t="s">
        <v>1207</v>
      </c>
      <c r="D455" s="63"/>
      <c r="E455" s="17">
        <v>1</v>
      </c>
      <c r="F455" s="91"/>
      <c r="G455" s="91"/>
      <c r="H455" s="120" t="s">
        <v>698</v>
      </c>
      <c r="I455" s="588" t="s">
        <v>1208</v>
      </c>
      <c r="J455" s="17">
        <f t="shared" si="162"/>
        <v>49</v>
      </c>
      <c r="K455" s="91" t="s">
        <v>8</v>
      </c>
      <c r="L455" s="144">
        <v>49.9</v>
      </c>
      <c r="M455" s="17">
        <v>3</v>
      </c>
      <c r="N455" s="19">
        <f t="shared" si="155"/>
        <v>175</v>
      </c>
      <c r="O455" s="102">
        <f t="shared" si="156"/>
        <v>8732.5</v>
      </c>
      <c r="P455" s="103">
        <f t="shared" si="157"/>
        <v>6.9570503221992634</v>
      </c>
      <c r="Q455" s="62">
        <f t="shared" si="161"/>
        <v>10500</v>
      </c>
      <c r="R455" s="104">
        <f t="shared" si="158"/>
        <v>150</v>
      </c>
      <c r="S455" s="62">
        <f t="shared" si="159"/>
        <v>0</v>
      </c>
      <c r="T455" s="62">
        <f t="shared" si="160"/>
        <v>0</v>
      </c>
      <c r="U455" s="62">
        <f t="shared" si="165"/>
        <v>19232.5</v>
      </c>
      <c r="V455" s="62">
        <v>29800</v>
      </c>
      <c r="W455" s="19">
        <f t="shared" si="166"/>
        <v>1.8235957566214249</v>
      </c>
      <c r="X455" s="111">
        <v>39740</v>
      </c>
      <c r="Y455" s="111"/>
      <c r="Z455" s="112">
        <f t="shared" si="149"/>
        <v>1198.1851796407186</v>
      </c>
      <c r="AA455" s="112">
        <f t="shared" si="167"/>
        <v>381.17000000000007</v>
      </c>
      <c r="AB455" s="112">
        <f t="shared" si="150"/>
        <v>261.97499999999997</v>
      </c>
      <c r="AC455" s="112">
        <f t="shared" si="154"/>
        <v>7289.5</v>
      </c>
      <c r="AD455" s="112">
        <f t="shared" si="151"/>
        <v>3811.7000000000007</v>
      </c>
      <c r="AE455" s="112">
        <f t="shared" si="163"/>
        <v>5900</v>
      </c>
      <c r="AF455" s="112">
        <f t="shared" si="164"/>
        <v>3200</v>
      </c>
      <c r="AG455" s="113">
        <f t="shared" si="152"/>
        <v>0.19798657718120805</v>
      </c>
      <c r="AH455" s="114">
        <f t="shared" si="153"/>
        <v>0.10738255033557047</v>
      </c>
    </row>
    <row r="456" spans="1:34" ht="21" customHeight="1">
      <c r="A456" s="593">
        <f t="shared" si="148"/>
        <v>446</v>
      </c>
      <c r="B456" s="91"/>
      <c r="C456" s="60" t="s">
        <v>1209</v>
      </c>
      <c r="D456" s="63"/>
      <c r="E456" s="17">
        <v>1</v>
      </c>
      <c r="F456" s="91"/>
      <c r="G456" s="91"/>
      <c r="H456" s="120" t="s">
        <v>697</v>
      </c>
      <c r="I456" s="588" t="s">
        <v>1210</v>
      </c>
      <c r="J456" s="17">
        <f t="shared" si="162"/>
        <v>45</v>
      </c>
      <c r="K456" s="91" t="s">
        <v>8</v>
      </c>
      <c r="L456" s="144">
        <v>19.899999999999999</v>
      </c>
      <c r="M456" s="17">
        <v>3</v>
      </c>
      <c r="N456" s="19">
        <f t="shared" si="155"/>
        <v>175</v>
      </c>
      <c r="O456" s="102">
        <f t="shared" si="156"/>
        <v>3482.4999999999995</v>
      </c>
      <c r="P456" s="103">
        <f t="shared" si="157"/>
        <v>2.7744549381115298</v>
      </c>
      <c r="Q456" s="62">
        <f t="shared" si="161"/>
        <v>10500</v>
      </c>
      <c r="R456" s="104">
        <f t="shared" si="158"/>
        <v>150</v>
      </c>
      <c r="S456" s="62">
        <f t="shared" si="159"/>
        <v>0</v>
      </c>
      <c r="T456" s="62">
        <f t="shared" si="160"/>
        <v>0</v>
      </c>
      <c r="U456" s="62">
        <f t="shared" si="165"/>
        <v>13982.5</v>
      </c>
      <c r="V456" s="62">
        <v>24800</v>
      </c>
      <c r="W456" s="19">
        <f t="shared" si="166"/>
        <v>1.8113210375244506</v>
      </c>
      <c r="X456" s="111">
        <v>33070</v>
      </c>
      <c r="Y456" s="111"/>
      <c r="Z456" s="112">
        <f t="shared" si="149"/>
        <v>855.83488023952123</v>
      </c>
      <c r="AA456" s="112">
        <f t="shared" si="167"/>
        <v>519.55999999999983</v>
      </c>
      <c r="AB456" s="112">
        <f t="shared" si="150"/>
        <v>104.47499999999998</v>
      </c>
      <c r="AC456" s="112">
        <f t="shared" si="154"/>
        <v>8089.5</v>
      </c>
      <c r="AD456" s="112">
        <f t="shared" si="151"/>
        <v>5195.5999999999985</v>
      </c>
      <c r="AE456" s="112">
        <f t="shared" si="163"/>
        <v>7200</v>
      </c>
      <c r="AF456" s="112">
        <f t="shared" si="164"/>
        <v>4600</v>
      </c>
      <c r="AG456" s="113">
        <f t="shared" si="152"/>
        <v>0.29032258064516131</v>
      </c>
      <c r="AH456" s="114">
        <f t="shared" si="153"/>
        <v>0.18548387096774194</v>
      </c>
    </row>
    <row r="457" spans="1:34" ht="21" customHeight="1">
      <c r="A457" s="593">
        <f t="shared" si="148"/>
        <v>447</v>
      </c>
      <c r="B457" s="91"/>
      <c r="C457" s="60" t="s">
        <v>1211</v>
      </c>
      <c r="D457" s="63"/>
      <c r="E457" s="17">
        <v>1</v>
      </c>
      <c r="F457" s="91"/>
      <c r="G457" s="91"/>
      <c r="H457" s="120" t="s">
        <v>697</v>
      </c>
      <c r="I457" s="588" t="s">
        <v>1212</v>
      </c>
      <c r="J457" s="17">
        <f t="shared" si="162"/>
        <v>37</v>
      </c>
      <c r="K457" s="91" t="s">
        <v>8</v>
      </c>
      <c r="L457" s="144">
        <v>59.9</v>
      </c>
      <c r="M457" s="17">
        <v>3</v>
      </c>
      <c r="N457" s="19">
        <f t="shared" si="155"/>
        <v>175</v>
      </c>
      <c r="O457" s="102">
        <f t="shared" si="156"/>
        <v>10482.5</v>
      </c>
      <c r="P457" s="103">
        <f t="shared" si="157"/>
        <v>8.3512487835618412</v>
      </c>
      <c r="Q457" s="62">
        <f t="shared" si="161"/>
        <v>10500</v>
      </c>
      <c r="R457" s="104">
        <f t="shared" si="158"/>
        <v>150</v>
      </c>
      <c r="S457" s="62">
        <f t="shared" si="159"/>
        <v>0</v>
      </c>
      <c r="T457" s="62">
        <f t="shared" si="160"/>
        <v>0</v>
      </c>
      <c r="U457" s="62">
        <f t="shared" si="165"/>
        <v>20982.5</v>
      </c>
      <c r="V457" s="62">
        <v>34800</v>
      </c>
      <c r="W457" s="19">
        <f t="shared" si="166"/>
        <v>1.8263223344803303</v>
      </c>
      <c r="X457" s="111">
        <v>46400</v>
      </c>
      <c r="Y457" s="111"/>
      <c r="Z457" s="112">
        <f t="shared" si="149"/>
        <v>1312.3019461077845</v>
      </c>
      <c r="AA457" s="112">
        <f t="shared" si="167"/>
        <v>592.95000000000005</v>
      </c>
      <c r="AB457" s="112">
        <f t="shared" si="150"/>
        <v>314.47499999999997</v>
      </c>
      <c r="AC457" s="112">
        <f t="shared" si="154"/>
        <v>9989.5</v>
      </c>
      <c r="AD457" s="112">
        <f t="shared" si="151"/>
        <v>5929.5</v>
      </c>
      <c r="AE457" s="112">
        <f t="shared" si="163"/>
        <v>8400</v>
      </c>
      <c r="AF457" s="112">
        <f t="shared" si="164"/>
        <v>5100</v>
      </c>
      <c r="AG457" s="113">
        <f t="shared" si="152"/>
        <v>0.2413793103448276</v>
      </c>
      <c r="AH457" s="114">
        <f t="shared" si="153"/>
        <v>0.14655172413793102</v>
      </c>
    </row>
    <row r="458" spans="1:34" ht="21" customHeight="1">
      <c r="A458" s="593">
        <f t="shared" si="148"/>
        <v>448</v>
      </c>
      <c r="B458" s="91"/>
      <c r="C458" s="60" t="s">
        <v>1213</v>
      </c>
      <c r="D458" s="63"/>
      <c r="E458" s="17">
        <v>1</v>
      </c>
      <c r="F458" s="91"/>
      <c r="G458" s="91"/>
      <c r="H458" s="120" t="s">
        <v>698</v>
      </c>
      <c r="I458" s="588" t="s">
        <v>1214</v>
      </c>
      <c r="J458" s="17">
        <f t="shared" si="162"/>
        <v>47</v>
      </c>
      <c r="K458" s="91" t="s">
        <v>8</v>
      </c>
      <c r="L458" s="144">
        <v>29.9</v>
      </c>
      <c r="M458" s="17">
        <v>3</v>
      </c>
      <c r="N458" s="19">
        <f t="shared" si="155"/>
        <v>175</v>
      </c>
      <c r="O458" s="102">
        <f t="shared" si="156"/>
        <v>5232.5</v>
      </c>
      <c r="P458" s="103">
        <f t="shared" si="157"/>
        <v>4.168653399474108</v>
      </c>
      <c r="Q458" s="62">
        <f t="shared" si="161"/>
        <v>10500</v>
      </c>
      <c r="R458" s="104">
        <f t="shared" si="158"/>
        <v>150</v>
      </c>
      <c r="S458" s="62">
        <f t="shared" si="159"/>
        <v>0</v>
      </c>
      <c r="T458" s="62">
        <f t="shared" si="160"/>
        <v>0</v>
      </c>
      <c r="U458" s="62">
        <f t="shared" si="165"/>
        <v>15732.5</v>
      </c>
      <c r="V458" s="62">
        <v>29800</v>
      </c>
      <c r="W458" s="19">
        <f t="shared" si="166"/>
        <v>1.8163228603971147</v>
      </c>
      <c r="X458" s="111">
        <v>39740</v>
      </c>
      <c r="Y458" s="111"/>
      <c r="Z458" s="112">
        <f t="shared" si="149"/>
        <v>969.95164670658721</v>
      </c>
      <c r="AA458" s="112">
        <f t="shared" si="167"/>
        <v>731.17000000000007</v>
      </c>
      <c r="AB458" s="112">
        <f t="shared" si="150"/>
        <v>156.97499999999999</v>
      </c>
      <c r="AC458" s="112">
        <f t="shared" si="154"/>
        <v>10789.5</v>
      </c>
      <c r="AD458" s="112">
        <f t="shared" si="151"/>
        <v>7311.7000000000007</v>
      </c>
      <c r="AE458" s="112">
        <f t="shared" si="163"/>
        <v>9700</v>
      </c>
      <c r="AF458" s="112">
        <f t="shared" si="164"/>
        <v>6500</v>
      </c>
      <c r="AG458" s="113">
        <f t="shared" si="152"/>
        <v>0.32550335570469796</v>
      </c>
      <c r="AH458" s="114">
        <f t="shared" si="153"/>
        <v>0.21812080536912751</v>
      </c>
    </row>
    <row r="459" spans="1:34" ht="21" customHeight="1">
      <c r="A459" s="593">
        <f t="shared" ref="A459:A522" si="168">ROW()-10</f>
        <v>449</v>
      </c>
      <c r="B459" s="91"/>
      <c r="C459" s="60" t="s">
        <v>1215</v>
      </c>
      <c r="D459" s="63"/>
      <c r="E459" s="17">
        <v>1</v>
      </c>
      <c r="F459" s="91"/>
      <c r="G459" s="91"/>
      <c r="H459" s="120" t="s">
        <v>698</v>
      </c>
      <c r="I459" s="588" t="s">
        <v>1216</v>
      </c>
      <c r="J459" s="17">
        <f t="shared" si="162"/>
        <v>36</v>
      </c>
      <c r="K459" s="91" t="s">
        <v>8</v>
      </c>
      <c r="L459" s="144">
        <v>29.9</v>
      </c>
      <c r="M459" s="17">
        <v>3</v>
      </c>
      <c r="N459" s="19">
        <f t="shared" si="155"/>
        <v>175</v>
      </c>
      <c r="O459" s="102">
        <f t="shared" si="156"/>
        <v>5232.5</v>
      </c>
      <c r="P459" s="103">
        <f t="shared" si="157"/>
        <v>4.168653399474108</v>
      </c>
      <c r="Q459" s="62">
        <f t="shared" si="161"/>
        <v>10500</v>
      </c>
      <c r="R459" s="104">
        <f t="shared" si="158"/>
        <v>150</v>
      </c>
      <c r="S459" s="62">
        <f t="shared" si="159"/>
        <v>0</v>
      </c>
      <c r="T459" s="62">
        <f t="shared" si="160"/>
        <v>0</v>
      </c>
      <c r="U459" s="62">
        <f t="shared" si="165"/>
        <v>15732.5</v>
      </c>
      <c r="V459" s="62">
        <v>24800</v>
      </c>
      <c r="W459" s="19">
        <f t="shared" si="166"/>
        <v>1.8163228603971147</v>
      </c>
      <c r="X459" s="111">
        <v>33070</v>
      </c>
      <c r="Y459" s="111"/>
      <c r="Z459" s="112">
        <f t="shared" ref="Z459:Z522" si="169">0.1*(0.89*W459-1)*U459</f>
        <v>969.95164670658721</v>
      </c>
      <c r="AA459" s="112">
        <f t="shared" si="167"/>
        <v>344.55999999999989</v>
      </c>
      <c r="AB459" s="112">
        <f t="shared" ref="AB459:AB522" si="170">O459*0.03</f>
        <v>156.97499999999999</v>
      </c>
      <c r="AC459" s="112">
        <f t="shared" si="154"/>
        <v>6339.5</v>
      </c>
      <c r="AD459" s="112">
        <f t="shared" ref="AD459:AD522" si="171">V459-(X459*0.17)-U459</f>
        <v>3445.5999999999985</v>
      </c>
      <c r="AE459" s="112">
        <f t="shared" si="163"/>
        <v>5300</v>
      </c>
      <c r="AF459" s="112">
        <f t="shared" si="164"/>
        <v>3000</v>
      </c>
      <c r="AG459" s="113">
        <f t="shared" ref="AG459:AG522" si="172">AE459/V459</f>
        <v>0.21370967741935484</v>
      </c>
      <c r="AH459" s="114">
        <f t="shared" ref="AH459:AH522" si="173">AF459/V459</f>
        <v>0.12096774193548387</v>
      </c>
    </row>
    <row r="460" spans="1:34" ht="21" customHeight="1">
      <c r="A460" s="593">
        <f t="shared" si="168"/>
        <v>450</v>
      </c>
      <c r="B460" s="91"/>
      <c r="C460" s="60" t="s">
        <v>1217</v>
      </c>
      <c r="D460" s="63"/>
      <c r="E460" s="17">
        <v>1</v>
      </c>
      <c r="F460" s="91"/>
      <c r="G460" s="91"/>
      <c r="H460" s="120" t="s">
        <v>698</v>
      </c>
      <c r="I460" s="588" t="s">
        <v>1218</v>
      </c>
      <c r="J460" s="17">
        <f t="shared" si="162"/>
        <v>39</v>
      </c>
      <c r="K460" s="91" t="s">
        <v>8</v>
      </c>
      <c r="L460" s="144">
        <v>49.9</v>
      </c>
      <c r="M460" s="17">
        <v>3</v>
      </c>
      <c r="N460" s="19">
        <f t="shared" si="155"/>
        <v>175</v>
      </c>
      <c r="O460" s="102">
        <f t="shared" si="156"/>
        <v>8732.5</v>
      </c>
      <c r="P460" s="103">
        <f t="shared" si="157"/>
        <v>6.9570503221992634</v>
      </c>
      <c r="Q460" s="62">
        <f t="shared" si="161"/>
        <v>10500</v>
      </c>
      <c r="R460" s="104">
        <f t="shared" si="158"/>
        <v>150</v>
      </c>
      <c r="S460" s="62">
        <f t="shared" si="159"/>
        <v>0</v>
      </c>
      <c r="T460" s="62">
        <f t="shared" si="160"/>
        <v>0</v>
      </c>
      <c r="U460" s="62">
        <f t="shared" si="165"/>
        <v>19232.5</v>
      </c>
      <c r="V460" s="62">
        <v>29800</v>
      </c>
      <c r="W460" s="19">
        <f t="shared" si="166"/>
        <v>1.8235957566214249</v>
      </c>
      <c r="X460" s="111">
        <v>39740</v>
      </c>
      <c r="Y460" s="111"/>
      <c r="Z460" s="112">
        <f t="shared" si="169"/>
        <v>1198.1851796407186</v>
      </c>
      <c r="AA460" s="112">
        <f t="shared" si="167"/>
        <v>381.17000000000007</v>
      </c>
      <c r="AB460" s="112">
        <f t="shared" si="170"/>
        <v>261.97499999999997</v>
      </c>
      <c r="AC460" s="112">
        <f t="shared" ref="AC460:AC471" si="174">0.89*V460-U460</f>
        <v>7289.5</v>
      </c>
      <c r="AD460" s="112">
        <f t="shared" si="171"/>
        <v>3811.7000000000007</v>
      </c>
      <c r="AE460" s="112">
        <f t="shared" si="163"/>
        <v>5900</v>
      </c>
      <c r="AF460" s="112">
        <f t="shared" si="164"/>
        <v>3200</v>
      </c>
      <c r="AG460" s="113">
        <f t="shared" si="172"/>
        <v>0.19798657718120805</v>
      </c>
      <c r="AH460" s="114">
        <f t="shared" si="173"/>
        <v>0.10738255033557047</v>
      </c>
    </row>
    <row r="461" spans="1:34" ht="21" customHeight="1">
      <c r="A461" s="593">
        <f t="shared" si="168"/>
        <v>451</v>
      </c>
      <c r="B461" s="91"/>
      <c r="C461" s="60" t="s">
        <v>1219</v>
      </c>
      <c r="D461" s="63"/>
      <c r="E461" s="17">
        <v>1</v>
      </c>
      <c r="F461" s="91"/>
      <c r="G461" s="91"/>
      <c r="H461" s="120" t="s">
        <v>698</v>
      </c>
      <c r="I461" s="588" t="s">
        <v>1220</v>
      </c>
      <c r="J461" s="17">
        <f t="shared" si="162"/>
        <v>43</v>
      </c>
      <c r="K461" s="91" t="s">
        <v>8</v>
      </c>
      <c r="L461" s="144">
        <v>49.9</v>
      </c>
      <c r="M461" s="17">
        <v>3</v>
      </c>
      <c r="N461" s="19">
        <f t="shared" si="155"/>
        <v>175</v>
      </c>
      <c r="O461" s="102">
        <f t="shared" si="156"/>
        <v>8732.5</v>
      </c>
      <c r="P461" s="103">
        <f t="shared" si="157"/>
        <v>6.9570503221992634</v>
      </c>
      <c r="Q461" s="62">
        <f t="shared" si="161"/>
        <v>10500</v>
      </c>
      <c r="R461" s="104">
        <f t="shared" si="158"/>
        <v>150</v>
      </c>
      <c r="S461" s="62">
        <f t="shared" si="159"/>
        <v>0</v>
      </c>
      <c r="T461" s="62">
        <f t="shared" si="160"/>
        <v>0</v>
      </c>
      <c r="U461" s="62">
        <f t="shared" si="165"/>
        <v>19232.5</v>
      </c>
      <c r="V461" s="62">
        <v>34800</v>
      </c>
      <c r="W461" s="19">
        <f t="shared" si="166"/>
        <v>1.8235957566214249</v>
      </c>
      <c r="X461" s="111">
        <v>46400</v>
      </c>
      <c r="Y461" s="111"/>
      <c r="Z461" s="112">
        <f t="shared" si="169"/>
        <v>1198.1851796407186</v>
      </c>
      <c r="AA461" s="112">
        <f t="shared" si="167"/>
        <v>767.95</v>
      </c>
      <c r="AB461" s="112">
        <f t="shared" si="170"/>
        <v>261.97499999999997</v>
      </c>
      <c r="AC461" s="112">
        <f t="shared" si="174"/>
        <v>11739.5</v>
      </c>
      <c r="AD461" s="112">
        <f t="shared" si="171"/>
        <v>7679.5</v>
      </c>
      <c r="AE461" s="112">
        <f t="shared" si="163"/>
        <v>10300</v>
      </c>
      <c r="AF461" s="112">
        <f t="shared" si="164"/>
        <v>6700</v>
      </c>
      <c r="AG461" s="113">
        <f t="shared" si="172"/>
        <v>0.29597701149425287</v>
      </c>
      <c r="AH461" s="114">
        <f t="shared" si="173"/>
        <v>0.19252873563218389</v>
      </c>
    </row>
    <row r="462" spans="1:34" ht="21" customHeight="1">
      <c r="A462" s="593">
        <f t="shared" si="168"/>
        <v>452</v>
      </c>
      <c r="B462" s="91"/>
      <c r="C462" s="60" t="s">
        <v>1221</v>
      </c>
      <c r="D462" s="63"/>
      <c r="E462" s="17">
        <v>1</v>
      </c>
      <c r="F462" s="91"/>
      <c r="G462" s="91"/>
      <c r="H462" s="120" t="s">
        <v>698</v>
      </c>
      <c r="I462" s="588" t="s">
        <v>1222</v>
      </c>
      <c r="J462" s="17">
        <f t="shared" si="162"/>
        <v>39</v>
      </c>
      <c r="K462" s="91" t="s">
        <v>8</v>
      </c>
      <c r="L462" s="144">
        <v>209</v>
      </c>
      <c r="M462" s="17">
        <v>3</v>
      </c>
      <c r="N462" s="19">
        <f t="shared" si="155"/>
        <v>175</v>
      </c>
      <c r="O462" s="102">
        <f t="shared" si="156"/>
        <v>36575</v>
      </c>
      <c r="P462" s="103">
        <f t="shared" si="157"/>
        <v>29.13874784247788</v>
      </c>
      <c r="Q462" s="62">
        <f t="shared" si="161"/>
        <v>10500</v>
      </c>
      <c r="R462" s="104">
        <f t="shared" si="158"/>
        <v>150</v>
      </c>
      <c r="S462" s="62">
        <f t="shared" si="159"/>
        <v>0</v>
      </c>
      <c r="T462" s="62">
        <f t="shared" si="160"/>
        <v>0</v>
      </c>
      <c r="U462" s="62">
        <f t="shared" si="165"/>
        <v>47075</v>
      </c>
      <c r="V462" s="62">
        <v>69800</v>
      </c>
      <c r="W462" s="19">
        <f t="shared" si="166"/>
        <v>1.8429312378959553</v>
      </c>
      <c r="X462" s="111">
        <v>93070</v>
      </c>
      <c r="Y462" s="111"/>
      <c r="Z462" s="112">
        <f t="shared" si="169"/>
        <v>3013.7829341317365</v>
      </c>
      <c r="AA462" s="112">
        <f t="shared" si="167"/>
        <v>690.31</v>
      </c>
      <c r="AB462" s="112">
        <f t="shared" si="170"/>
        <v>1097.25</v>
      </c>
      <c r="AC462" s="112">
        <f t="shared" si="174"/>
        <v>15047</v>
      </c>
      <c r="AD462" s="112">
        <f t="shared" si="171"/>
        <v>6903.0999999999985</v>
      </c>
      <c r="AE462" s="112">
        <f t="shared" si="163"/>
        <v>11000</v>
      </c>
      <c r="AF462" s="112">
        <f t="shared" si="164"/>
        <v>5200</v>
      </c>
      <c r="AG462" s="113">
        <f t="shared" si="172"/>
        <v>0.15759312320916904</v>
      </c>
      <c r="AH462" s="114">
        <f t="shared" si="173"/>
        <v>7.4498567335243557E-2</v>
      </c>
    </row>
    <row r="463" spans="1:34" ht="21" customHeight="1">
      <c r="A463" s="593">
        <f t="shared" si="168"/>
        <v>453</v>
      </c>
      <c r="B463" s="91"/>
      <c r="C463" s="60" t="s">
        <v>1223</v>
      </c>
      <c r="D463" s="63"/>
      <c r="E463" s="17">
        <v>1</v>
      </c>
      <c r="F463" s="91"/>
      <c r="G463" s="91"/>
      <c r="H463" s="120" t="s">
        <v>698</v>
      </c>
      <c r="I463" s="588" t="s">
        <v>1224</v>
      </c>
      <c r="J463" s="17">
        <f t="shared" si="162"/>
        <v>37</v>
      </c>
      <c r="K463" s="91" t="s">
        <v>8</v>
      </c>
      <c r="L463" s="144">
        <v>49.9</v>
      </c>
      <c r="M463" s="17">
        <v>3</v>
      </c>
      <c r="N463" s="19">
        <f t="shared" si="155"/>
        <v>175</v>
      </c>
      <c r="O463" s="102">
        <f t="shared" si="156"/>
        <v>8732.5</v>
      </c>
      <c r="P463" s="103">
        <f t="shared" si="157"/>
        <v>6.9570503221992634</v>
      </c>
      <c r="Q463" s="62">
        <f t="shared" si="161"/>
        <v>10500</v>
      </c>
      <c r="R463" s="104">
        <f t="shared" si="158"/>
        <v>150</v>
      </c>
      <c r="S463" s="62">
        <f t="shared" si="159"/>
        <v>0</v>
      </c>
      <c r="T463" s="62">
        <f t="shared" si="160"/>
        <v>0</v>
      </c>
      <c r="U463" s="62">
        <f t="shared" si="165"/>
        <v>19232.5</v>
      </c>
      <c r="V463" s="62">
        <v>29800</v>
      </c>
      <c r="W463" s="19">
        <f t="shared" si="166"/>
        <v>1.8235957566214249</v>
      </c>
      <c r="X463" s="111">
        <v>39740</v>
      </c>
      <c r="Y463" s="111"/>
      <c r="Z463" s="112">
        <f t="shared" si="169"/>
        <v>1198.1851796407186</v>
      </c>
      <c r="AA463" s="112">
        <f t="shared" si="167"/>
        <v>381.17000000000007</v>
      </c>
      <c r="AB463" s="112">
        <f t="shared" si="170"/>
        <v>261.97499999999997</v>
      </c>
      <c r="AC463" s="112">
        <f t="shared" si="174"/>
        <v>7289.5</v>
      </c>
      <c r="AD463" s="112">
        <f t="shared" si="171"/>
        <v>3811.7000000000007</v>
      </c>
      <c r="AE463" s="112">
        <f t="shared" si="163"/>
        <v>5900</v>
      </c>
      <c r="AF463" s="112">
        <f t="shared" si="164"/>
        <v>3200</v>
      </c>
      <c r="AG463" s="113">
        <f t="shared" si="172"/>
        <v>0.19798657718120805</v>
      </c>
      <c r="AH463" s="114">
        <f t="shared" si="173"/>
        <v>0.10738255033557047</v>
      </c>
    </row>
    <row r="464" spans="1:34" ht="21" customHeight="1">
      <c r="A464" s="593">
        <f t="shared" si="168"/>
        <v>454</v>
      </c>
      <c r="B464" s="91"/>
      <c r="C464" s="60" t="s">
        <v>1225</v>
      </c>
      <c r="D464" s="63"/>
      <c r="E464" s="17">
        <v>1</v>
      </c>
      <c r="F464" s="91"/>
      <c r="G464" s="91"/>
      <c r="H464" s="120" t="s">
        <v>698</v>
      </c>
      <c r="I464" s="588" t="s">
        <v>520</v>
      </c>
      <c r="J464" s="17">
        <f t="shared" si="162"/>
        <v>28</v>
      </c>
      <c r="K464" s="91" t="s">
        <v>8</v>
      </c>
      <c r="L464" s="144">
        <v>549</v>
      </c>
      <c r="M464" s="17">
        <v>3</v>
      </c>
      <c r="N464" s="19">
        <f t="shared" si="155"/>
        <v>175</v>
      </c>
      <c r="O464" s="102">
        <f t="shared" si="156"/>
        <v>96075</v>
      </c>
      <c r="P464" s="103">
        <f t="shared" si="157"/>
        <v>76.541495528805527</v>
      </c>
      <c r="Q464" s="62">
        <f t="shared" si="161"/>
        <v>10500</v>
      </c>
      <c r="R464" s="104">
        <f t="shared" si="158"/>
        <v>150</v>
      </c>
      <c r="S464" s="62">
        <f t="shared" si="159"/>
        <v>0</v>
      </c>
      <c r="T464" s="62">
        <f t="shared" si="160"/>
        <v>0</v>
      </c>
      <c r="U464" s="62">
        <f t="shared" si="165"/>
        <v>106575</v>
      </c>
      <c r="V464" s="62">
        <v>159800</v>
      </c>
      <c r="W464" s="19">
        <f t="shared" si="166"/>
        <v>1.8503878941624141</v>
      </c>
      <c r="X464" s="111">
        <v>213070</v>
      </c>
      <c r="Y464" s="111"/>
      <c r="Z464" s="112">
        <f t="shared" si="169"/>
        <v>6893.7529940119766</v>
      </c>
      <c r="AA464" s="112">
        <f t="shared" si="167"/>
        <v>1700.3100000000006</v>
      </c>
      <c r="AB464" s="112">
        <f t="shared" si="170"/>
        <v>2882.25</v>
      </c>
      <c r="AC464" s="112">
        <f t="shared" si="174"/>
        <v>35647</v>
      </c>
      <c r="AD464" s="112">
        <f t="shared" si="171"/>
        <v>17003.100000000006</v>
      </c>
      <c r="AE464" s="112">
        <f t="shared" si="163"/>
        <v>25900</v>
      </c>
      <c r="AF464" s="112">
        <f t="shared" si="164"/>
        <v>12500</v>
      </c>
      <c r="AG464" s="113">
        <f t="shared" si="172"/>
        <v>0.1620775969962453</v>
      </c>
      <c r="AH464" s="114">
        <f t="shared" si="173"/>
        <v>7.8222778473091364E-2</v>
      </c>
    </row>
    <row r="465" spans="1:34" ht="21" customHeight="1">
      <c r="A465" s="593">
        <f t="shared" si="168"/>
        <v>455</v>
      </c>
      <c r="B465" s="91"/>
      <c r="C465" s="60" t="s">
        <v>1226</v>
      </c>
      <c r="D465" s="63"/>
      <c r="E465" s="17">
        <v>1</v>
      </c>
      <c r="F465" s="91"/>
      <c r="G465" s="91"/>
      <c r="H465" s="120" t="s">
        <v>698</v>
      </c>
      <c r="I465" s="588" t="s">
        <v>1227</v>
      </c>
      <c r="J465" s="17">
        <f t="shared" si="162"/>
        <v>37</v>
      </c>
      <c r="K465" s="91" t="s">
        <v>8</v>
      </c>
      <c r="L465" s="144">
        <v>29.9</v>
      </c>
      <c r="M465" s="17">
        <v>3</v>
      </c>
      <c r="N465" s="19">
        <f t="shared" si="155"/>
        <v>175</v>
      </c>
      <c r="O465" s="102">
        <f t="shared" si="156"/>
        <v>5232.5</v>
      </c>
      <c r="P465" s="103">
        <f t="shared" si="157"/>
        <v>4.168653399474108</v>
      </c>
      <c r="Q465" s="62">
        <f t="shared" si="161"/>
        <v>10500</v>
      </c>
      <c r="R465" s="104">
        <f t="shared" si="158"/>
        <v>150</v>
      </c>
      <c r="S465" s="62">
        <f t="shared" si="159"/>
        <v>0</v>
      </c>
      <c r="T465" s="62">
        <f t="shared" si="160"/>
        <v>0</v>
      </c>
      <c r="U465" s="62">
        <f t="shared" si="165"/>
        <v>15732.5</v>
      </c>
      <c r="V465" s="62">
        <v>29800</v>
      </c>
      <c r="W465" s="19">
        <f t="shared" si="166"/>
        <v>1.8163228603971147</v>
      </c>
      <c r="X465" s="111">
        <v>39740</v>
      </c>
      <c r="Y465" s="111"/>
      <c r="Z465" s="112">
        <f t="shared" si="169"/>
        <v>969.95164670658721</v>
      </c>
      <c r="AA465" s="112">
        <f t="shared" si="167"/>
        <v>731.17000000000007</v>
      </c>
      <c r="AB465" s="112">
        <f t="shared" si="170"/>
        <v>156.97499999999999</v>
      </c>
      <c r="AC465" s="112">
        <f t="shared" si="174"/>
        <v>10789.5</v>
      </c>
      <c r="AD465" s="112">
        <f t="shared" si="171"/>
        <v>7311.7000000000007</v>
      </c>
      <c r="AE465" s="112">
        <f t="shared" si="163"/>
        <v>9700</v>
      </c>
      <c r="AF465" s="112">
        <f t="shared" si="164"/>
        <v>6500</v>
      </c>
      <c r="AG465" s="113">
        <f t="shared" si="172"/>
        <v>0.32550335570469796</v>
      </c>
      <c r="AH465" s="114">
        <f t="shared" si="173"/>
        <v>0.21812080536912751</v>
      </c>
    </row>
    <row r="466" spans="1:34" ht="21" customHeight="1">
      <c r="A466" s="593">
        <f t="shared" si="168"/>
        <v>456</v>
      </c>
      <c r="B466" s="91"/>
      <c r="C466" s="60" t="s">
        <v>1228</v>
      </c>
      <c r="D466" s="63"/>
      <c r="E466" s="17">
        <v>1</v>
      </c>
      <c r="F466" s="91"/>
      <c r="G466" s="91"/>
      <c r="H466" s="120" t="s">
        <v>697</v>
      </c>
      <c r="I466" s="588" t="s">
        <v>1229</v>
      </c>
      <c r="J466" s="17">
        <f t="shared" si="162"/>
        <v>28</v>
      </c>
      <c r="K466" s="91" t="s">
        <v>8</v>
      </c>
      <c r="L466" s="144">
        <v>49.9</v>
      </c>
      <c r="M466" s="17">
        <v>3</v>
      </c>
      <c r="N466" s="19">
        <f t="shared" si="155"/>
        <v>175</v>
      </c>
      <c r="O466" s="102">
        <f t="shared" si="156"/>
        <v>8732.5</v>
      </c>
      <c r="P466" s="103">
        <f t="shared" si="157"/>
        <v>6.9570503221992634</v>
      </c>
      <c r="Q466" s="62">
        <f t="shared" si="161"/>
        <v>10500</v>
      </c>
      <c r="R466" s="104">
        <f t="shared" si="158"/>
        <v>150</v>
      </c>
      <c r="S466" s="62">
        <f t="shared" si="159"/>
        <v>0</v>
      </c>
      <c r="T466" s="62">
        <f t="shared" si="160"/>
        <v>0</v>
      </c>
      <c r="U466" s="62">
        <f t="shared" si="165"/>
        <v>19232.5</v>
      </c>
      <c r="V466" s="62">
        <v>29800</v>
      </c>
      <c r="W466" s="19">
        <f t="shared" si="166"/>
        <v>1.8235957566214249</v>
      </c>
      <c r="X466" s="111">
        <v>39740</v>
      </c>
      <c r="Y466" s="111"/>
      <c r="Z466" s="112">
        <f t="shared" si="169"/>
        <v>1198.1851796407186</v>
      </c>
      <c r="AA466" s="112">
        <f t="shared" si="167"/>
        <v>381.17000000000007</v>
      </c>
      <c r="AB466" s="112">
        <f t="shared" si="170"/>
        <v>261.97499999999997</v>
      </c>
      <c r="AC466" s="112">
        <f t="shared" si="174"/>
        <v>7289.5</v>
      </c>
      <c r="AD466" s="112">
        <f t="shared" si="171"/>
        <v>3811.7000000000007</v>
      </c>
      <c r="AE466" s="112">
        <f t="shared" si="163"/>
        <v>5900</v>
      </c>
      <c r="AF466" s="112">
        <f t="shared" si="164"/>
        <v>3200</v>
      </c>
      <c r="AG466" s="113">
        <f t="shared" si="172"/>
        <v>0.19798657718120805</v>
      </c>
      <c r="AH466" s="114">
        <f t="shared" si="173"/>
        <v>0.10738255033557047</v>
      </c>
    </row>
    <row r="467" spans="1:34" ht="21" customHeight="1">
      <c r="A467" s="593">
        <f t="shared" si="168"/>
        <v>457</v>
      </c>
      <c r="B467" s="91"/>
      <c r="C467" s="60" t="s">
        <v>349</v>
      </c>
      <c r="D467" s="63"/>
      <c r="E467" s="17">
        <v>1</v>
      </c>
      <c r="F467" s="91"/>
      <c r="G467" s="91"/>
      <c r="H467" s="120" t="s">
        <v>698</v>
      </c>
      <c r="I467" s="588" t="s">
        <v>521</v>
      </c>
      <c r="J467" s="17">
        <f t="shared" si="162"/>
        <v>27</v>
      </c>
      <c r="K467" s="91" t="s">
        <v>8</v>
      </c>
      <c r="L467" s="144">
        <v>29.9</v>
      </c>
      <c r="M467" s="17">
        <v>2</v>
      </c>
      <c r="N467" s="19">
        <f t="shared" si="155"/>
        <v>175</v>
      </c>
      <c r="O467" s="102">
        <f t="shared" si="156"/>
        <v>5232.5</v>
      </c>
      <c r="P467" s="103">
        <f t="shared" si="157"/>
        <v>4.168653399474108</v>
      </c>
      <c r="Q467" s="62">
        <f t="shared" si="161"/>
        <v>8100</v>
      </c>
      <c r="R467" s="104">
        <f t="shared" si="158"/>
        <v>150</v>
      </c>
      <c r="S467" s="62">
        <f t="shared" si="159"/>
        <v>0</v>
      </c>
      <c r="T467" s="62">
        <f t="shared" si="160"/>
        <v>0</v>
      </c>
      <c r="U467" s="62">
        <f t="shared" si="165"/>
        <v>13332.5</v>
      </c>
      <c r="V467" s="62">
        <v>22600</v>
      </c>
      <c r="W467" s="19">
        <f t="shared" si="166"/>
        <v>1.8199079059207668</v>
      </c>
      <c r="X467" s="111">
        <v>30140</v>
      </c>
      <c r="Y467" s="111"/>
      <c r="Z467" s="112">
        <f t="shared" si="169"/>
        <v>826.23907185628764</v>
      </c>
      <c r="AA467" s="112">
        <f t="shared" si="167"/>
        <v>414.37000000000012</v>
      </c>
      <c r="AB467" s="112">
        <f t="shared" si="170"/>
        <v>156.97499999999999</v>
      </c>
      <c r="AC467" s="112">
        <f t="shared" si="174"/>
        <v>6781.5</v>
      </c>
      <c r="AD467" s="112">
        <f t="shared" si="171"/>
        <v>4143.7000000000007</v>
      </c>
      <c r="AE467" s="112">
        <f t="shared" si="163"/>
        <v>5800</v>
      </c>
      <c r="AF467" s="112">
        <f t="shared" si="164"/>
        <v>3600</v>
      </c>
      <c r="AG467" s="113">
        <f t="shared" si="172"/>
        <v>0.25663716814159293</v>
      </c>
      <c r="AH467" s="114">
        <f t="shared" si="173"/>
        <v>0.15929203539823009</v>
      </c>
    </row>
    <row r="468" spans="1:34" ht="21" customHeight="1">
      <c r="A468" s="593">
        <f t="shared" si="168"/>
        <v>458</v>
      </c>
      <c r="B468" s="91"/>
      <c r="C468" s="60" t="s">
        <v>350</v>
      </c>
      <c r="D468" s="63"/>
      <c r="E468" s="17">
        <v>1</v>
      </c>
      <c r="F468" s="91"/>
      <c r="G468" s="91"/>
      <c r="H468" s="120" t="s">
        <v>697</v>
      </c>
      <c r="I468" s="588" t="s">
        <v>522</v>
      </c>
      <c r="J468" s="17">
        <f t="shared" si="162"/>
        <v>25</v>
      </c>
      <c r="K468" s="91" t="s">
        <v>8</v>
      </c>
      <c r="L468" s="144">
        <v>159</v>
      </c>
      <c r="M468" s="17">
        <v>2</v>
      </c>
      <c r="N468" s="19">
        <f t="shared" si="155"/>
        <v>175</v>
      </c>
      <c r="O468" s="102">
        <f t="shared" si="156"/>
        <v>27825</v>
      </c>
      <c r="P468" s="103">
        <f t="shared" si="157"/>
        <v>22.167755535664988</v>
      </c>
      <c r="Q468" s="62">
        <f t="shared" si="161"/>
        <v>8100</v>
      </c>
      <c r="R468" s="104">
        <f t="shared" si="158"/>
        <v>150</v>
      </c>
      <c r="S468" s="62">
        <f t="shared" si="159"/>
        <v>0</v>
      </c>
      <c r="T468" s="62">
        <f t="shared" si="160"/>
        <v>0</v>
      </c>
      <c r="U468" s="62">
        <f t="shared" si="165"/>
        <v>35925</v>
      </c>
      <c r="V468" s="62">
        <v>60900</v>
      </c>
      <c r="W468" s="19">
        <f t="shared" si="166"/>
        <v>1.8427862437963323</v>
      </c>
      <c r="X468" s="111">
        <v>81200</v>
      </c>
      <c r="Y468" s="111"/>
      <c r="Z468" s="112">
        <f t="shared" si="169"/>
        <v>2299.4865269461079</v>
      </c>
      <c r="AA468" s="112">
        <f t="shared" si="167"/>
        <v>1117.1000000000001</v>
      </c>
      <c r="AB468" s="112">
        <f t="shared" si="170"/>
        <v>834.75</v>
      </c>
      <c r="AC468" s="112">
        <f t="shared" si="174"/>
        <v>18276</v>
      </c>
      <c r="AD468" s="112">
        <f t="shared" si="171"/>
        <v>11171</v>
      </c>
      <c r="AE468" s="112">
        <f t="shared" si="163"/>
        <v>15200</v>
      </c>
      <c r="AF468" s="112">
        <f t="shared" si="164"/>
        <v>9300</v>
      </c>
      <c r="AG468" s="113">
        <f t="shared" si="172"/>
        <v>0.24958949096880131</v>
      </c>
      <c r="AH468" s="114">
        <f t="shared" si="173"/>
        <v>0.15270935960591134</v>
      </c>
    </row>
    <row r="469" spans="1:34" ht="21" customHeight="1">
      <c r="A469" s="593">
        <f t="shared" si="168"/>
        <v>459</v>
      </c>
      <c r="B469" s="91"/>
      <c r="C469" s="60" t="s">
        <v>351</v>
      </c>
      <c r="D469" s="63"/>
      <c r="E469" s="17">
        <v>1</v>
      </c>
      <c r="F469" s="91"/>
      <c r="G469" s="91"/>
      <c r="H469" s="120" t="s">
        <v>698</v>
      </c>
      <c r="I469" s="588" t="s">
        <v>523</v>
      </c>
      <c r="J469" s="17">
        <f t="shared" si="162"/>
        <v>30</v>
      </c>
      <c r="K469" s="91" t="s">
        <v>8</v>
      </c>
      <c r="L469" s="144">
        <v>39.9</v>
      </c>
      <c r="M469" s="17">
        <v>3</v>
      </c>
      <c r="N469" s="19">
        <f t="shared" si="155"/>
        <v>175</v>
      </c>
      <c r="O469" s="102">
        <f t="shared" si="156"/>
        <v>6982.5</v>
      </c>
      <c r="P469" s="103">
        <f t="shared" si="157"/>
        <v>5.5628518608366857</v>
      </c>
      <c r="Q469" s="62">
        <f t="shared" si="161"/>
        <v>10500</v>
      </c>
      <c r="R469" s="104">
        <f t="shared" si="158"/>
        <v>150</v>
      </c>
      <c r="S469" s="62">
        <f t="shared" si="159"/>
        <v>0</v>
      </c>
      <c r="T469" s="62">
        <f t="shared" si="160"/>
        <v>0</v>
      </c>
      <c r="U469" s="62">
        <f t="shared" si="165"/>
        <v>17482.5</v>
      </c>
      <c r="V469" s="62">
        <v>29700</v>
      </c>
      <c r="W469" s="19">
        <f t="shared" si="166"/>
        <v>1.8203233173293054</v>
      </c>
      <c r="X469" s="111">
        <v>39600</v>
      </c>
      <c r="Y469" s="111"/>
      <c r="Z469" s="112">
        <f t="shared" si="169"/>
        <v>1084.068413173653</v>
      </c>
      <c r="AA469" s="112">
        <f t="shared" si="167"/>
        <v>548.55000000000007</v>
      </c>
      <c r="AB469" s="112">
        <f t="shared" si="170"/>
        <v>209.47499999999999</v>
      </c>
      <c r="AC469" s="112">
        <f t="shared" si="174"/>
        <v>8950.5</v>
      </c>
      <c r="AD469" s="112">
        <f t="shared" si="171"/>
        <v>5485.5</v>
      </c>
      <c r="AE469" s="112">
        <f t="shared" si="163"/>
        <v>7700</v>
      </c>
      <c r="AF469" s="112">
        <f t="shared" si="164"/>
        <v>4800</v>
      </c>
      <c r="AG469" s="113">
        <f t="shared" si="172"/>
        <v>0.25925925925925924</v>
      </c>
      <c r="AH469" s="114">
        <f t="shared" si="173"/>
        <v>0.16161616161616163</v>
      </c>
    </row>
    <row r="470" spans="1:34" ht="21" customHeight="1">
      <c r="A470" s="593">
        <f t="shared" si="168"/>
        <v>460</v>
      </c>
      <c r="B470" s="91"/>
      <c r="C470" s="60" t="s">
        <v>352</v>
      </c>
      <c r="D470" s="63"/>
      <c r="E470" s="17">
        <v>1</v>
      </c>
      <c r="F470" s="91"/>
      <c r="G470" s="91"/>
      <c r="H470" s="120" t="s">
        <v>697</v>
      </c>
      <c r="I470" s="588" t="s">
        <v>1290</v>
      </c>
      <c r="J470" s="17">
        <f t="shared" si="162"/>
        <v>37</v>
      </c>
      <c r="K470" s="91" t="s">
        <v>8</v>
      </c>
      <c r="L470" s="144">
        <v>29.9</v>
      </c>
      <c r="M470" s="17">
        <v>3</v>
      </c>
      <c r="N470" s="19">
        <f t="shared" si="155"/>
        <v>175</v>
      </c>
      <c r="O470" s="102">
        <f t="shared" si="156"/>
        <v>5232.5</v>
      </c>
      <c r="P470" s="103">
        <f t="shared" si="157"/>
        <v>4.168653399474108</v>
      </c>
      <c r="Q470" s="62">
        <f t="shared" si="161"/>
        <v>10500</v>
      </c>
      <c r="R470" s="104">
        <f t="shared" si="158"/>
        <v>150</v>
      </c>
      <c r="S470" s="62">
        <f t="shared" si="159"/>
        <v>0</v>
      </c>
      <c r="T470" s="62">
        <f t="shared" si="160"/>
        <v>0</v>
      </c>
      <c r="U470" s="62">
        <f t="shared" si="165"/>
        <v>15732.5</v>
      </c>
      <c r="V470" s="62">
        <v>26700</v>
      </c>
      <c r="W470" s="19">
        <f t="shared" si="166"/>
        <v>1.8163228603971147</v>
      </c>
      <c r="X470" s="111">
        <v>35600</v>
      </c>
      <c r="Y470" s="111"/>
      <c r="Z470" s="112">
        <f t="shared" si="169"/>
        <v>969.95164670658721</v>
      </c>
      <c r="AA470" s="112">
        <f t="shared" si="167"/>
        <v>491.55</v>
      </c>
      <c r="AB470" s="112">
        <f t="shared" si="170"/>
        <v>156.97499999999999</v>
      </c>
      <c r="AC470" s="112">
        <f t="shared" si="174"/>
        <v>8030.5</v>
      </c>
      <c r="AD470" s="112">
        <f t="shared" si="171"/>
        <v>4915.5</v>
      </c>
      <c r="AE470" s="112">
        <f t="shared" si="163"/>
        <v>7000</v>
      </c>
      <c r="AF470" s="112">
        <f t="shared" si="164"/>
        <v>4300</v>
      </c>
      <c r="AG470" s="113">
        <f t="shared" si="172"/>
        <v>0.26217228464419473</v>
      </c>
      <c r="AH470" s="114">
        <f t="shared" si="173"/>
        <v>0.16104868913857678</v>
      </c>
    </row>
    <row r="471" spans="1:34" ht="21" customHeight="1">
      <c r="A471" s="593">
        <f t="shared" si="168"/>
        <v>461</v>
      </c>
      <c r="B471" s="91"/>
      <c r="C471" s="60" t="s">
        <v>1291</v>
      </c>
      <c r="D471" s="63"/>
      <c r="E471" s="17">
        <v>1</v>
      </c>
      <c r="F471" s="91"/>
      <c r="G471" s="91"/>
      <c r="H471" s="120" t="s">
        <v>698</v>
      </c>
      <c r="I471" s="588" t="s">
        <v>1292</v>
      </c>
      <c r="J471" s="17">
        <f t="shared" si="162"/>
        <v>37</v>
      </c>
      <c r="K471" s="91" t="s">
        <v>8</v>
      </c>
      <c r="L471" s="144">
        <v>94.9</v>
      </c>
      <c r="M471" s="17">
        <v>3</v>
      </c>
      <c r="N471" s="19">
        <f t="shared" si="155"/>
        <v>175</v>
      </c>
      <c r="O471" s="102">
        <f t="shared" si="156"/>
        <v>16607.5</v>
      </c>
      <c r="P471" s="103">
        <f t="shared" si="157"/>
        <v>13.230943398330865</v>
      </c>
      <c r="Q471" s="62">
        <f t="shared" si="161"/>
        <v>10500</v>
      </c>
      <c r="R471" s="104">
        <f t="shared" si="158"/>
        <v>150</v>
      </c>
      <c r="S471" s="62">
        <f t="shared" si="159"/>
        <v>0</v>
      </c>
      <c r="T471" s="62">
        <f t="shared" si="160"/>
        <v>0</v>
      </c>
      <c r="U471" s="62">
        <f t="shared" si="165"/>
        <v>27107.5</v>
      </c>
      <c r="V471" s="62">
        <v>85800</v>
      </c>
      <c r="W471" s="19">
        <f t="shared" si="166"/>
        <v>1.8330930134566243</v>
      </c>
      <c r="X471" s="111">
        <f>V471/0.75</f>
        <v>114400</v>
      </c>
      <c r="Y471" s="111"/>
      <c r="Z471" s="112">
        <f t="shared" si="169"/>
        <v>1711.7106287425149</v>
      </c>
      <c r="AA471" s="112">
        <f t="shared" si="167"/>
        <v>3924.4500000000003</v>
      </c>
      <c r="AB471" s="112">
        <f t="shared" si="170"/>
        <v>498.22499999999997</v>
      </c>
      <c r="AC471" s="112">
        <f t="shared" si="174"/>
        <v>49254.5</v>
      </c>
      <c r="AD471" s="112">
        <f t="shared" si="171"/>
        <v>39244.5</v>
      </c>
      <c r="AE471" s="112">
        <f t="shared" si="163"/>
        <v>47100</v>
      </c>
      <c r="AF471" s="112">
        <f t="shared" si="164"/>
        <v>34900</v>
      </c>
      <c r="AG471" s="113">
        <f t="shared" si="172"/>
        <v>0.54895104895104896</v>
      </c>
      <c r="AH471" s="114">
        <f t="shared" si="173"/>
        <v>0.40675990675990675</v>
      </c>
    </row>
    <row r="472" spans="1:34" s="36" customFormat="1" ht="21" customHeight="1">
      <c r="A472" s="593">
        <f t="shared" si="168"/>
        <v>462</v>
      </c>
      <c r="B472" s="580"/>
      <c r="C472" s="121" t="s">
        <v>353</v>
      </c>
      <c r="D472" s="115"/>
      <c r="E472" s="580">
        <v>1</v>
      </c>
      <c r="F472" s="580"/>
      <c r="G472" s="580"/>
      <c r="H472" s="120" t="s">
        <v>698</v>
      </c>
      <c r="I472" s="590" t="s">
        <v>524</v>
      </c>
      <c r="J472" s="580">
        <f t="shared" si="162"/>
        <v>35</v>
      </c>
      <c r="K472" s="580" t="s">
        <v>8</v>
      </c>
      <c r="L472" s="119">
        <v>50</v>
      </c>
      <c r="M472" s="580">
        <v>11</v>
      </c>
      <c r="N472" s="148">
        <f t="shared" si="155"/>
        <v>175</v>
      </c>
      <c r="O472" s="149">
        <f t="shared" si="156"/>
        <v>8750</v>
      </c>
      <c r="P472" s="103">
        <f t="shared" si="157"/>
        <v>6.9709923068128896</v>
      </c>
      <c r="Q472" s="116">
        <v>10000</v>
      </c>
      <c r="R472" s="118">
        <f t="shared" si="158"/>
        <v>150</v>
      </c>
      <c r="S472" s="116">
        <f t="shared" si="159"/>
        <v>0</v>
      </c>
      <c r="T472" s="116">
        <f t="shared" si="160"/>
        <v>0</v>
      </c>
      <c r="U472" s="116">
        <f t="shared" si="165"/>
        <v>18750</v>
      </c>
      <c r="V472" s="116">
        <f t="shared" ref="V472:V509" si="175">ROUNDUP(U472*W472, -2)</f>
        <v>34300</v>
      </c>
      <c r="W472" s="148">
        <f t="shared" si="166"/>
        <v>1.8243512974051896</v>
      </c>
      <c r="X472" s="151">
        <f t="shared" ref="X472:X503" si="176">ROUNDUP(V472/0.75, -2)</f>
        <v>45800</v>
      </c>
      <c r="Y472" s="151"/>
      <c r="Z472" s="151">
        <f t="shared" si="169"/>
        <v>1169.3862275449103</v>
      </c>
      <c r="AA472" s="151">
        <f t="shared" si="167"/>
        <v>776.40000000000009</v>
      </c>
      <c r="AB472" s="151">
        <f t="shared" si="170"/>
        <v>262.5</v>
      </c>
      <c r="AC472" s="151">
        <f t="shared" ref="AC472:AC503" si="177">0.89*W472*U472-U472</f>
        <v>11693.862275449104</v>
      </c>
      <c r="AD472" s="151">
        <f t="shared" si="171"/>
        <v>7764</v>
      </c>
      <c r="AE472" s="151">
        <f t="shared" si="163"/>
        <v>10300</v>
      </c>
      <c r="AF472" s="151">
        <f t="shared" si="164"/>
        <v>6800</v>
      </c>
      <c r="AG472" s="152">
        <f t="shared" si="172"/>
        <v>0.30029154518950435</v>
      </c>
      <c r="AH472" s="153">
        <f t="shared" si="173"/>
        <v>0.19825072886297376</v>
      </c>
    </row>
    <row r="473" spans="1:34" ht="21" customHeight="1">
      <c r="A473" s="593">
        <f t="shared" si="168"/>
        <v>463</v>
      </c>
      <c r="B473" s="91"/>
      <c r="C473" s="60" t="s">
        <v>354</v>
      </c>
      <c r="D473" s="63"/>
      <c r="E473" s="17">
        <v>1</v>
      </c>
      <c r="F473" s="91"/>
      <c r="G473" s="91"/>
      <c r="H473" s="120" t="s">
        <v>698</v>
      </c>
      <c r="I473" s="588" t="s">
        <v>525</v>
      </c>
      <c r="J473" s="17">
        <f t="shared" si="162"/>
        <v>29</v>
      </c>
      <c r="K473" s="91" t="s">
        <v>8</v>
      </c>
      <c r="L473" s="144">
        <v>39.9</v>
      </c>
      <c r="M473" s="17">
        <v>1</v>
      </c>
      <c r="N473" s="19">
        <f t="shared" si="155"/>
        <v>175</v>
      </c>
      <c r="O473" s="102">
        <f t="shared" si="156"/>
        <v>6982.5</v>
      </c>
      <c r="P473" s="103">
        <f t="shared" si="157"/>
        <v>5.5628518608366857</v>
      </c>
      <c r="Q473" s="62">
        <f t="shared" si="161"/>
        <v>6500</v>
      </c>
      <c r="R473" s="104">
        <f t="shared" si="158"/>
        <v>150</v>
      </c>
      <c r="S473" s="62">
        <f t="shared" si="159"/>
        <v>0</v>
      </c>
      <c r="T473" s="62">
        <f t="shared" si="160"/>
        <v>0</v>
      </c>
      <c r="U473" s="62">
        <f t="shared" si="165"/>
        <v>13482.5</v>
      </c>
      <c r="V473" s="62">
        <f t="shared" si="175"/>
        <v>24700</v>
      </c>
      <c r="W473" s="19">
        <f t="shared" si="166"/>
        <v>1.8274187763912191</v>
      </c>
      <c r="X473" s="111">
        <f t="shared" si="176"/>
        <v>33000</v>
      </c>
      <c r="Y473" s="111"/>
      <c r="Z473" s="112">
        <f t="shared" si="169"/>
        <v>844.54745508982035</v>
      </c>
      <c r="AA473" s="112">
        <f t="shared" si="167"/>
        <v>560.75</v>
      </c>
      <c r="AB473" s="112">
        <f t="shared" si="170"/>
        <v>209.47499999999999</v>
      </c>
      <c r="AC473" s="112">
        <f t="shared" si="177"/>
        <v>8445.4745508982014</v>
      </c>
      <c r="AD473" s="112">
        <f t="shared" si="171"/>
        <v>5607.5</v>
      </c>
      <c r="AE473" s="112">
        <f t="shared" si="163"/>
        <v>7400</v>
      </c>
      <c r="AF473" s="112">
        <f t="shared" si="164"/>
        <v>4900</v>
      </c>
      <c r="AG473" s="113">
        <f t="shared" si="172"/>
        <v>0.29959514170040485</v>
      </c>
      <c r="AH473" s="114">
        <f t="shared" si="173"/>
        <v>0.19838056680161945</v>
      </c>
    </row>
    <row r="474" spans="1:34" ht="21" customHeight="1">
      <c r="A474" s="593">
        <f t="shared" si="168"/>
        <v>464</v>
      </c>
      <c r="B474" s="91"/>
      <c r="C474" s="60" t="s">
        <v>355</v>
      </c>
      <c r="D474" s="63"/>
      <c r="E474" s="17">
        <v>1</v>
      </c>
      <c r="F474" s="91"/>
      <c r="G474" s="91"/>
      <c r="H474" s="120" t="s">
        <v>698</v>
      </c>
      <c r="I474" s="588" t="s">
        <v>526</v>
      </c>
      <c r="J474" s="17">
        <f t="shared" si="162"/>
        <v>43</v>
      </c>
      <c r="K474" s="91" t="s">
        <v>8</v>
      </c>
      <c r="L474" s="144">
        <v>49.9</v>
      </c>
      <c r="M474" s="17">
        <v>1</v>
      </c>
      <c r="N474" s="19">
        <f t="shared" si="155"/>
        <v>175</v>
      </c>
      <c r="O474" s="102">
        <f t="shared" si="156"/>
        <v>8732.5</v>
      </c>
      <c r="P474" s="103">
        <f t="shared" si="157"/>
        <v>6.9570503221992634</v>
      </c>
      <c r="Q474" s="62">
        <f t="shared" si="161"/>
        <v>6500</v>
      </c>
      <c r="R474" s="104">
        <f t="shared" si="158"/>
        <v>150</v>
      </c>
      <c r="S474" s="62">
        <f t="shared" si="159"/>
        <v>0</v>
      </c>
      <c r="T474" s="62">
        <f t="shared" si="160"/>
        <v>0</v>
      </c>
      <c r="U474" s="62">
        <f t="shared" si="165"/>
        <v>15232.5</v>
      </c>
      <c r="V474" s="62">
        <f t="shared" si="175"/>
        <v>27900</v>
      </c>
      <c r="W474" s="19">
        <f t="shared" si="166"/>
        <v>1.830735378086761</v>
      </c>
      <c r="X474" s="111">
        <f t="shared" si="176"/>
        <v>37200</v>
      </c>
      <c r="Y474" s="111"/>
      <c r="Z474" s="112">
        <f t="shared" si="169"/>
        <v>958.66422155688645</v>
      </c>
      <c r="AA474" s="112">
        <f t="shared" si="167"/>
        <v>634.35</v>
      </c>
      <c r="AB474" s="112">
        <f t="shared" si="170"/>
        <v>261.97499999999997</v>
      </c>
      <c r="AC474" s="112">
        <f t="shared" si="177"/>
        <v>9586.6422155688633</v>
      </c>
      <c r="AD474" s="112">
        <f t="shared" si="171"/>
        <v>6343.5</v>
      </c>
      <c r="AE474" s="112">
        <f t="shared" si="163"/>
        <v>8400</v>
      </c>
      <c r="AF474" s="112">
        <f t="shared" si="164"/>
        <v>5500</v>
      </c>
      <c r="AG474" s="113">
        <f t="shared" si="172"/>
        <v>0.30107526881720431</v>
      </c>
      <c r="AH474" s="114">
        <f t="shared" si="173"/>
        <v>0.1971326164874552</v>
      </c>
    </row>
    <row r="475" spans="1:34" ht="21" customHeight="1">
      <c r="A475" s="593">
        <f t="shared" si="168"/>
        <v>465</v>
      </c>
      <c r="B475" s="91"/>
      <c r="C475" s="60" t="s">
        <v>356</v>
      </c>
      <c r="D475" s="63"/>
      <c r="E475" s="17">
        <v>1</v>
      </c>
      <c r="F475" s="91"/>
      <c r="G475" s="91"/>
      <c r="H475" s="120" t="s">
        <v>697</v>
      </c>
      <c r="I475" s="588" t="s">
        <v>527</v>
      </c>
      <c r="J475" s="17">
        <f t="shared" si="162"/>
        <v>37</v>
      </c>
      <c r="K475" s="91" t="s">
        <v>8</v>
      </c>
      <c r="L475" s="144">
        <v>59.9</v>
      </c>
      <c r="M475" s="17">
        <v>1</v>
      </c>
      <c r="N475" s="19">
        <f t="shared" si="155"/>
        <v>175</v>
      </c>
      <c r="O475" s="102">
        <f t="shared" si="156"/>
        <v>10482.5</v>
      </c>
      <c r="P475" s="103">
        <f t="shared" si="157"/>
        <v>8.3512487835618412</v>
      </c>
      <c r="Q475" s="62">
        <f t="shared" si="161"/>
        <v>6500</v>
      </c>
      <c r="R475" s="104">
        <f t="shared" si="158"/>
        <v>150</v>
      </c>
      <c r="S475" s="62">
        <f t="shared" si="159"/>
        <v>0</v>
      </c>
      <c r="T475" s="62">
        <f t="shared" si="160"/>
        <v>0</v>
      </c>
      <c r="U475" s="62">
        <f t="shared" si="165"/>
        <v>16982.5</v>
      </c>
      <c r="V475" s="62">
        <f t="shared" si="175"/>
        <v>31200</v>
      </c>
      <c r="W475" s="19">
        <f t="shared" si="166"/>
        <v>1.8333684463841344</v>
      </c>
      <c r="X475" s="111">
        <f t="shared" si="176"/>
        <v>41600</v>
      </c>
      <c r="Y475" s="111"/>
      <c r="Z475" s="112">
        <f t="shared" si="169"/>
        <v>1072.7809880239522</v>
      </c>
      <c r="AA475" s="112">
        <f t="shared" si="167"/>
        <v>714.55000000000007</v>
      </c>
      <c r="AB475" s="112">
        <f t="shared" si="170"/>
        <v>314.47499999999997</v>
      </c>
      <c r="AC475" s="112">
        <f t="shared" si="177"/>
        <v>10727.809880239522</v>
      </c>
      <c r="AD475" s="112">
        <f t="shared" si="171"/>
        <v>7145.5</v>
      </c>
      <c r="AE475" s="112">
        <f t="shared" si="163"/>
        <v>9400</v>
      </c>
      <c r="AF475" s="112">
        <f t="shared" si="164"/>
        <v>6200</v>
      </c>
      <c r="AG475" s="113">
        <f t="shared" si="172"/>
        <v>0.30128205128205127</v>
      </c>
      <c r="AH475" s="114">
        <f t="shared" si="173"/>
        <v>0.19871794871794871</v>
      </c>
    </row>
    <row r="476" spans="1:34" ht="21" customHeight="1">
      <c r="A476" s="593">
        <f t="shared" si="168"/>
        <v>466</v>
      </c>
      <c r="B476" s="91"/>
      <c r="C476" s="60" t="s">
        <v>357</v>
      </c>
      <c r="D476" s="63"/>
      <c r="E476" s="17">
        <v>1</v>
      </c>
      <c r="F476" s="91"/>
      <c r="G476" s="91"/>
      <c r="H476" s="120" t="s">
        <v>698</v>
      </c>
      <c r="I476" s="588" t="s">
        <v>528</v>
      </c>
      <c r="J476" s="17">
        <f t="shared" si="162"/>
        <v>27</v>
      </c>
      <c r="K476" s="91" t="s">
        <v>8</v>
      </c>
      <c r="L476" s="144">
        <v>69.900000000000006</v>
      </c>
      <c r="M476" s="17">
        <v>1</v>
      </c>
      <c r="N476" s="19">
        <f t="shared" si="155"/>
        <v>175</v>
      </c>
      <c r="O476" s="102">
        <f t="shared" si="156"/>
        <v>12232.500000000002</v>
      </c>
      <c r="P476" s="103">
        <f t="shared" si="157"/>
        <v>9.7454472449244207</v>
      </c>
      <c r="Q476" s="62">
        <f t="shared" si="161"/>
        <v>6500</v>
      </c>
      <c r="R476" s="104">
        <f t="shared" si="158"/>
        <v>150</v>
      </c>
      <c r="S476" s="62">
        <f t="shared" si="159"/>
        <v>0</v>
      </c>
      <c r="T476" s="62">
        <f t="shared" si="160"/>
        <v>0</v>
      </c>
      <c r="U476" s="62">
        <f t="shared" si="165"/>
        <v>18732.5</v>
      </c>
      <c r="V476" s="62">
        <f t="shared" si="175"/>
        <v>34400</v>
      </c>
      <c r="W476" s="19">
        <f t="shared" si="166"/>
        <v>1.8355095494317648</v>
      </c>
      <c r="X476" s="111">
        <f t="shared" si="176"/>
        <v>45900</v>
      </c>
      <c r="Y476" s="111"/>
      <c r="Z476" s="112">
        <f t="shared" si="169"/>
        <v>1186.8977544910176</v>
      </c>
      <c r="AA476" s="112">
        <f t="shared" si="167"/>
        <v>786.45</v>
      </c>
      <c r="AB476" s="112">
        <f t="shared" si="170"/>
        <v>366.97500000000002</v>
      </c>
      <c r="AC476" s="112">
        <f t="shared" si="177"/>
        <v>11868.977544910176</v>
      </c>
      <c r="AD476" s="112">
        <f t="shared" si="171"/>
        <v>7864.5</v>
      </c>
      <c r="AE476" s="112">
        <f t="shared" si="163"/>
        <v>10400</v>
      </c>
      <c r="AF476" s="112">
        <f t="shared" si="164"/>
        <v>6800</v>
      </c>
      <c r="AG476" s="113">
        <f t="shared" si="172"/>
        <v>0.30232558139534882</v>
      </c>
      <c r="AH476" s="114">
        <f t="shared" si="173"/>
        <v>0.19767441860465115</v>
      </c>
    </row>
    <row r="477" spans="1:34" ht="21" customHeight="1">
      <c r="A477" s="593">
        <f t="shared" si="168"/>
        <v>467</v>
      </c>
      <c r="B477" s="91"/>
      <c r="C477" s="60" t="s">
        <v>358</v>
      </c>
      <c r="D477" s="63"/>
      <c r="E477" s="17">
        <v>1</v>
      </c>
      <c r="F477" s="91"/>
      <c r="G477" s="91"/>
      <c r="H477" s="120" t="s">
        <v>697</v>
      </c>
      <c r="I477" s="588" t="s">
        <v>529</v>
      </c>
      <c r="J477" s="17">
        <f t="shared" si="162"/>
        <v>35</v>
      </c>
      <c r="K477" s="91" t="s">
        <v>8</v>
      </c>
      <c r="L477" s="144">
        <v>89.9</v>
      </c>
      <c r="M477" s="17">
        <v>1</v>
      </c>
      <c r="N477" s="19">
        <f t="shared" si="155"/>
        <v>175</v>
      </c>
      <c r="O477" s="102">
        <f t="shared" si="156"/>
        <v>15732.500000000002</v>
      </c>
      <c r="P477" s="103">
        <f t="shared" si="157"/>
        <v>12.533844167649576</v>
      </c>
      <c r="Q477" s="62">
        <f t="shared" si="161"/>
        <v>6500</v>
      </c>
      <c r="R477" s="104">
        <f t="shared" si="158"/>
        <v>150</v>
      </c>
      <c r="S477" s="62">
        <f t="shared" si="159"/>
        <v>0</v>
      </c>
      <c r="T477" s="62">
        <f t="shared" si="160"/>
        <v>0</v>
      </c>
      <c r="U477" s="62">
        <f t="shared" si="165"/>
        <v>22232.5</v>
      </c>
      <c r="V477" s="62">
        <f t="shared" si="175"/>
        <v>40900</v>
      </c>
      <c r="W477" s="19">
        <f t="shared" si="166"/>
        <v>1.8387805520186433</v>
      </c>
      <c r="X477" s="111">
        <f t="shared" si="176"/>
        <v>54600</v>
      </c>
      <c r="Y477" s="111"/>
      <c r="Z477" s="112">
        <f t="shared" si="169"/>
        <v>1415.1312874251498</v>
      </c>
      <c r="AA477" s="112">
        <f t="shared" si="167"/>
        <v>938.55000000000007</v>
      </c>
      <c r="AB477" s="112">
        <f t="shared" si="170"/>
        <v>471.97500000000002</v>
      </c>
      <c r="AC477" s="112">
        <f t="shared" si="177"/>
        <v>14151.312874251496</v>
      </c>
      <c r="AD477" s="112">
        <f t="shared" si="171"/>
        <v>9385.5</v>
      </c>
      <c r="AE477" s="112">
        <f t="shared" si="163"/>
        <v>12300</v>
      </c>
      <c r="AF477" s="112">
        <f t="shared" si="164"/>
        <v>8000</v>
      </c>
      <c r="AG477" s="113">
        <f t="shared" si="172"/>
        <v>0.30073349633251834</v>
      </c>
      <c r="AH477" s="114">
        <f t="shared" si="173"/>
        <v>0.19559902200488999</v>
      </c>
    </row>
    <row r="478" spans="1:34" ht="21" customHeight="1">
      <c r="A478" s="593">
        <f t="shared" si="168"/>
        <v>468</v>
      </c>
      <c r="B478" s="91"/>
      <c r="C478" s="60" t="s">
        <v>359</v>
      </c>
      <c r="D478" s="63"/>
      <c r="E478" s="17">
        <v>1</v>
      </c>
      <c r="F478" s="91"/>
      <c r="G478" s="91"/>
      <c r="H478" s="120" t="s">
        <v>698</v>
      </c>
      <c r="I478" s="588" t="s">
        <v>530</v>
      </c>
      <c r="J478" s="17">
        <f t="shared" si="162"/>
        <v>34</v>
      </c>
      <c r="K478" s="91" t="s">
        <v>8</v>
      </c>
      <c r="L478" s="144">
        <v>69</v>
      </c>
      <c r="M478" s="17">
        <v>1</v>
      </c>
      <c r="N478" s="19">
        <f t="shared" si="155"/>
        <v>175</v>
      </c>
      <c r="O478" s="102">
        <f t="shared" si="156"/>
        <v>12075</v>
      </c>
      <c r="P478" s="103">
        <f t="shared" si="157"/>
        <v>9.6199693834017879</v>
      </c>
      <c r="Q478" s="62">
        <f t="shared" si="161"/>
        <v>6500</v>
      </c>
      <c r="R478" s="104">
        <f t="shared" si="158"/>
        <v>150</v>
      </c>
      <c r="S478" s="62">
        <f t="shared" si="159"/>
        <v>0</v>
      </c>
      <c r="T478" s="62">
        <f t="shared" si="160"/>
        <v>0</v>
      </c>
      <c r="U478" s="62">
        <f t="shared" si="165"/>
        <v>18575</v>
      </c>
      <c r="V478" s="62">
        <f t="shared" si="175"/>
        <v>34100</v>
      </c>
      <c r="W478" s="19">
        <f t="shared" si="166"/>
        <v>1.8353333709431741</v>
      </c>
      <c r="X478" s="111">
        <f t="shared" si="176"/>
        <v>45500</v>
      </c>
      <c r="Y478" s="111"/>
      <c r="Z478" s="112">
        <f t="shared" si="169"/>
        <v>1176.6272455089818</v>
      </c>
      <c r="AA478" s="112">
        <f t="shared" si="167"/>
        <v>779</v>
      </c>
      <c r="AB478" s="112">
        <f t="shared" si="170"/>
        <v>362.25</v>
      </c>
      <c r="AC478" s="112">
        <f t="shared" si="177"/>
        <v>11766.272455089817</v>
      </c>
      <c r="AD478" s="112">
        <f t="shared" si="171"/>
        <v>7790</v>
      </c>
      <c r="AE478" s="112">
        <f t="shared" si="163"/>
        <v>10300</v>
      </c>
      <c r="AF478" s="112">
        <f t="shared" si="164"/>
        <v>6700</v>
      </c>
      <c r="AG478" s="113">
        <f t="shared" si="172"/>
        <v>0.30205278592375367</v>
      </c>
      <c r="AH478" s="114">
        <f t="shared" si="173"/>
        <v>0.19648093841642228</v>
      </c>
    </row>
    <row r="479" spans="1:34" ht="21" customHeight="1">
      <c r="A479" s="593">
        <f t="shared" si="168"/>
        <v>469</v>
      </c>
      <c r="B479" s="91"/>
      <c r="C479" s="60" t="s">
        <v>360</v>
      </c>
      <c r="D479" s="63"/>
      <c r="E479" s="17">
        <v>1</v>
      </c>
      <c r="F479" s="91"/>
      <c r="G479" s="91"/>
      <c r="H479" s="120" t="s">
        <v>698</v>
      </c>
      <c r="I479" s="588" t="s">
        <v>531</v>
      </c>
      <c r="J479" s="17">
        <f t="shared" si="162"/>
        <v>34</v>
      </c>
      <c r="K479" s="91" t="s">
        <v>8</v>
      </c>
      <c r="L479" s="144">
        <v>99.9</v>
      </c>
      <c r="M479" s="17">
        <v>1</v>
      </c>
      <c r="N479" s="19">
        <f t="shared" si="155"/>
        <v>175</v>
      </c>
      <c r="O479" s="102">
        <f t="shared" si="156"/>
        <v>17482.5</v>
      </c>
      <c r="P479" s="103">
        <f t="shared" si="157"/>
        <v>13.928042629012154</v>
      </c>
      <c r="Q479" s="62">
        <f t="shared" si="161"/>
        <v>6500</v>
      </c>
      <c r="R479" s="104">
        <f t="shared" si="158"/>
        <v>150</v>
      </c>
      <c r="S479" s="62">
        <f t="shared" si="159"/>
        <v>0</v>
      </c>
      <c r="T479" s="62">
        <f t="shared" si="160"/>
        <v>0</v>
      </c>
      <c r="U479" s="62">
        <f t="shared" si="165"/>
        <v>23982.5</v>
      </c>
      <c r="V479" s="62">
        <f t="shared" si="175"/>
        <v>44200</v>
      </c>
      <c r="W479" s="19">
        <f t="shared" si="166"/>
        <v>1.840058026342811</v>
      </c>
      <c r="X479" s="111">
        <f t="shared" si="176"/>
        <v>59000</v>
      </c>
      <c r="Y479" s="111"/>
      <c r="Z479" s="112">
        <f t="shared" si="169"/>
        <v>1529.2480538922155</v>
      </c>
      <c r="AA479" s="112">
        <f t="shared" si="167"/>
        <v>1018.75</v>
      </c>
      <c r="AB479" s="112">
        <f t="shared" si="170"/>
        <v>524.47500000000002</v>
      </c>
      <c r="AC479" s="112">
        <f t="shared" si="177"/>
        <v>15292.480538922158</v>
      </c>
      <c r="AD479" s="112">
        <f t="shared" si="171"/>
        <v>10187.5</v>
      </c>
      <c r="AE479" s="112">
        <f t="shared" si="163"/>
        <v>13300</v>
      </c>
      <c r="AF479" s="112">
        <f t="shared" si="164"/>
        <v>8700</v>
      </c>
      <c r="AG479" s="113">
        <f t="shared" si="172"/>
        <v>0.3009049773755656</v>
      </c>
      <c r="AH479" s="114">
        <f t="shared" si="173"/>
        <v>0.19683257918552036</v>
      </c>
    </row>
    <row r="480" spans="1:34" ht="21" customHeight="1">
      <c r="A480" s="593">
        <f t="shared" si="168"/>
        <v>470</v>
      </c>
      <c r="B480" s="91"/>
      <c r="C480" s="60" t="s">
        <v>361</v>
      </c>
      <c r="D480" s="63"/>
      <c r="E480" s="17">
        <v>1</v>
      </c>
      <c r="F480" s="91"/>
      <c r="G480" s="91"/>
      <c r="H480" s="120" t="s">
        <v>698</v>
      </c>
      <c r="I480" s="588" t="s">
        <v>532</v>
      </c>
      <c r="J480" s="17">
        <f t="shared" si="162"/>
        <v>29</v>
      </c>
      <c r="K480" s="91" t="s">
        <v>8</v>
      </c>
      <c r="L480" s="144">
        <v>979</v>
      </c>
      <c r="M480" s="17">
        <v>1</v>
      </c>
      <c r="N480" s="19">
        <f t="shared" si="155"/>
        <v>175</v>
      </c>
      <c r="O480" s="102">
        <f t="shared" si="156"/>
        <v>171325</v>
      </c>
      <c r="P480" s="103">
        <f t="shared" si="157"/>
        <v>136.49202936739638</v>
      </c>
      <c r="Q480" s="62">
        <f t="shared" si="161"/>
        <v>6500</v>
      </c>
      <c r="R480" s="104">
        <f t="shared" si="158"/>
        <v>150</v>
      </c>
      <c r="S480" s="62">
        <f t="shared" si="159"/>
        <v>0</v>
      </c>
      <c r="T480" s="62">
        <f t="shared" si="160"/>
        <v>0</v>
      </c>
      <c r="U480" s="62">
        <f t="shared" si="165"/>
        <v>177825</v>
      </c>
      <c r="V480" s="62">
        <f t="shared" si="175"/>
        <v>329800</v>
      </c>
      <c r="W480" s="19">
        <f t="shared" si="166"/>
        <v>1.8540986352895223</v>
      </c>
      <c r="X480" s="111">
        <f t="shared" si="176"/>
        <v>439800</v>
      </c>
      <c r="Y480" s="111"/>
      <c r="Z480" s="112">
        <f t="shared" si="169"/>
        <v>11561.25299401198</v>
      </c>
      <c r="AA480" s="112">
        <f t="shared" si="167"/>
        <v>7720.9000000000005</v>
      </c>
      <c r="AB480" s="112">
        <f t="shared" si="170"/>
        <v>5139.75</v>
      </c>
      <c r="AC480" s="112">
        <f t="shared" si="177"/>
        <v>115612.52994011977</v>
      </c>
      <c r="AD480" s="112">
        <f t="shared" si="171"/>
        <v>77209</v>
      </c>
      <c r="AE480" s="112">
        <f t="shared" si="163"/>
        <v>99000</v>
      </c>
      <c r="AF480" s="112">
        <f t="shared" si="164"/>
        <v>64400</v>
      </c>
      <c r="AG480" s="113">
        <f t="shared" si="172"/>
        <v>0.30018192844147967</v>
      </c>
      <c r="AH480" s="114">
        <f t="shared" si="173"/>
        <v>0.1952698605215282</v>
      </c>
    </row>
    <row r="481" spans="1:34" ht="21" customHeight="1">
      <c r="A481" s="593">
        <f t="shared" si="168"/>
        <v>471</v>
      </c>
      <c r="B481" s="91"/>
      <c r="C481" s="60" t="s">
        <v>362</v>
      </c>
      <c r="D481" s="63"/>
      <c r="E481" s="17">
        <v>1</v>
      </c>
      <c r="F481" s="91"/>
      <c r="G481" s="91"/>
      <c r="H481" s="120" t="s">
        <v>698</v>
      </c>
      <c r="I481" s="588" t="s">
        <v>533</v>
      </c>
      <c r="J481" s="17">
        <f t="shared" si="162"/>
        <v>36</v>
      </c>
      <c r="K481" s="91" t="s">
        <v>8</v>
      </c>
      <c r="L481" s="144">
        <v>849</v>
      </c>
      <c r="M481" s="17">
        <v>1</v>
      </c>
      <c r="N481" s="19">
        <f t="shared" si="155"/>
        <v>175</v>
      </c>
      <c r="O481" s="102">
        <f t="shared" si="156"/>
        <v>148575</v>
      </c>
      <c r="P481" s="103">
        <f t="shared" si="157"/>
        <v>118.36744936968286</v>
      </c>
      <c r="Q481" s="62">
        <f t="shared" si="161"/>
        <v>6500</v>
      </c>
      <c r="R481" s="104">
        <f t="shared" si="158"/>
        <v>150</v>
      </c>
      <c r="S481" s="62">
        <f t="shared" si="159"/>
        <v>0</v>
      </c>
      <c r="T481" s="62">
        <f t="shared" si="160"/>
        <v>0</v>
      </c>
      <c r="U481" s="62">
        <f t="shared" si="165"/>
        <v>155075</v>
      </c>
      <c r="V481" s="62">
        <f t="shared" si="175"/>
        <v>287500</v>
      </c>
      <c r="W481" s="19">
        <f t="shared" si="166"/>
        <v>1.8537775327951225</v>
      </c>
      <c r="X481" s="111">
        <f t="shared" si="176"/>
        <v>383400</v>
      </c>
      <c r="Y481" s="111"/>
      <c r="Z481" s="112">
        <f t="shared" si="169"/>
        <v>10077.735029940122</v>
      </c>
      <c r="AA481" s="112">
        <f t="shared" si="167"/>
        <v>6724.7000000000007</v>
      </c>
      <c r="AB481" s="112">
        <f t="shared" si="170"/>
        <v>4457.25</v>
      </c>
      <c r="AC481" s="112">
        <f t="shared" si="177"/>
        <v>100777.35029940124</v>
      </c>
      <c r="AD481" s="112">
        <f t="shared" si="171"/>
        <v>67247</v>
      </c>
      <c r="AE481" s="112">
        <f t="shared" si="163"/>
        <v>86300</v>
      </c>
      <c r="AF481" s="112">
        <f t="shared" si="164"/>
        <v>56100</v>
      </c>
      <c r="AG481" s="113">
        <f t="shared" si="172"/>
        <v>0.30017391304347824</v>
      </c>
      <c r="AH481" s="114">
        <f t="shared" si="173"/>
        <v>0.19513043478260869</v>
      </c>
    </row>
    <row r="482" spans="1:34" ht="21" customHeight="1">
      <c r="A482" s="593">
        <f t="shared" si="168"/>
        <v>472</v>
      </c>
      <c r="B482" s="91"/>
      <c r="C482" s="60" t="s">
        <v>363</v>
      </c>
      <c r="D482" s="63"/>
      <c r="E482" s="17">
        <v>1</v>
      </c>
      <c r="F482" s="91"/>
      <c r="G482" s="91"/>
      <c r="H482" s="120" t="s">
        <v>698</v>
      </c>
      <c r="I482" s="588" t="s">
        <v>534</v>
      </c>
      <c r="J482" s="17">
        <f t="shared" si="162"/>
        <v>34</v>
      </c>
      <c r="K482" s="91" t="s">
        <v>8</v>
      </c>
      <c r="L482" s="144">
        <v>49.9</v>
      </c>
      <c r="M482" s="17">
        <v>1</v>
      </c>
      <c r="N482" s="19">
        <f t="shared" si="155"/>
        <v>175</v>
      </c>
      <c r="O482" s="102">
        <f t="shared" si="156"/>
        <v>8732.5</v>
      </c>
      <c r="P482" s="103">
        <f t="shared" si="157"/>
        <v>6.9570503221992634</v>
      </c>
      <c r="Q482" s="62">
        <f t="shared" si="161"/>
        <v>6500</v>
      </c>
      <c r="R482" s="104">
        <f t="shared" si="158"/>
        <v>150</v>
      </c>
      <c r="S482" s="62">
        <f t="shared" si="159"/>
        <v>0</v>
      </c>
      <c r="T482" s="62">
        <f t="shared" si="160"/>
        <v>0</v>
      </c>
      <c r="U482" s="62">
        <f t="shared" si="165"/>
        <v>15232.5</v>
      </c>
      <c r="V482" s="62">
        <f t="shared" si="175"/>
        <v>27900</v>
      </c>
      <c r="W482" s="19">
        <f t="shared" si="166"/>
        <v>1.830735378086761</v>
      </c>
      <c r="X482" s="111">
        <f t="shared" si="176"/>
        <v>37200</v>
      </c>
      <c r="Y482" s="111"/>
      <c r="Z482" s="112">
        <f t="shared" si="169"/>
        <v>958.66422155688645</v>
      </c>
      <c r="AA482" s="112">
        <f t="shared" si="167"/>
        <v>634.35</v>
      </c>
      <c r="AB482" s="112">
        <f t="shared" si="170"/>
        <v>261.97499999999997</v>
      </c>
      <c r="AC482" s="112">
        <f t="shared" si="177"/>
        <v>9586.6422155688633</v>
      </c>
      <c r="AD482" s="112">
        <f t="shared" si="171"/>
        <v>6343.5</v>
      </c>
      <c r="AE482" s="112">
        <f t="shared" si="163"/>
        <v>8400</v>
      </c>
      <c r="AF482" s="112">
        <f t="shared" si="164"/>
        <v>5500</v>
      </c>
      <c r="AG482" s="113">
        <f t="shared" si="172"/>
        <v>0.30107526881720431</v>
      </c>
      <c r="AH482" s="114">
        <f t="shared" si="173"/>
        <v>0.1971326164874552</v>
      </c>
    </row>
    <row r="483" spans="1:34" ht="21" customHeight="1">
      <c r="A483" s="593">
        <f t="shared" si="168"/>
        <v>473</v>
      </c>
      <c r="B483" s="91"/>
      <c r="C483" s="60" t="s">
        <v>364</v>
      </c>
      <c r="D483" s="63"/>
      <c r="E483" s="17">
        <v>1</v>
      </c>
      <c r="F483" s="91"/>
      <c r="G483" s="91"/>
      <c r="H483" s="120" t="s">
        <v>698</v>
      </c>
      <c r="I483" s="588" t="s">
        <v>535</v>
      </c>
      <c r="J483" s="17">
        <f t="shared" si="162"/>
        <v>41</v>
      </c>
      <c r="K483" s="91" t="s">
        <v>8</v>
      </c>
      <c r="L483" s="144">
        <v>9.9</v>
      </c>
      <c r="M483" s="17">
        <v>1</v>
      </c>
      <c r="N483" s="19">
        <f t="shared" si="155"/>
        <v>175</v>
      </c>
      <c r="O483" s="102">
        <f t="shared" si="156"/>
        <v>1732.5</v>
      </c>
      <c r="P483" s="103">
        <f t="shared" si="157"/>
        <v>1.380256476748952</v>
      </c>
      <c r="Q483" s="62">
        <f t="shared" si="161"/>
        <v>6500</v>
      </c>
      <c r="R483" s="104">
        <f t="shared" si="158"/>
        <v>150</v>
      </c>
      <c r="S483" s="62">
        <f t="shared" si="159"/>
        <v>0</v>
      </c>
      <c r="T483" s="62">
        <f t="shared" si="160"/>
        <v>0</v>
      </c>
      <c r="U483" s="62">
        <f t="shared" si="165"/>
        <v>8232.5</v>
      </c>
      <c r="V483" s="62">
        <f t="shared" si="175"/>
        <v>14900</v>
      </c>
      <c r="W483" s="19">
        <f t="shared" si="166"/>
        <v>1.8090087665543495</v>
      </c>
      <c r="X483" s="111">
        <f t="shared" si="176"/>
        <v>19900</v>
      </c>
      <c r="Y483" s="111"/>
      <c r="Z483" s="112">
        <f t="shared" si="169"/>
        <v>502.19715568862279</v>
      </c>
      <c r="AA483" s="112">
        <f t="shared" si="167"/>
        <v>328.45000000000005</v>
      </c>
      <c r="AB483" s="112">
        <f t="shared" si="170"/>
        <v>51.975000000000001</v>
      </c>
      <c r="AC483" s="112">
        <f t="shared" si="177"/>
        <v>5021.9715568862284</v>
      </c>
      <c r="AD483" s="112">
        <f t="shared" si="171"/>
        <v>3284.5</v>
      </c>
      <c r="AE483" s="112">
        <f t="shared" si="163"/>
        <v>4500</v>
      </c>
      <c r="AF483" s="112">
        <f t="shared" si="164"/>
        <v>3000</v>
      </c>
      <c r="AG483" s="113">
        <f t="shared" si="172"/>
        <v>0.30201342281879195</v>
      </c>
      <c r="AH483" s="114">
        <f t="shared" si="173"/>
        <v>0.20134228187919462</v>
      </c>
    </row>
    <row r="484" spans="1:34" ht="21" customHeight="1">
      <c r="A484" s="593">
        <f t="shared" si="168"/>
        <v>474</v>
      </c>
      <c r="B484" s="91"/>
      <c r="C484" s="60" t="s">
        <v>365</v>
      </c>
      <c r="D484" s="63"/>
      <c r="E484" s="17">
        <v>1</v>
      </c>
      <c r="F484" s="91"/>
      <c r="G484" s="91"/>
      <c r="H484" s="120" t="s">
        <v>698</v>
      </c>
      <c r="I484" s="588" t="s">
        <v>536</v>
      </c>
      <c r="J484" s="17">
        <f t="shared" si="162"/>
        <v>29</v>
      </c>
      <c r="K484" s="91" t="s">
        <v>8</v>
      </c>
      <c r="L484" s="144">
        <v>9.9</v>
      </c>
      <c r="M484" s="17">
        <v>1</v>
      </c>
      <c r="N484" s="19">
        <f t="shared" si="155"/>
        <v>175</v>
      </c>
      <c r="O484" s="102">
        <f t="shared" si="156"/>
        <v>1732.5</v>
      </c>
      <c r="P484" s="103">
        <f t="shared" si="157"/>
        <v>1.380256476748952</v>
      </c>
      <c r="Q484" s="62">
        <f t="shared" si="161"/>
        <v>6500</v>
      </c>
      <c r="R484" s="104">
        <f t="shared" si="158"/>
        <v>150</v>
      </c>
      <c r="S484" s="62">
        <f t="shared" si="159"/>
        <v>0</v>
      </c>
      <c r="T484" s="62">
        <f t="shared" si="160"/>
        <v>0</v>
      </c>
      <c r="U484" s="62">
        <f t="shared" si="165"/>
        <v>8232.5</v>
      </c>
      <c r="V484" s="62">
        <f t="shared" si="175"/>
        <v>14900</v>
      </c>
      <c r="W484" s="19">
        <f t="shared" si="166"/>
        <v>1.8090087665543495</v>
      </c>
      <c r="X484" s="111">
        <f t="shared" si="176"/>
        <v>19900</v>
      </c>
      <c r="Y484" s="111"/>
      <c r="Z484" s="112">
        <f t="shared" si="169"/>
        <v>502.19715568862279</v>
      </c>
      <c r="AA484" s="112">
        <f t="shared" si="167"/>
        <v>328.45000000000005</v>
      </c>
      <c r="AB484" s="112">
        <f t="shared" si="170"/>
        <v>51.975000000000001</v>
      </c>
      <c r="AC484" s="112">
        <f t="shared" si="177"/>
        <v>5021.9715568862284</v>
      </c>
      <c r="AD484" s="112">
        <f t="shared" si="171"/>
        <v>3284.5</v>
      </c>
      <c r="AE484" s="112">
        <f t="shared" si="163"/>
        <v>4500</v>
      </c>
      <c r="AF484" s="112">
        <f t="shared" si="164"/>
        <v>3000</v>
      </c>
      <c r="AG484" s="113">
        <f t="shared" si="172"/>
        <v>0.30201342281879195</v>
      </c>
      <c r="AH484" s="114">
        <f t="shared" si="173"/>
        <v>0.20134228187919462</v>
      </c>
    </row>
    <row r="485" spans="1:34" ht="21" customHeight="1">
      <c r="A485" s="593">
        <f t="shared" si="168"/>
        <v>475</v>
      </c>
      <c r="B485" s="91"/>
      <c r="C485" s="60" t="s">
        <v>366</v>
      </c>
      <c r="D485" s="63"/>
      <c r="E485" s="17">
        <v>1</v>
      </c>
      <c r="F485" s="91"/>
      <c r="G485" s="91"/>
      <c r="H485" s="120" t="s">
        <v>698</v>
      </c>
      <c r="I485" s="588" t="s">
        <v>537</v>
      </c>
      <c r="J485" s="17">
        <f t="shared" si="162"/>
        <v>32</v>
      </c>
      <c r="K485" s="91" t="s">
        <v>8</v>
      </c>
      <c r="L485" s="144">
        <v>339</v>
      </c>
      <c r="M485" s="17">
        <v>1</v>
      </c>
      <c r="N485" s="19">
        <f t="shared" si="155"/>
        <v>175</v>
      </c>
      <c r="O485" s="102">
        <f t="shared" si="156"/>
        <v>59325</v>
      </c>
      <c r="P485" s="103">
        <f t="shared" si="157"/>
        <v>47.263327840191394</v>
      </c>
      <c r="Q485" s="62">
        <f t="shared" si="161"/>
        <v>6500</v>
      </c>
      <c r="R485" s="104">
        <f t="shared" si="158"/>
        <v>150</v>
      </c>
      <c r="S485" s="62">
        <f t="shared" si="159"/>
        <v>0</v>
      </c>
      <c r="T485" s="62">
        <f t="shared" si="160"/>
        <v>0</v>
      </c>
      <c r="U485" s="62">
        <f t="shared" si="165"/>
        <v>65825</v>
      </c>
      <c r="V485" s="62">
        <f t="shared" si="175"/>
        <v>121900</v>
      </c>
      <c r="W485" s="19">
        <f t="shared" si="166"/>
        <v>1.8503744504913455</v>
      </c>
      <c r="X485" s="111">
        <f t="shared" si="176"/>
        <v>162600</v>
      </c>
      <c r="Y485" s="111"/>
      <c r="Z485" s="112">
        <f t="shared" si="169"/>
        <v>4257.7799401197617</v>
      </c>
      <c r="AA485" s="112">
        <f t="shared" si="167"/>
        <v>2843.3</v>
      </c>
      <c r="AB485" s="112">
        <f t="shared" si="170"/>
        <v>1779.75</v>
      </c>
      <c r="AC485" s="112">
        <f t="shared" si="177"/>
        <v>42577.799401197612</v>
      </c>
      <c r="AD485" s="112">
        <f t="shared" si="171"/>
        <v>28433</v>
      </c>
      <c r="AE485" s="112">
        <f t="shared" si="163"/>
        <v>36600</v>
      </c>
      <c r="AF485" s="112">
        <f t="shared" si="164"/>
        <v>23900</v>
      </c>
      <c r="AG485" s="113">
        <f t="shared" si="172"/>
        <v>0.30024610336341262</v>
      </c>
      <c r="AH485" s="114">
        <f t="shared" si="173"/>
        <v>0.19606234618539786</v>
      </c>
    </row>
    <row r="486" spans="1:34" ht="21" customHeight="1">
      <c r="A486" s="593">
        <f t="shared" si="168"/>
        <v>476</v>
      </c>
      <c r="B486" s="91"/>
      <c r="C486" s="60" t="s">
        <v>367</v>
      </c>
      <c r="D486" s="63"/>
      <c r="E486" s="17">
        <v>1</v>
      </c>
      <c r="F486" s="91"/>
      <c r="G486" s="91"/>
      <c r="H486" s="120" t="s">
        <v>698</v>
      </c>
      <c r="I486" s="588" t="s">
        <v>538</v>
      </c>
      <c r="J486" s="17">
        <f t="shared" si="162"/>
        <v>33</v>
      </c>
      <c r="K486" s="91" t="s">
        <v>8</v>
      </c>
      <c r="L486" s="144">
        <v>109</v>
      </c>
      <c r="M486" s="17">
        <v>1</v>
      </c>
      <c r="N486" s="19">
        <f t="shared" si="155"/>
        <v>175</v>
      </c>
      <c r="O486" s="102">
        <f t="shared" si="156"/>
        <v>19075</v>
      </c>
      <c r="P486" s="103">
        <f t="shared" si="157"/>
        <v>15.196763228852099</v>
      </c>
      <c r="Q486" s="62">
        <f t="shared" si="161"/>
        <v>6500</v>
      </c>
      <c r="R486" s="104">
        <f t="shared" si="158"/>
        <v>150</v>
      </c>
      <c r="S486" s="62">
        <f t="shared" si="159"/>
        <v>0</v>
      </c>
      <c r="T486" s="62">
        <f t="shared" si="160"/>
        <v>0</v>
      </c>
      <c r="U486" s="62">
        <f t="shared" si="165"/>
        <v>25575</v>
      </c>
      <c r="V486" s="62">
        <f t="shared" si="175"/>
        <v>47100</v>
      </c>
      <c r="W486" s="19">
        <f t="shared" si="166"/>
        <v>1.8410685959459379</v>
      </c>
      <c r="X486" s="111">
        <f t="shared" si="176"/>
        <v>62800</v>
      </c>
      <c r="Y486" s="111"/>
      <c r="Z486" s="112">
        <f t="shared" si="169"/>
        <v>1633.0943113772455</v>
      </c>
      <c r="AA486" s="112">
        <f t="shared" si="167"/>
        <v>1084.9000000000001</v>
      </c>
      <c r="AB486" s="112">
        <f t="shared" si="170"/>
        <v>572.25</v>
      </c>
      <c r="AC486" s="112">
        <f t="shared" si="177"/>
        <v>16330.943113772453</v>
      </c>
      <c r="AD486" s="112">
        <f t="shared" si="171"/>
        <v>10849</v>
      </c>
      <c r="AE486" s="112">
        <f t="shared" si="163"/>
        <v>14200</v>
      </c>
      <c r="AF486" s="112">
        <f t="shared" si="164"/>
        <v>9200</v>
      </c>
      <c r="AG486" s="113">
        <f t="shared" si="172"/>
        <v>0.30148619957537154</v>
      </c>
      <c r="AH486" s="114">
        <f t="shared" si="173"/>
        <v>0.19532908704883228</v>
      </c>
    </row>
    <row r="487" spans="1:34" ht="21" customHeight="1">
      <c r="A487" s="593">
        <f t="shared" si="168"/>
        <v>477</v>
      </c>
      <c r="B487" s="91"/>
      <c r="C487" s="60" t="s">
        <v>368</v>
      </c>
      <c r="D487" s="63"/>
      <c r="E487" s="17">
        <v>1</v>
      </c>
      <c r="F487" s="91"/>
      <c r="G487" s="91"/>
      <c r="H487" s="120" t="s">
        <v>698</v>
      </c>
      <c r="I487" s="588" t="s">
        <v>539</v>
      </c>
      <c r="J487" s="17">
        <f t="shared" si="162"/>
        <v>32</v>
      </c>
      <c r="K487" s="91" t="s">
        <v>8</v>
      </c>
      <c r="L487" s="144">
        <v>469</v>
      </c>
      <c r="M487" s="17">
        <v>1</v>
      </c>
      <c r="N487" s="19">
        <f t="shared" si="155"/>
        <v>175</v>
      </c>
      <c r="O487" s="102">
        <f t="shared" si="156"/>
        <v>82075</v>
      </c>
      <c r="P487" s="103">
        <f t="shared" si="157"/>
        <v>65.387907837904905</v>
      </c>
      <c r="Q487" s="62">
        <f t="shared" si="161"/>
        <v>6500</v>
      </c>
      <c r="R487" s="104">
        <f t="shared" si="158"/>
        <v>150</v>
      </c>
      <c r="S487" s="62">
        <f t="shared" si="159"/>
        <v>0</v>
      </c>
      <c r="T487" s="62">
        <f t="shared" si="160"/>
        <v>0</v>
      </c>
      <c r="U487" s="62">
        <f t="shared" si="165"/>
        <v>88575</v>
      </c>
      <c r="V487" s="62">
        <f t="shared" si="175"/>
        <v>164100</v>
      </c>
      <c r="W487" s="19">
        <f t="shared" si="166"/>
        <v>1.8518931654050073</v>
      </c>
      <c r="X487" s="111">
        <f t="shared" si="176"/>
        <v>218800</v>
      </c>
      <c r="Y487" s="111"/>
      <c r="Z487" s="112">
        <f t="shared" si="169"/>
        <v>5741.2979041916196</v>
      </c>
      <c r="AA487" s="112">
        <f t="shared" si="167"/>
        <v>3832.9</v>
      </c>
      <c r="AB487" s="112">
        <f t="shared" si="170"/>
        <v>2462.25</v>
      </c>
      <c r="AC487" s="112">
        <f t="shared" si="177"/>
        <v>57412.979041916202</v>
      </c>
      <c r="AD487" s="112">
        <f t="shared" si="171"/>
        <v>38329</v>
      </c>
      <c r="AE487" s="112">
        <f t="shared" si="163"/>
        <v>49300</v>
      </c>
      <c r="AF487" s="112">
        <f t="shared" si="164"/>
        <v>32100</v>
      </c>
      <c r="AG487" s="113">
        <f t="shared" si="172"/>
        <v>0.30042656916514321</v>
      </c>
      <c r="AH487" s="114">
        <f t="shared" si="173"/>
        <v>0.19561243144424131</v>
      </c>
    </row>
    <row r="488" spans="1:34" ht="21" customHeight="1">
      <c r="A488" s="593">
        <f t="shared" si="168"/>
        <v>478</v>
      </c>
      <c r="B488" s="91"/>
      <c r="C488" s="60" t="s">
        <v>369</v>
      </c>
      <c r="D488" s="63"/>
      <c r="E488" s="17">
        <v>1</v>
      </c>
      <c r="F488" s="91"/>
      <c r="G488" s="91"/>
      <c r="H488" s="120" t="s">
        <v>697</v>
      </c>
      <c r="I488" s="588" t="s">
        <v>540</v>
      </c>
      <c r="J488" s="17">
        <f t="shared" si="162"/>
        <v>32</v>
      </c>
      <c r="K488" s="91" t="s">
        <v>8</v>
      </c>
      <c r="L488" s="144">
        <f>39.9*3</f>
        <v>119.69999999999999</v>
      </c>
      <c r="M488" s="17">
        <v>1</v>
      </c>
      <c r="N488" s="19">
        <f t="shared" si="155"/>
        <v>175</v>
      </c>
      <c r="O488" s="102">
        <f t="shared" si="156"/>
        <v>20947.499999999996</v>
      </c>
      <c r="P488" s="103">
        <f t="shared" si="157"/>
        <v>16.688555582510055</v>
      </c>
      <c r="Q488" s="62">
        <f t="shared" si="161"/>
        <v>6500</v>
      </c>
      <c r="R488" s="104">
        <f t="shared" si="158"/>
        <v>150</v>
      </c>
      <c r="S488" s="62">
        <f t="shared" si="159"/>
        <v>0</v>
      </c>
      <c r="T488" s="62">
        <f t="shared" si="160"/>
        <v>0</v>
      </c>
      <c r="U488" s="62">
        <f t="shared" si="165"/>
        <v>27447.499999999996</v>
      </c>
      <c r="V488" s="62">
        <f t="shared" si="175"/>
        <v>50600</v>
      </c>
      <c r="W488" s="19">
        <f t="shared" si="166"/>
        <v>1.8421068419677631</v>
      </c>
      <c r="X488" s="111">
        <f t="shared" si="176"/>
        <v>67500</v>
      </c>
      <c r="Y488" s="111"/>
      <c r="Z488" s="112">
        <f t="shared" si="169"/>
        <v>1755.1992514970059</v>
      </c>
      <c r="AA488" s="112">
        <f t="shared" si="167"/>
        <v>1167.7500000000005</v>
      </c>
      <c r="AB488" s="112">
        <f t="shared" si="170"/>
        <v>628.42499999999984</v>
      </c>
      <c r="AC488" s="112">
        <f t="shared" si="177"/>
        <v>17551.992514970061</v>
      </c>
      <c r="AD488" s="112">
        <f t="shared" si="171"/>
        <v>11677.500000000004</v>
      </c>
      <c r="AE488" s="112">
        <f t="shared" si="163"/>
        <v>15200</v>
      </c>
      <c r="AF488" s="112">
        <f t="shared" si="164"/>
        <v>9900</v>
      </c>
      <c r="AG488" s="113">
        <f t="shared" si="172"/>
        <v>0.30039525691699603</v>
      </c>
      <c r="AH488" s="114">
        <f t="shared" si="173"/>
        <v>0.19565217391304349</v>
      </c>
    </row>
    <row r="489" spans="1:34" ht="21" customHeight="1">
      <c r="A489" s="593">
        <f t="shared" si="168"/>
        <v>479</v>
      </c>
      <c r="B489" s="91"/>
      <c r="C489" s="60" t="s">
        <v>370</v>
      </c>
      <c r="D489" s="63"/>
      <c r="E489" s="17">
        <v>1</v>
      </c>
      <c r="F489" s="91"/>
      <c r="G489" s="91"/>
      <c r="H489" s="120" t="s">
        <v>697</v>
      </c>
      <c r="I489" s="588" t="s">
        <v>541</v>
      </c>
      <c r="J489" s="17">
        <f t="shared" si="162"/>
        <v>23</v>
      </c>
      <c r="K489" s="91" t="s">
        <v>8</v>
      </c>
      <c r="L489" s="144">
        <v>35.9</v>
      </c>
      <c r="M489" s="17">
        <v>1</v>
      </c>
      <c r="N489" s="19">
        <f t="shared" ref="N489:N526" si="178">IF(K489="USD",$G$1,IF(K489="CNY",$G$2,IF(K489="JPY",$G$4,IF(K489="EUR",$G$3,"확인요망"))))</f>
        <v>175</v>
      </c>
      <c r="O489" s="102">
        <f t="shared" si="156"/>
        <v>6282.5</v>
      </c>
      <c r="P489" s="103">
        <f t="shared" si="157"/>
        <v>5.005172476291655</v>
      </c>
      <c r="Q489" s="62">
        <f t="shared" si="161"/>
        <v>6500</v>
      </c>
      <c r="R489" s="104">
        <f t="shared" si="158"/>
        <v>150</v>
      </c>
      <c r="S489" s="62">
        <f t="shared" si="159"/>
        <v>0</v>
      </c>
      <c r="T489" s="62">
        <f t="shared" si="160"/>
        <v>0</v>
      </c>
      <c r="U489" s="62">
        <f t="shared" si="165"/>
        <v>12782.5</v>
      </c>
      <c r="V489" s="62">
        <f t="shared" si="175"/>
        <v>23400</v>
      </c>
      <c r="W489" s="19">
        <f t="shared" si="166"/>
        <v>1.8258378607541419</v>
      </c>
      <c r="X489" s="111">
        <f t="shared" si="176"/>
        <v>31200</v>
      </c>
      <c r="Y489" s="111"/>
      <c r="Z489" s="112">
        <f t="shared" si="169"/>
        <v>798.90074850299379</v>
      </c>
      <c r="AA489" s="112">
        <f t="shared" si="167"/>
        <v>531.35</v>
      </c>
      <c r="AB489" s="112">
        <f t="shared" si="170"/>
        <v>188.47499999999999</v>
      </c>
      <c r="AC489" s="112">
        <f t="shared" si="177"/>
        <v>7989.0074850299388</v>
      </c>
      <c r="AD489" s="112">
        <f t="shared" si="171"/>
        <v>5313.5</v>
      </c>
      <c r="AE489" s="112">
        <f t="shared" si="163"/>
        <v>7100</v>
      </c>
      <c r="AF489" s="112">
        <f t="shared" si="164"/>
        <v>4600</v>
      </c>
      <c r="AG489" s="113">
        <f t="shared" si="172"/>
        <v>0.3034188034188034</v>
      </c>
      <c r="AH489" s="114">
        <f t="shared" si="173"/>
        <v>0.19658119658119658</v>
      </c>
    </row>
    <row r="490" spans="1:34" ht="21" customHeight="1">
      <c r="A490" s="593">
        <f t="shared" si="168"/>
        <v>480</v>
      </c>
      <c r="B490" s="91"/>
      <c r="C490" s="60" t="s">
        <v>371</v>
      </c>
      <c r="D490" s="63"/>
      <c r="E490" s="17">
        <v>1</v>
      </c>
      <c r="F490" s="91"/>
      <c r="G490" s="91"/>
      <c r="H490" s="120" t="s">
        <v>698</v>
      </c>
      <c r="I490" s="588" t="s">
        <v>542</v>
      </c>
      <c r="J490" s="17">
        <f t="shared" si="162"/>
        <v>20</v>
      </c>
      <c r="K490" s="91" t="s">
        <v>8</v>
      </c>
      <c r="L490" s="144">
        <v>23.9</v>
      </c>
      <c r="M490" s="17">
        <v>1</v>
      </c>
      <c r="N490" s="19">
        <f t="shared" si="178"/>
        <v>175</v>
      </c>
      <c r="O490" s="102">
        <f t="shared" si="156"/>
        <v>4182.5</v>
      </c>
      <c r="P490" s="103">
        <f t="shared" si="157"/>
        <v>3.3321343226565614</v>
      </c>
      <c r="Q490" s="62">
        <f t="shared" si="161"/>
        <v>6500</v>
      </c>
      <c r="R490" s="104">
        <f t="shared" si="158"/>
        <v>150</v>
      </c>
      <c r="S490" s="62">
        <f t="shared" si="159"/>
        <v>0</v>
      </c>
      <c r="T490" s="62">
        <f t="shared" si="160"/>
        <v>0</v>
      </c>
      <c r="U490" s="62">
        <f t="shared" si="165"/>
        <v>10682.5</v>
      </c>
      <c r="V490" s="62">
        <f t="shared" si="175"/>
        <v>19500</v>
      </c>
      <c r="W490" s="19">
        <f t="shared" si="166"/>
        <v>1.8198519880435713</v>
      </c>
      <c r="X490" s="111">
        <f t="shared" si="176"/>
        <v>26000</v>
      </c>
      <c r="Y490" s="111"/>
      <c r="Z490" s="112">
        <f t="shared" si="169"/>
        <v>661.96062874251515</v>
      </c>
      <c r="AA490" s="112">
        <f t="shared" si="167"/>
        <v>439.75</v>
      </c>
      <c r="AB490" s="112">
        <f t="shared" si="170"/>
        <v>125.47499999999999</v>
      </c>
      <c r="AC490" s="112">
        <f t="shared" si="177"/>
        <v>6619.6062874251511</v>
      </c>
      <c r="AD490" s="112">
        <f t="shared" si="171"/>
        <v>4397.5</v>
      </c>
      <c r="AE490" s="112">
        <f t="shared" si="163"/>
        <v>5900</v>
      </c>
      <c r="AF490" s="112">
        <f t="shared" si="164"/>
        <v>3900</v>
      </c>
      <c r="AG490" s="113">
        <f t="shared" si="172"/>
        <v>0.30256410256410254</v>
      </c>
      <c r="AH490" s="114">
        <f t="shared" si="173"/>
        <v>0.2</v>
      </c>
    </row>
    <row r="491" spans="1:34" ht="21" customHeight="1">
      <c r="A491" s="593">
        <f t="shared" si="168"/>
        <v>481</v>
      </c>
      <c r="B491" s="91"/>
      <c r="C491" s="60" t="s">
        <v>372</v>
      </c>
      <c r="D491" s="63"/>
      <c r="E491" s="17">
        <v>1</v>
      </c>
      <c r="F491" s="91"/>
      <c r="G491" s="91"/>
      <c r="H491" s="120" t="s">
        <v>698</v>
      </c>
      <c r="I491" s="588" t="s">
        <v>543</v>
      </c>
      <c r="J491" s="17">
        <f t="shared" si="162"/>
        <v>32</v>
      </c>
      <c r="K491" s="91" t="s">
        <v>8</v>
      </c>
      <c r="L491" s="144">
        <v>280</v>
      </c>
      <c r="M491" s="17">
        <v>1</v>
      </c>
      <c r="N491" s="19">
        <f t="shared" si="178"/>
        <v>175</v>
      </c>
      <c r="O491" s="102">
        <f t="shared" si="156"/>
        <v>49000</v>
      </c>
      <c r="P491" s="103">
        <f t="shared" si="157"/>
        <v>39.037556918152184</v>
      </c>
      <c r="Q491" s="62">
        <f t="shared" si="161"/>
        <v>6500</v>
      </c>
      <c r="R491" s="104">
        <f t="shared" si="158"/>
        <v>150</v>
      </c>
      <c r="S491" s="62">
        <f t="shared" si="159"/>
        <v>0</v>
      </c>
      <c r="T491" s="62">
        <f t="shared" si="160"/>
        <v>0</v>
      </c>
      <c r="U491" s="62">
        <f t="shared" si="165"/>
        <v>55500</v>
      </c>
      <c r="V491" s="62">
        <f t="shared" si="175"/>
        <v>102700</v>
      </c>
      <c r="W491" s="19">
        <f t="shared" si="166"/>
        <v>1.8492744241247234</v>
      </c>
      <c r="X491" s="111">
        <f t="shared" si="176"/>
        <v>137000</v>
      </c>
      <c r="Y491" s="111"/>
      <c r="Z491" s="112">
        <f t="shared" si="169"/>
        <v>3584.4910179640719</v>
      </c>
      <c r="AA491" s="112">
        <f t="shared" si="167"/>
        <v>2391</v>
      </c>
      <c r="AB491" s="112">
        <f t="shared" si="170"/>
        <v>1470</v>
      </c>
      <c r="AC491" s="112">
        <f t="shared" si="177"/>
        <v>35844.910179640719</v>
      </c>
      <c r="AD491" s="112">
        <f t="shared" si="171"/>
        <v>23910</v>
      </c>
      <c r="AE491" s="112">
        <f t="shared" si="163"/>
        <v>30800</v>
      </c>
      <c r="AF491" s="112">
        <f t="shared" si="164"/>
        <v>20100</v>
      </c>
      <c r="AG491" s="113">
        <f t="shared" si="172"/>
        <v>0.29990262901655307</v>
      </c>
      <c r="AH491" s="114">
        <f t="shared" si="173"/>
        <v>0.19571567672833495</v>
      </c>
    </row>
    <row r="492" spans="1:34" ht="21" customHeight="1">
      <c r="A492" s="593">
        <f t="shared" si="168"/>
        <v>482</v>
      </c>
      <c r="B492" s="91"/>
      <c r="C492" s="60" t="s">
        <v>373</v>
      </c>
      <c r="D492" s="63"/>
      <c r="E492" s="17">
        <v>1</v>
      </c>
      <c r="F492" s="91"/>
      <c r="G492" s="91"/>
      <c r="H492" s="120" t="s">
        <v>698</v>
      </c>
      <c r="I492" s="588" t="s">
        <v>544</v>
      </c>
      <c r="J492" s="17">
        <f t="shared" si="162"/>
        <v>23</v>
      </c>
      <c r="K492" s="91" t="s">
        <v>8</v>
      </c>
      <c r="L492" s="144">
        <v>109</v>
      </c>
      <c r="M492" s="17">
        <v>1</v>
      </c>
      <c r="N492" s="19">
        <f t="shared" si="178"/>
        <v>175</v>
      </c>
      <c r="O492" s="102">
        <f t="shared" ref="O492:O526" si="179">L492*N492</f>
        <v>19075</v>
      </c>
      <c r="P492" s="103">
        <f t="shared" ref="P492:P526" si="180">O492/$G$1</f>
        <v>15.196763228852099</v>
      </c>
      <c r="Q492" s="62">
        <f t="shared" si="161"/>
        <v>6500</v>
      </c>
      <c r="R492" s="104">
        <f t="shared" ref="R492:R526" si="181">IF(G492="USD",200,150)</f>
        <v>150</v>
      </c>
      <c r="S492" s="62">
        <f t="shared" ref="S492:S526" si="182">IF(P492&lt;R492,0,(O492+Q492)*0.08)</f>
        <v>0</v>
      </c>
      <c r="T492" s="62">
        <f t="shared" ref="T492:T526" si="183">IF(P492&lt;R492,0,(O492+S492)*0.1)</f>
        <v>0</v>
      </c>
      <c r="U492" s="62">
        <f t="shared" si="165"/>
        <v>25575</v>
      </c>
      <c r="V492" s="62">
        <f t="shared" si="175"/>
        <v>47100</v>
      </c>
      <c r="W492" s="19">
        <f t="shared" si="166"/>
        <v>1.8410685959459379</v>
      </c>
      <c r="X492" s="111">
        <f t="shared" si="176"/>
        <v>62800</v>
      </c>
      <c r="Y492" s="111"/>
      <c r="Z492" s="112">
        <f t="shared" si="169"/>
        <v>1633.0943113772455</v>
      </c>
      <c r="AA492" s="112">
        <f t="shared" si="167"/>
        <v>1084.9000000000001</v>
      </c>
      <c r="AB492" s="112">
        <f t="shared" si="170"/>
        <v>572.25</v>
      </c>
      <c r="AC492" s="112">
        <f t="shared" si="177"/>
        <v>16330.943113772453</v>
      </c>
      <c r="AD492" s="112">
        <f t="shared" si="171"/>
        <v>10849</v>
      </c>
      <c r="AE492" s="112">
        <f t="shared" si="163"/>
        <v>14200</v>
      </c>
      <c r="AF492" s="112">
        <f t="shared" si="164"/>
        <v>9200</v>
      </c>
      <c r="AG492" s="113">
        <f t="shared" si="172"/>
        <v>0.30148619957537154</v>
      </c>
      <c r="AH492" s="114">
        <f t="shared" si="173"/>
        <v>0.19532908704883228</v>
      </c>
    </row>
    <row r="493" spans="1:34" ht="21" customHeight="1">
      <c r="A493" s="593">
        <f t="shared" si="168"/>
        <v>483</v>
      </c>
      <c r="B493" s="91"/>
      <c r="C493" s="60" t="s">
        <v>374</v>
      </c>
      <c r="D493" s="63"/>
      <c r="E493" s="17">
        <v>1</v>
      </c>
      <c r="F493" s="91"/>
      <c r="G493" s="91"/>
      <c r="H493" s="120" t="s">
        <v>698</v>
      </c>
      <c r="I493" s="588" t="s">
        <v>545</v>
      </c>
      <c r="J493" s="17">
        <f t="shared" si="162"/>
        <v>34</v>
      </c>
      <c r="K493" s="91" t="s">
        <v>8</v>
      </c>
      <c r="L493" s="144">
        <v>79.900000000000006</v>
      </c>
      <c r="M493" s="17">
        <v>1</v>
      </c>
      <c r="N493" s="19">
        <f t="shared" si="178"/>
        <v>175</v>
      </c>
      <c r="O493" s="102">
        <f t="shared" si="179"/>
        <v>13982.500000000002</v>
      </c>
      <c r="P493" s="103">
        <f t="shared" si="180"/>
        <v>11.139645706286998</v>
      </c>
      <c r="Q493" s="62">
        <f t="shared" si="161"/>
        <v>6500</v>
      </c>
      <c r="R493" s="104">
        <f t="shared" si="181"/>
        <v>150</v>
      </c>
      <c r="S493" s="62">
        <f t="shared" si="182"/>
        <v>0</v>
      </c>
      <c r="T493" s="62">
        <f t="shared" si="183"/>
        <v>0</v>
      </c>
      <c r="U493" s="62">
        <f t="shared" si="165"/>
        <v>20482.5</v>
      </c>
      <c r="V493" s="62">
        <f t="shared" si="175"/>
        <v>37700</v>
      </c>
      <c r="W493" s="19">
        <f t="shared" si="166"/>
        <v>1.8372847859754675</v>
      </c>
      <c r="X493" s="111">
        <f t="shared" si="176"/>
        <v>50300</v>
      </c>
      <c r="Y493" s="111"/>
      <c r="Z493" s="112">
        <f t="shared" si="169"/>
        <v>1301.0145209580835</v>
      </c>
      <c r="AA493" s="112">
        <f t="shared" si="167"/>
        <v>866.65000000000009</v>
      </c>
      <c r="AB493" s="112">
        <f t="shared" si="170"/>
        <v>419.47500000000002</v>
      </c>
      <c r="AC493" s="112">
        <f t="shared" si="177"/>
        <v>13010.145209580834</v>
      </c>
      <c r="AD493" s="112">
        <f t="shared" si="171"/>
        <v>8666.5</v>
      </c>
      <c r="AE493" s="112">
        <f t="shared" si="163"/>
        <v>11300</v>
      </c>
      <c r="AF493" s="112">
        <f t="shared" si="164"/>
        <v>7400</v>
      </c>
      <c r="AG493" s="113">
        <f t="shared" si="172"/>
        <v>0.29973474801061006</v>
      </c>
      <c r="AH493" s="114">
        <f t="shared" si="173"/>
        <v>0.19628647214854111</v>
      </c>
    </row>
    <row r="494" spans="1:34" ht="21" customHeight="1">
      <c r="A494" s="593">
        <f t="shared" si="168"/>
        <v>484</v>
      </c>
      <c r="B494" s="91"/>
      <c r="C494" s="60" t="s">
        <v>375</v>
      </c>
      <c r="D494" s="63"/>
      <c r="E494" s="17">
        <v>1</v>
      </c>
      <c r="F494" s="91"/>
      <c r="G494" s="91"/>
      <c r="H494" s="120" t="s">
        <v>698</v>
      </c>
      <c r="I494" s="588" t="s">
        <v>546</v>
      </c>
      <c r="J494" s="17">
        <f t="shared" si="162"/>
        <v>33</v>
      </c>
      <c r="K494" s="91" t="s">
        <v>8</v>
      </c>
      <c r="L494" s="144">
        <v>429</v>
      </c>
      <c r="M494" s="17">
        <v>1</v>
      </c>
      <c r="N494" s="19">
        <f t="shared" si="178"/>
        <v>175</v>
      </c>
      <c r="O494" s="102">
        <f t="shared" si="179"/>
        <v>75075</v>
      </c>
      <c r="P494" s="103">
        <f t="shared" si="180"/>
        <v>59.811113992454594</v>
      </c>
      <c r="Q494" s="62">
        <f t="shared" si="161"/>
        <v>6500</v>
      </c>
      <c r="R494" s="104">
        <f t="shared" si="181"/>
        <v>150</v>
      </c>
      <c r="S494" s="62">
        <f t="shared" si="182"/>
        <v>0</v>
      </c>
      <c r="T494" s="62">
        <f t="shared" si="183"/>
        <v>0</v>
      </c>
      <c r="U494" s="62">
        <f t="shared" si="165"/>
        <v>81575</v>
      </c>
      <c r="V494" s="62">
        <f t="shared" si="175"/>
        <v>151100</v>
      </c>
      <c r="W494" s="19">
        <f t="shared" si="166"/>
        <v>1.8515160913233295</v>
      </c>
      <c r="X494" s="111">
        <f t="shared" si="176"/>
        <v>201500</v>
      </c>
      <c r="Y494" s="111"/>
      <c r="Z494" s="112">
        <f t="shared" si="169"/>
        <v>5284.8308383233534</v>
      </c>
      <c r="AA494" s="112">
        <f t="shared" si="167"/>
        <v>3527</v>
      </c>
      <c r="AB494" s="112">
        <f t="shared" si="170"/>
        <v>2252.25</v>
      </c>
      <c r="AC494" s="112">
        <f t="shared" si="177"/>
        <v>52848.308383233525</v>
      </c>
      <c r="AD494" s="112">
        <f t="shared" si="171"/>
        <v>35270</v>
      </c>
      <c r="AE494" s="112">
        <f t="shared" si="163"/>
        <v>45400</v>
      </c>
      <c r="AF494" s="112">
        <f t="shared" si="164"/>
        <v>29500</v>
      </c>
      <c r="AG494" s="113">
        <f t="shared" si="172"/>
        <v>0.30046326935804102</v>
      </c>
      <c r="AH494" s="114">
        <f t="shared" si="173"/>
        <v>0.19523494374586367</v>
      </c>
    </row>
    <row r="495" spans="1:34" ht="21" customHeight="1">
      <c r="A495" s="593">
        <f t="shared" si="168"/>
        <v>485</v>
      </c>
      <c r="B495" s="91"/>
      <c r="C495" s="60" t="s">
        <v>376</v>
      </c>
      <c r="D495" s="63"/>
      <c r="E495" s="17">
        <v>1</v>
      </c>
      <c r="F495" s="91"/>
      <c r="G495" s="91"/>
      <c r="H495" s="120" t="s">
        <v>698</v>
      </c>
      <c r="I495" s="588" t="s">
        <v>547</v>
      </c>
      <c r="J495" s="17">
        <f t="shared" si="162"/>
        <v>32</v>
      </c>
      <c r="K495" s="91" t="s">
        <v>8</v>
      </c>
      <c r="L495" s="144">
        <v>239</v>
      </c>
      <c r="M495" s="17">
        <v>1</v>
      </c>
      <c r="N495" s="19">
        <f t="shared" si="178"/>
        <v>175</v>
      </c>
      <c r="O495" s="102">
        <f t="shared" si="179"/>
        <v>41825</v>
      </c>
      <c r="P495" s="103">
        <f t="shared" si="180"/>
        <v>33.32134322656561</v>
      </c>
      <c r="Q495" s="62">
        <f t="shared" si="161"/>
        <v>6500</v>
      </c>
      <c r="R495" s="104">
        <f t="shared" si="181"/>
        <v>150</v>
      </c>
      <c r="S495" s="62">
        <f t="shared" si="182"/>
        <v>0</v>
      </c>
      <c r="T495" s="62">
        <f t="shared" si="183"/>
        <v>0</v>
      </c>
      <c r="U495" s="62">
        <f t="shared" si="165"/>
        <v>48325</v>
      </c>
      <c r="V495" s="62">
        <f t="shared" si="175"/>
        <v>89400</v>
      </c>
      <c r="W495" s="19">
        <f t="shared" si="166"/>
        <v>1.8482331766885267</v>
      </c>
      <c r="X495" s="111">
        <f t="shared" si="176"/>
        <v>119200</v>
      </c>
      <c r="Y495" s="111"/>
      <c r="Z495" s="112">
        <f t="shared" si="169"/>
        <v>3116.6122754491016</v>
      </c>
      <c r="AA495" s="112">
        <f t="shared" si="167"/>
        <v>2081.1</v>
      </c>
      <c r="AB495" s="112">
        <f t="shared" si="170"/>
        <v>1254.75</v>
      </c>
      <c r="AC495" s="112">
        <f t="shared" si="177"/>
        <v>31166.122754491022</v>
      </c>
      <c r="AD495" s="112">
        <f t="shared" si="171"/>
        <v>20811</v>
      </c>
      <c r="AE495" s="112">
        <f t="shared" si="163"/>
        <v>26800</v>
      </c>
      <c r="AF495" s="112">
        <f t="shared" si="164"/>
        <v>17500</v>
      </c>
      <c r="AG495" s="113">
        <f t="shared" si="172"/>
        <v>0.29977628635346754</v>
      </c>
      <c r="AH495" s="114">
        <f t="shared" si="173"/>
        <v>0.19574944071588368</v>
      </c>
    </row>
    <row r="496" spans="1:34" ht="21" customHeight="1">
      <c r="A496" s="593">
        <f t="shared" si="168"/>
        <v>486</v>
      </c>
      <c r="B496" s="91"/>
      <c r="C496" s="60" t="s">
        <v>377</v>
      </c>
      <c r="D496" s="63"/>
      <c r="E496" s="17">
        <v>1</v>
      </c>
      <c r="F496" s="91"/>
      <c r="G496" s="91"/>
      <c r="H496" s="120" t="s">
        <v>698</v>
      </c>
      <c r="I496" s="588" t="s">
        <v>548</v>
      </c>
      <c r="J496" s="17">
        <f t="shared" si="162"/>
        <v>36</v>
      </c>
      <c r="K496" s="91" t="s">
        <v>8</v>
      </c>
      <c r="L496" s="144">
        <v>75</v>
      </c>
      <c r="M496" s="17">
        <v>1</v>
      </c>
      <c r="N496" s="19">
        <f t="shared" si="178"/>
        <v>175</v>
      </c>
      <c r="O496" s="102">
        <f t="shared" si="179"/>
        <v>13125</v>
      </c>
      <c r="P496" s="103">
        <f t="shared" si="180"/>
        <v>10.456488460219335</v>
      </c>
      <c r="Q496" s="62">
        <f t="shared" si="161"/>
        <v>6500</v>
      </c>
      <c r="R496" s="104">
        <f t="shared" si="181"/>
        <v>150</v>
      </c>
      <c r="S496" s="62">
        <f t="shared" si="182"/>
        <v>0</v>
      </c>
      <c r="T496" s="62">
        <f t="shared" si="183"/>
        <v>0</v>
      </c>
      <c r="U496" s="62">
        <f t="shared" si="165"/>
        <v>19625</v>
      </c>
      <c r="V496" s="62">
        <f t="shared" si="175"/>
        <v>36100</v>
      </c>
      <c r="W496" s="19">
        <f t="shared" si="166"/>
        <v>1.8364544795758801</v>
      </c>
      <c r="X496" s="111">
        <f t="shared" si="176"/>
        <v>48200</v>
      </c>
      <c r="Y496" s="111"/>
      <c r="Z496" s="112">
        <f t="shared" si="169"/>
        <v>1245.0973053892217</v>
      </c>
      <c r="AA496" s="112">
        <f t="shared" si="167"/>
        <v>828.1</v>
      </c>
      <c r="AB496" s="112">
        <f t="shared" si="170"/>
        <v>393.75</v>
      </c>
      <c r="AC496" s="112">
        <f t="shared" si="177"/>
        <v>12450.973053892219</v>
      </c>
      <c r="AD496" s="112">
        <f t="shared" si="171"/>
        <v>8281</v>
      </c>
      <c r="AE496" s="112">
        <f t="shared" si="163"/>
        <v>10900</v>
      </c>
      <c r="AF496" s="112">
        <f t="shared" si="164"/>
        <v>7100</v>
      </c>
      <c r="AG496" s="113">
        <f t="shared" si="172"/>
        <v>0.30193905817174516</v>
      </c>
      <c r="AH496" s="114">
        <f t="shared" si="173"/>
        <v>0.19667590027700832</v>
      </c>
    </row>
    <row r="497" spans="1:34" ht="21" customHeight="1">
      <c r="A497" s="593">
        <f t="shared" si="168"/>
        <v>487</v>
      </c>
      <c r="B497" s="91"/>
      <c r="C497" s="60" t="s">
        <v>378</v>
      </c>
      <c r="D497" s="63"/>
      <c r="E497" s="17">
        <v>1</v>
      </c>
      <c r="F497" s="91"/>
      <c r="G497" s="91"/>
      <c r="H497" s="120" t="s">
        <v>698</v>
      </c>
      <c r="I497" s="588" t="s">
        <v>549</v>
      </c>
      <c r="J497" s="17">
        <f t="shared" si="162"/>
        <v>26</v>
      </c>
      <c r="K497" s="91" t="s">
        <v>8</v>
      </c>
      <c r="L497" s="144">
        <v>259</v>
      </c>
      <c r="M497" s="17">
        <v>1</v>
      </c>
      <c r="N497" s="19">
        <f t="shared" si="178"/>
        <v>175</v>
      </c>
      <c r="O497" s="102">
        <f t="shared" si="179"/>
        <v>45325</v>
      </c>
      <c r="P497" s="103">
        <f t="shared" si="180"/>
        <v>36.109740149290765</v>
      </c>
      <c r="Q497" s="62">
        <f t="shared" si="161"/>
        <v>6500</v>
      </c>
      <c r="R497" s="104">
        <f t="shared" si="181"/>
        <v>150</v>
      </c>
      <c r="S497" s="62">
        <f t="shared" si="182"/>
        <v>0</v>
      </c>
      <c r="T497" s="62">
        <f t="shared" si="183"/>
        <v>0</v>
      </c>
      <c r="U497" s="62">
        <f t="shared" si="165"/>
        <v>51825</v>
      </c>
      <c r="V497" s="62">
        <f t="shared" si="175"/>
        <v>95900</v>
      </c>
      <c r="W497" s="19">
        <f t="shared" si="166"/>
        <v>1.8487771201446599</v>
      </c>
      <c r="X497" s="111">
        <f t="shared" si="176"/>
        <v>127900</v>
      </c>
      <c r="Y497" s="111"/>
      <c r="Z497" s="112">
        <f t="shared" si="169"/>
        <v>3344.8458083832329</v>
      </c>
      <c r="AA497" s="112">
        <f t="shared" si="167"/>
        <v>2233.2000000000003</v>
      </c>
      <c r="AB497" s="112">
        <f t="shared" si="170"/>
        <v>1359.75</v>
      </c>
      <c r="AC497" s="112">
        <f t="shared" si="177"/>
        <v>33448.458083832331</v>
      </c>
      <c r="AD497" s="112">
        <f t="shared" si="171"/>
        <v>22332</v>
      </c>
      <c r="AE497" s="112">
        <f t="shared" si="163"/>
        <v>28800</v>
      </c>
      <c r="AF497" s="112">
        <f t="shared" si="164"/>
        <v>18800</v>
      </c>
      <c r="AG497" s="113">
        <f t="shared" si="172"/>
        <v>0.30031282586027114</v>
      </c>
      <c r="AH497" s="114">
        <f t="shared" si="173"/>
        <v>0.19603753910323254</v>
      </c>
    </row>
    <row r="498" spans="1:34" ht="21" customHeight="1">
      <c r="A498" s="593">
        <f t="shared" si="168"/>
        <v>488</v>
      </c>
      <c r="B498" s="91"/>
      <c r="C498" s="60" t="s">
        <v>379</v>
      </c>
      <c r="D498" s="63"/>
      <c r="E498" s="17">
        <v>1</v>
      </c>
      <c r="F498" s="91"/>
      <c r="G498" s="91"/>
      <c r="H498" s="120" t="s">
        <v>697</v>
      </c>
      <c r="I498" s="588" t="s">
        <v>550</v>
      </c>
      <c r="J498" s="17">
        <f t="shared" si="162"/>
        <v>25</v>
      </c>
      <c r="K498" s="91" t="s">
        <v>8</v>
      </c>
      <c r="L498" s="144">
        <v>169</v>
      </c>
      <c r="M498" s="17">
        <v>1</v>
      </c>
      <c r="N498" s="19">
        <f t="shared" si="178"/>
        <v>175</v>
      </c>
      <c r="O498" s="102">
        <f t="shared" si="179"/>
        <v>29575</v>
      </c>
      <c r="P498" s="103">
        <f t="shared" si="180"/>
        <v>23.561953997027565</v>
      </c>
      <c r="Q498" s="62">
        <f t="shared" si="161"/>
        <v>6500</v>
      </c>
      <c r="R498" s="104">
        <f t="shared" si="181"/>
        <v>150</v>
      </c>
      <c r="S498" s="62">
        <f t="shared" si="182"/>
        <v>0</v>
      </c>
      <c r="T498" s="62">
        <f t="shared" si="183"/>
        <v>0</v>
      </c>
      <c r="U498" s="62">
        <f t="shared" si="165"/>
        <v>36075</v>
      </c>
      <c r="V498" s="62">
        <f t="shared" si="175"/>
        <v>66600</v>
      </c>
      <c r="W498" s="19">
        <f t="shared" si="166"/>
        <v>1.8454981928035818</v>
      </c>
      <c r="X498" s="111">
        <f t="shared" si="176"/>
        <v>88800</v>
      </c>
      <c r="Y498" s="111"/>
      <c r="Z498" s="112">
        <f t="shared" si="169"/>
        <v>2317.7949101796403</v>
      </c>
      <c r="AA498" s="112">
        <f t="shared" si="167"/>
        <v>1542.9</v>
      </c>
      <c r="AB498" s="112">
        <f t="shared" si="170"/>
        <v>887.25</v>
      </c>
      <c r="AC498" s="112">
        <f t="shared" si="177"/>
        <v>23177.949101796403</v>
      </c>
      <c r="AD498" s="112">
        <f t="shared" si="171"/>
        <v>15429</v>
      </c>
      <c r="AE498" s="112">
        <f t="shared" si="163"/>
        <v>20000</v>
      </c>
      <c r="AF498" s="112">
        <f t="shared" si="164"/>
        <v>13000</v>
      </c>
      <c r="AG498" s="113">
        <f t="shared" si="172"/>
        <v>0.3003003003003003</v>
      </c>
      <c r="AH498" s="114">
        <f t="shared" si="173"/>
        <v>0.19519519519519518</v>
      </c>
    </row>
    <row r="499" spans="1:34" ht="21" customHeight="1">
      <c r="A499" s="593">
        <f t="shared" si="168"/>
        <v>489</v>
      </c>
      <c r="B499" s="91"/>
      <c r="C499" s="60" t="s">
        <v>380</v>
      </c>
      <c r="D499" s="63"/>
      <c r="E499" s="17">
        <v>1</v>
      </c>
      <c r="F499" s="91"/>
      <c r="G499" s="91"/>
      <c r="H499" s="120" t="s">
        <v>698</v>
      </c>
      <c r="I499" s="588" t="s">
        <v>551</v>
      </c>
      <c r="J499" s="17">
        <f t="shared" si="162"/>
        <v>23</v>
      </c>
      <c r="K499" s="91" t="s">
        <v>8</v>
      </c>
      <c r="L499" s="144">
        <v>149</v>
      </c>
      <c r="M499" s="17">
        <v>1</v>
      </c>
      <c r="N499" s="19">
        <f t="shared" si="178"/>
        <v>175</v>
      </c>
      <c r="O499" s="102">
        <f t="shared" si="179"/>
        <v>26075</v>
      </c>
      <c r="P499" s="103">
        <f t="shared" si="180"/>
        <v>20.77355707430241</v>
      </c>
      <c r="Q499" s="62">
        <f t="shared" si="161"/>
        <v>6500</v>
      </c>
      <c r="R499" s="104">
        <f t="shared" si="181"/>
        <v>150</v>
      </c>
      <c r="S499" s="62">
        <f t="shared" si="182"/>
        <v>0</v>
      </c>
      <c r="T499" s="62">
        <f t="shared" si="183"/>
        <v>0</v>
      </c>
      <c r="U499" s="62">
        <f t="shared" si="165"/>
        <v>32575</v>
      </c>
      <c r="V499" s="62">
        <f t="shared" si="175"/>
        <v>60100</v>
      </c>
      <c r="W499" s="19">
        <f t="shared" si="166"/>
        <v>1.8443389506482046</v>
      </c>
      <c r="X499" s="111">
        <f t="shared" si="176"/>
        <v>80200</v>
      </c>
      <c r="Y499" s="111"/>
      <c r="Z499" s="112">
        <f t="shared" si="169"/>
        <v>2089.561377245509</v>
      </c>
      <c r="AA499" s="112">
        <f t="shared" si="167"/>
        <v>1389.1000000000001</v>
      </c>
      <c r="AB499" s="112">
        <f t="shared" si="170"/>
        <v>782.25</v>
      </c>
      <c r="AC499" s="112">
        <f t="shared" si="177"/>
        <v>20895.613772455086</v>
      </c>
      <c r="AD499" s="112">
        <f t="shared" si="171"/>
        <v>13891</v>
      </c>
      <c r="AE499" s="112">
        <f t="shared" si="163"/>
        <v>18100</v>
      </c>
      <c r="AF499" s="112">
        <f t="shared" si="164"/>
        <v>11800</v>
      </c>
      <c r="AG499" s="113">
        <f t="shared" si="172"/>
        <v>0.30116472545757073</v>
      </c>
      <c r="AH499" s="114">
        <f t="shared" si="173"/>
        <v>0.19633943427620631</v>
      </c>
    </row>
    <row r="500" spans="1:34" ht="21" customHeight="1">
      <c r="A500" s="593">
        <f t="shared" si="168"/>
        <v>490</v>
      </c>
      <c r="B500" s="91"/>
      <c r="C500" s="60" t="s">
        <v>381</v>
      </c>
      <c r="D500" s="63"/>
      <c r="E500" s="17">
        <v>1</v>
      </c>
      <c r="F500" s="91"/>
      <c r="G500" s="91"/>
      <c r="H500" s="120" t="s">
        <v>698</v>
      </c>
      <c r="I500" s="588" t="s">
        <v>552</v>
      </c>
      <c r="J500" s="17">
        <f t="shared" si="162"/>
        <v>40</v>
      </c>
      <c r="K500" s="91" t="s">
        <v>8</v>
      </c>
      <c r="L500" s="144">
        <v>399</v>
      </c>
      <c r="M500" s="17">
        <v>1</v>
      </c>
      <c r="N500" s="19">
        <f t="shared" si="178"/>
        <v>175</v>
      </c>
      <c r="O500" s="102">
        <f t="shared" si="179"/>
        <v>69825</v>
      </c>
      <c r="P500" s="103">
        <f t="shared" si="180"/>
        <v>55.628518608366861</v>
      </c>
      <c r="Q500" s="62">
        <f t="shared" si="161"/>
        <v>6500</v>
      </c>
      <c r="R500" s="104">
        <f t="shared" si="181"/>
        <v>150</v>
      </c>
      <c r="S500" s="62">
        <f t="shared" si="182"/>
        <v>0</v>
      </c>
      <c r="T500" s="62">
        <f t="shared" si="183"/>
        <v>0</v>
      </c>
      <c r="U500" s="62">
        <f t="shared" si="165"/>
        <v>76325</v>
      </c>
      <c r="V500" s="62">
        <f t="shared" si="175"/>
        <v>141300</v>
      </c>
      <c r="W500" s="19">
        <f t="shared" si="166"/>
        <v>1.8511878960715975</v>
      </c>
      <c r="X500" s="111">
        <f t="shared" si="176"/>
        <v>188400</v>
      </c>
      <c r="Y500" s="111"/>
      <c r="Z500" s="112">
        <f t="shared" si="169"/>
        <v>4942.4805389221565</v>
      </c>
      <c r="AA500" s="112">
        <f t="shared" si="167"/>
        <v>3294.7000000000003</v>
      </c>
      <c r="AB500" s="112">
        <f t="shared" si="170"/>
        <v>2094.75</v>
      </c>
      <c r="AC500" s="112">
        <f t="shared" si="177"/>
        <v>49424.805389221568</v>
      </c>
      <c r="AD500" s="112">
        <f t="shared" si="171"/>
        <v>32947</v>
      </c>
      <c r="AE500" s="112">
        <f t="shared" si="163"/>
        <v>42400</v>
      </c>
      <c r="AF500" s="112">
        <f t="shared" si="164"/>
        <v>27600</v>
      </c>
      <c r="AG500" s="113">
        <f t="shared" si="172"/>
        <v>0.30007077140835103</v>
      </c>
      <c r="AH500" s="114">
        <f t="shared" si="173"/>
        <v>0.19532908704883228</v>
      </c>
    </row>
    <row r="501" spans="1:34" ht="21" customHeight="1">
      <c r="A501" s="593">
        <f t="shared" si="168"/>
        <v>491</v>
      </c>
      <c r="B501" s="91"/>
      <c r="C501" s="60" t="s">
        <v>382</v>
      </c>
      <c r="D501" s="63"/>
      <c r="E501" s="17">
        <v>1</v>
      </c>
      <c r="F501" s="91"/>
      <c r="G501" s="91"/>
      <c r="H501" s="120" t="s">
        <v>698</v>
      </c>
      <c r="I501" s="588" t="s">
        <v>553</v>
      </c>
      <c r="J501" s="17">
        <f t="shared" si="162"/>
        <v>42</v>
      </c>
      <c r="K501" s="91" t="s">
        <v>8</v>
      </c>
      <c r="L501" s="144">
        <v>89.9</v>
      </c>
      <c r="M501" s="17">
        <v>1</v>
      </c>
      <c r="N501" s="19">
        <f t="shared" si="178"/>
        <v>175</v>
      </c>
      <c r="O501" s="102">
        <f t="shared" si="179"/>
        <v>15732.500000000002</v>
      </c>
      <c r="P501" s="103">
        <f t="shared" si="180"/>
        <v>12.533844167649576</v>
      </c>
      <c r="Q501" s="62">
        <f t="shared" si="161"/>
        <v>6500</v>
      </c>
      <c r="R501" s="104">
        <f t="shared" si="181"/>
        <v>150</v>
      </c>
      <c r="S501" s="62">
        <f t="shared" si="182"/>
        <v>0</v>
      </c>
      <c r="T501" s="62">
        <f t="shared" si="183"/>
        <v>0</v>
      </c>
      <c r="U501" s="62">
        <f t="shared" si="165"/>
        <v>22232.5</v>
      </c>
      <c r="V501" s="62">
        <f t="shared" si="175"/>
        <v>40900</v>
      </c>
      <c r="W501" s="19">
        <f t="shared" si="166"/>
        <v>1.8387805520186433</v>
      </c>
      <c r="X501" s="111">
        <f t="shared" si="176"/>
        <v>54600</v>
      </c>
      <c r="Y501" s="111"/>
      <c r="Z501" s="112">
        <f t="shared" si="169"/>
        <v>1415.1312874251498</v>
      </c>
      <c r="AA501" s="112">
        <f t="shared" si="167"/>
        <v>938.55000000000007</v>
      </c>
      <c r="AB501" s="112">
        <f t="shared" si="170"/>
        <v>471.97500000000002</v>
      </c>
      <c r="AC501" s="112">
        <f t="shared" si="177"/>
        <v>14151.312874251496</v>
      </c>
      <c r="AD501" s="112">
        <f t="shared" si="171"/>
        <v>9385.5</v>
      </c>
      <c r="AE501" s="112">
        <f t="shared" si="163"/>
        <v>12300</v>
      </c>
      <c r="AF501" s="112">
        <f t="shared" si="164"/>
        <v>8000</v>
      </c>
      <c r="AG501" s="113">
        <f t="shared" si="172"/>
        <v>0.30073349633251834</v>
      </c>
      <c r="AH501" s="114">
        <f t="shared" si="173"/>
        <v>0.19559902200488999</v>
      </c>
    </row>
    <row r="502" spans="1:34" ht="21" customHeight="1">
      <c r="A502" s="593">
        <f t="shared" si="168"/>
        <v>492</v>
      </c>
      <c r="B502" s="91"/>
      <c r="C502" s="60" t="s">
        <v>383</v>
      </c>
      <c r="D502" s="63"/>
      <c r="E502" s="17">
        <v>1</v>
      </c>
      <c r="F502" s="91"/>
      <c r="G502" s="91"/>
      <c r="H502" s="120" t="s">
        <v>698</v>
      </c>
      <c r="I502" s="588" t="s">
        <v>554</v>
      </c>
      <c r="J502" s="17">
        <f t="shared" si="162"/>
        <v>25</v>
      </c>
      <c r="K502" s="91" t="s">
        <v>8</v>
      </c>
      <c r="L502" s="144">
        <v>699</v>
      </c>
      <c r="M502" s="17">
        <v>1</v>
      </c>
      <c r="N502" s="19">
        <f t="shared" si="178"/>
        <v>175</v>
      </c>
      <c r="O502" s="102">
        <f t="shared" si="179"/>
        <v>122325</v>
      </c>
      <c r="P502" s="103">
        <f t="shared" si="180"/>
        <v>97.454472449244193</v>
      </c>
      <c r="Q502" s="62">
        <f t="shared" ref="Q502:Q532" si="184">IF($M502&lt;=1, 6500, IF($M502&lt;=1.5, 7300, IF($M502&lt;=2, 8100, IF($M502&lt;2.5, 8900, IF($M502&lt;3, 10000, IF($M502&lt;3.5, 10500, IF($M502&lt;4, 11300, IF($M502&lt;4.5, 12100, IF($M502&lt;5, 12900, IF($M502&lt;5.5, 13700, IF($M502&lt;6, 14500, IF($M502&lt;6.5, 15300, IF($M502&lt;7, 16100, IF($M502&lt;7.5, 16900, IF($M502&lt;8, 17700, IF($M502&lt;8.5, 18500, IF($M502&lt;9, 19300, IF($M502&lt;9.5, 20100, IF($M502&lt;10, 20900, IF($M502&gt;=10, 30000))))))))))))))))))))</f>
        <v>6500</v>
      </c>
      <c r="R502" s="104">
        <f t="shared" si="181"/>
        <v>150</v>
      </c>
      <c r="S502" s="62">
        <f t="shared" si="182"/>
        <v>0</v>
      </c>
      <c r="T502" s="62">
        <f t="shared" si="183"/>
        <v>0</v>
      </c>
      <c r="U502" s="62">
        <f t="shared" si="165"/>
        <v>128825</v>
      </c>
      <c r="V502" s="62">
        <f t="shared" si="175"/>
        <v>238800</v>
      </c>
      <c r="W502" s="19">
        <f t="shared" si="166"/>
        <v>1.853266105088484</v>
      </c>
      <c r="X502" s="111">
        <f t="shared" si="176"/>
        <v>318400</v>
      </c>
      <c r="Y502" s="111"/>
      <c r="Z502" s="112">
        <f t="shared" si="169"/>
        <v>8365.9835329341331</v>
      </c>
      <c r="AA502" s="112">
        <f t="shared" si="167"/>
        <v>5584.7000000000007</v>
      </c>
      <c r="AB502" s="112">
        <f t="shared" si="170"/>
        <v>3669.75</v>
      </c>
      <c r="AC502" s="112">
        <f t="shared" si="177"/>
        <v>83659.835329341324</v>
      </c>
      <c r="AD502" s="112">
        <f t="shared" si="171"/>
        <v>55847</v>
      </c>
      <c r="AE502" s="112">
        <f t="shared" si="163"/>
        <v>71700</v>
      </c>
      <c r="AF502" s="112">
        <f t="shared" si="164"/>
        <v>46600</v>
      </c>
      <c r="AG502" s="113">
        <f t="shared" si="172"/>
        <v>0.30025125628140703</v>
      </c>
      <c r="AH502" s="114">
        <f t="shared" si="173"/>
        <v>0.19514237855946398</v>
      </c>
    </row>
    <row r="503" spans="1:34" ht="21" customHeight="1">
      <c r="A503" s="593">
        <f t="shared" si="168"/>
        <v>493</v>
      </c>
      <c r="B503" s="91"/>
      <c r="C503" s="60" t="s">
        <v>384</v>
      </c>
      <c r="D503" s="63"/>
      <c r="E503" s="17">
        <v>1</v>
      </c>
      <c r="F503" s="91"/>
      <c r="G503" s="91"/>
      <c r="H503" s="120" t="s">
        <v>697</v>
      </c>
      <c r="I503" s="588" t="s">
        <v>555</v>
      </c>
      <c r="J503" s="17">
        <f t="shared" si="162"/>
        <v>33</v>
      </c>
      <c r="K503" s="91" t="s">
        <v>8</v>
      </c>
      <c r="L503" s="144">
        <v>49.9</v>
      </c>
      <c r="M503" s="17">
        <v>1</v>
      </c>
      <c r="N503" s="19">
        <f t="shared" si="178"/>
        <v>175</v>
      </c>
      <c r="O503" s="102">
        <f t="shared" si="179"/>
        <v>8732.5</v>
      </c>
      <c r="P503" s="103">
        <f t="shared" si="180"/>
        <v>6.9570503221992634</v>
      </c>
      <c r="Q503" s="62">
        <f t="shared" si="184"/>
        <v>6500</v>
      </c>
      <c r="R503" s="104">
        <f t="shared" si="181"/>
        <v>150</v>
      </c>
      <c r="S503" s="62">
        <f t="shared" si="182"/>
        <v>0</v>
      </c>
      <c r="T503" s="62">
        <f t="shared" si="183"/>
        <v>0</v>
      </c>
      <c r="U503" s="62">
        <f t="shared" si="165"/>
        <v>15232.5</v>
      </c>
      <c r="V503" s="62">
        <f t="shared" si="175"/>
        <v>27900</v>
      </c>
      <c r="W503" s="19">
        <f t="shared" si="166"/>
        <v>1.830735378086761</v>
      </c>
      <c r="X503" s="111">
        <f t="shared" si="176"/>
        <v>37200</v>
      </c>
      <c r="Y503" s="111"/>
      <c r="Z503" s="112">
        <f t="shared" si="169"/>
        <v>958.66422155688645</v>
      </c>
      <c r="AA503" s="112">
        <f t="shared" si="167"/>
        <v>634.35</v>
      </c>
      <c r="AB503" s="112">
        <f t="shared" si="170"/>
        <v>261.97499999999997</v>
      </c>
      <c r="AC503" s="112">
        <f t="shared" si="177"/>
        <v>9586.6422155688633</v>
      </c>
      <c r="AD503" s="112">
        <f t="shared" si="171"/>
        <v>6343.5</v>
      </c>
      <c r="AE503" s="112">
        <f t="shared" si="163"/>
        <v>8400</v>
      </c>
      <c r="AF503" s="112">
        <f t="shared" si="164"/>
        <v>5500</v>
      </c>
      <c r="AG503" s="113">
        <f t="shared" si="172"/>
        <v>0.30107526881720431</v>
      </c>
      <c r="AH503" s="114">
        <f t="shared" si="173"/>
        <v>0.1971326164874552</v>
      </c>
    </row>
    <row r="504" spans="1:34" ht="21" customHeight="1">
      <c r="A504" s="593">
        <f t="shared" si="168"/>
        <v>494</v>
      </c>
      <c r="B504" s="91"/>
      <c r="C504" s="60" t="s">
        <v>385</v>
      </c>
      <c r="D504" s="63"/>
      <c r="E504" s="17">
        <v>1</v>
      </c>
      <c r="F504" s="91"/>
      <c r="G504" s="91"/>
      <c r="H504" s="120" t="s">
        <v>698</v>
      </c>
      <c r="I504" s="588" t="s">
        <v>556</v>
      </c>
      <c r="J504" s="17">
        <f t="shared" si="162"/>
        <v>30</v>
      </c>
      <c r="K504" s="91" t="s">
        <v>8</v>
      </c>
      <c r="L504" s="144">
        <v>129</v>
      </c>
      <c r="M504" s="17">
        <v>1</v>
      </c>
      <c r="N504" s="19">
        <f t="shared" si="178"/>
        <v>175</v>
      </c>
      <c r="O504" s="102">
        <f t="shared" si="179"/>
        <v>22575</v>
      </c>
      <c r="P504" s="103">
        <f t="shared" si="180"/>
        <v>17.985160151577254</v>
      </c>
      <c r="Q504" s="62">
        <f t="shared" si="184"/>
        <v>6500</v>
      </c>
      <c r="R504" s="104">
        <f t="shared" si="181"/>
        <v>150</v>
      </c>
      <c r="S504" s="62">
        <f t="shared" si="182"/>
        <v>0</v>
      </c>
      <c r="T504" s="62">
        <f t="shared" si="183"/>
        <v>0</v>
      </c>
      <c r="U504" s="62">
        <f t="shared" si="165"/>
        <v>29075</v>
      </c>
      <c r="V504" s="62">
        <f t="shared" si="175"/>
        <v>53600</v>
      </c>
      <c r="W504" s="19">
        <f t="shared" si="166"/>
        <v>1.8429006132189618</v>
      </c>
      <c r="X504" s="111">
        <f t="shared" ref="X504:X535" si="185">ROUNDUP(V504/0.75, -2)</f>
        <v>71500</v>
      </c>
      <c r="Y504" s="111"/>
      <c r="Z504" s="112">
        <f t="shared" si="169"/>
        <v>1861.3278443113775</v>
      </c>
      <c r="AA504" s="112">
        <f t="shared" si="167"/>
        <v>1237</v>
      </c>
      <c r="AB504" s="112">
        <f t="shared" si="170"/>
        <v>677.25</v>
      </c>
      <c r="AC504" s="112">
        <f t="shared" ref="AC504:AC535" si="186">0.89*W504*U504-U504</f>
        <v>18613.27844311377</v>
      </c>
      <c r="AD504" s="112">
        <f t="shared" si="171"/>
        <v>12370</v>
      </c>
      <c r="AE504" s="112">
        <f t="shared" si="163"/>
        <v>16100</v>
      </c>
      <c r="AF504" s="112">
        <f t="shared" si="164"/>
        <v>10500</v>
      </c>
      <c r="AG504" s="113">
        <f t="shared" si="172"/>
        <v>0.30037313432835822</v>
      </c>
      <c r="AH504" s="114">
        <f t="shared" si="173"/>
        <v>0.19589552238805971</v>
      </c>
    </row>
    <row r="505" spans="1:34" ht="21" customHeight="1">
      <c r="A505" s="593">
        <f t="shared" si="168"/>
        <v>495</v>
      </c>
      <c r="B505" s="91"/>
      <c r="C505" s="60" t="s">
        <v>386</v>
      </c>
      <c r="D505" s="63"/>
      <c r="E505" s="17">
        <v>1</v>
      </c>
      <c r="F505" s="91"/>
      <c r="G505" s="91"/>
      <c r="H505" s="120" t="s">
        <v>697</v>
      </c>
      <c r="I505" s="588" t="s">
        <v>557</v>
      </c>
      <c r="J505" s="17">
        <f t="shared" si="162"/>
        <v>24</v>
      </c>
      <c r="K505" s="91" t="s">
        <v>8</v>
      </c>
      <c r="L505" s="144">
        <v>249</v>
      </c>
      <c r="M505" s="17">
        <v>1</v>
      </c>
      <c r="N505" s="19">
        <f t="shared" si="178"/>
        <v>175</v>
      </c>
      <c r="O505" s="102">
        <f t="shared" si="179"/>
        <v>43575</v>
      </c>
      <c r="P505" s="103">
        <f t="shared" si="180"/>
        <v>34.715541687928187</v>
      </c>
      <c r="Q505" s="62">
        <f t="shared" si="184"/>
        <v>6500</v>
      </c>
      <c r="R505" s="104">
        <f t="shared" si="181"/>
        <v>150</v>
      </c>
      <c r="S505" s="62">
        <f t="shared" si="182"/>
        <v>0</v>
      </c>
      <c r="T505" s="62">
        <f t="shared" si="183"/>
        <v>0</v>
      </c>
      <c r="U505" s="62">
        <f t="shared" si="165"/>
        <v>50075</v>
      </c>
      <c r="V505" s="62">
        <f t="shared" si="175"/>
        <v>92600</v>
      </c>
      <c r="W505" s="19">
        <f t="shared" si="166"/>
        <v>1.8485146531699457</v>
      </c>
      <c r="X505" s="111">
        <f t="shared" si="185"/>
        <v>123500</v>
      </c>
      <c r="Y505" s="111"/>
      <c r="Z505" s="112">
        <f t="shared" si="169"/>
        <v>3230.7290419161686</v>
      </c>
      <c r="AA505" s="112">
        <f t="shared" si="167"/>
        <v>2153</v>
      </c>
      <c r="AB505" s="112">
        <f t="shared" si="170"/>
        <v>1307.25</v>
      </c>
      <c r="AC505" s="112">
        <f t="shared" si="186"/>
        <v>32307.290419161684</v>
      </c>
      <c r="AD505" s="112">
        <f t="shared" si="171"/>
        <v>21530</v>
      </c>
      <c r="AE505" s="112">
        <f t="shared" si="163"/>
        <v>27800</v>
      </c>
      <c r="AF505" s="112">
        <f t="shared" si="164"/>
        <v>18100</v>
      </c>
      <c r="AG505" s="113">
        <f t="shared" si="172"/>
        <v>0.30021598272138228</v>
      </c>
      <c r="AH505" s="114">
        <f t="shared" si="173"/>
        <v>0.19546436285097193</v>
      </c>
    </row>
    <row r="506" spans="1:34" ht="21" customHeight="1">
      <c r="A506" s="593">
        <f t="shared" si="168"/>
        <v>496</v>
      </c>
      <c r="B506" s="91"/>
      <c r="C506" s="60" t="s">
        <v>387</v>
      </c>
      <c r="D506" s="63"/>
      <c r="E506" s="17">
        <v>1</v>
      </c>
      <c r="F506" s="91"/>
      <c r="G506" s="91"/>
      <c r="H506" s="120" t="s">
        <v>697</v>
      </c>
      <c r="I506" s="588" t="s">
        <v>558</v>
      </c>
      <c r="J506" s="17">
        <f t="shared" si="162"/>
        <v>39</v>
      </c>
      <c r="K506" s="91" t="s">
        <v>8</v>
      </c>
      <c r="L506" s="144">
        <v>139</v>
      </c>
      <c r="M506" s="17">
        <v>1</v>
      </c>
      <c r="N506" s="19">
        <f t="shared" si="178"/>
        <v>175</v>
      </c>
      <c r="O506" s="102">
        <f t="shared" si="179"/>
        <v>24325</v>
      </c>
      <c r="P506" s="103">
        <f t="shared" si="180"/>
        <v>19.379358612939832</v>
      </c>
      <c r="Q506" s="62">
        <f t="shared" si="184"/>
        <v>6500</v>
      </c>
      <c r="R506" s="104">
        <f t="shared" si="181"/>
        <v>150</v>
      </c>
      <c r="S506" s="62">
        <f t="shared" si="182"/>
        <v>0</v>
      </c>
      <c r="T506" s="62">
        <f t="shared" si="183"/>
        <v>0</v>
      </c>
      <c r="U506" s="62">
        <f t="shared" si="165"/>
        <v>30825</v>
      </c>
      <c r="V506" s="62">
        <f t="shared" si="175"/>
        <v>56900</v>
      </c>
      <c r="W506" s="19">
        <f t="shared" si="166"/>
        <v>1.8436606106521749</v>
      </c>
      <c r="X506" s="111">
        <f t="shared" si="185"/>
        <v>75900</v>
      </c>
      <c r="Y506" s="111"/>
      <c r="Z506" s="112">
        <f t="shared" si="169"/>
        <v>1975.4446107784433</v>
      </c>
      <c r="AA506" s="112">
        <f t="shared" si="167"/>
        <v>1317.2</v>
      </c>
      <c r="AB506" s="112">
        <f t="shared" si="170"/>
        <v>729.75</v>
      </c>
      <c r="AC506" s="112">
        <f t="shared" si="186"/>
        <v>19754.446107784432</v>
      </c>
      <c r="AD506" s="112">
        <f t="shared" si="171"/>
        <v>13172</v>
      </c>
      <c r="AE506" s="112">
        <f t="shared" si="163"/>
        <v>17100</v>
      </c>
      <c r="AF506" s="112">
        <f t="shared" si="164"/>
        <v>11200</v>
      </c>
      <c r="AG506" s="113">
        <f t="shared" si="172"/>
        <v>0.30052724077328646</v>
      </c>
      <c r="AH506" s="114">
        <f t="shared" si="173"/>
        <v>0.19683655536028119</v>
      </c>
    </row>
    <row r="507" spans="1:34" ht="21" customHeight="1">
      <c r="A507" s="593">
        <f t="shared" si="168"/>
        <v>497</v>
      </c>
      <c r="B507" s="91"/>
      <c r="C507" s="60" t="s">
        <v>388</v>
      </c>
      <c r="D507" s="63"/>
      <c r="E507" s="17">
        <v>1</v>
      </c>
      <c r="F507" s="91"/>
      <c r="G507" s="91"/>
      <c r="H507" s="120" t="s">
        <v>698</v>
      </c>
      <c r="I507" s="588" t="s">
        <v>559</v>
      </c>
      <c r="J507" s="17">
        <f t="shared" si="162"/>
        <v>36</v>
      </c>
      <c r="K507" s="91" t="s">
        <v>8</v>
      </c>
      <c r="L507" s="144">
        <v>39.9</v>
      </c>
      <c r="M507" s="17">
        <v>1</v>
      </c>
      <c r="N507" s="19">
        <f t="shared" si="178"/>
        <v>175</v>
      </c>
      <c r="O507" s="102">
        <f t="shared" si="179"/>
        <v>6982.5</v>
      </c>
      <c r="P507" s="103">
        <f t="shared" si="180"/>
        <v>5.5628518608366857</v>
      </c>
      <c r="Q507" s="62">
        <f t="shared" si="184"/>
        <v>6500</v>
      </c>
      <c r="R507" s="104">
        <f t="shared" si="181"/>
        <v>150</v>
      </c>
      <c r="S507" s="62">
        <f t="shared" si="182"/>
        <v>0</v>
      </c>
      <c r="T507" s="62">
        <f t="shared" si="183"/>
        <v>0</v>
      </c>
      <c r="U507" s="62">
        <f t="shared" si="165"/>
        <v>13482.5</v>
      </c>
      <c r="V507" s="62">
        <f t="shared" si="175"/>
        <v>24700</v>
      </c>
      <c r="W507" s="19">
        <f t="shared" si="166"/>
        <v>1.8274187763912191</v>
      </c>
      <c r="X507" s="111">
        <f t="shared" si="185"/>
        <v>33000</v>
      </c>
      <c r="Y507" s="111"/>
      <c r="Z507" s="112">
        <f t="shared" si="169"/>
        <v>844.54745508982035</v>
      </c>
      <c r="AA507" s="112">
        <f t="shared" si="167"/>
        <v>560.75</v>
      </c>
      <c r="AB507" s="112">
        <f t="shared" si="170"/>
        <v>209.47499999999999</v>
      </c>
      <c r="AC507" s="112">
        <f t="shared" si="186"/>
        <v>8445.4745508982014</v>
      </c>
      <c r="AD507" s="112">
        <f t="shared" si="171"/>
        <v>5607.5</v>
      </c>
      <c r="AE507" s="112">
        <f t="shared" si="163"/>
        <v>7400</v>
      </c>
      <c r="AF507" s="112">
        <f t="shared" si="164"/>
        <v>4900</v>
      </c>
      <c r="AG507" s="113">
        <f t="shared" si="172"/>
        <v>0.29959514170040485</v>
      </c>
      <c r="AH507" s="114">
        <f t="shared" si="173"/>
        <v>0.19838056680161945</v>
      </c>
    </row>
    <row r="508" spans="1:34" ht="21" customHeight="1">
      <c r="A508" s="593">
        <f t="shared" si="168"/>
        <v>498</v>
      </c>
      <c r="B508" s="91"/>
      <c r="C508" s="60" t="s">
        <v>389</v>
      </c>
      <c r="D508" s="63"/>
      <c r="E508" s="17">
        <v>1</v>
      </c>
      <c r="F508" s="91"/>
      <c r="G508" s="91"/>
      <c r="H508" s="120" t="s">
        <v>698</v>
      </c>
      <c r="I508" s="588" t="s">
        <v>560</v>
      </c>
      <c r="J508" s="17">
        <f t="shared" ref="J508:J538" si="187">LENB(I508)</f>
        <v>27</v>
      </c>
      <c r="K508" s="91" t="s">
        <v>8</v>
      </c>
      <c r="L508" s="144">
        <v>45.9</v>
      </c>
      <c r="M508" s="17">
        <v>1</v>
      </c>
      <c r="N508" s="19">
        <f t="shared" si="178"/>
        <v>175</v>
      </c>
      <c r="O508" s="102">
        <f t="shared" si="179"/>
        <v>8032.5</v>
      </c>
      <c r="P508" s="103">
        <f t="shared" si="180"/>
        <v>6.3993709376542327</v>
      </c>
      <c r="Q508" s="62">
        <f t="shared" si="184"/>
        <v>6500</v>
      </c>
      <c r="R508" s="104">
        <f t="shared" si="181"/>
        <v>150</v>
      </c>
      <c r="S508" s="62">
        <f t="shared" si="182"/>
        <v>0</v>
      </c>
      <c r="T508" s="62">
        <f t="shared" si="183"/>
        <v>0</v>
      </c>
      <c r="U508" s="62">
        <f t="shared" si="165"/>
        <v>14532.5</v>
      </c>
      <c r="V508" s="62">
        <f t="shared" si="175"/>
        <v>26600</v>
      </c>
      <c r="W508" s="19">
        <f t="shared" si="166"/>
        <v>1.8295045896509063</v>
      </c>
      <c r="X508" s="111">
        <f t="shared" si="185"/>
        <v>35500</v>
      </c>
      <c r="Y508" s="111"/>
      <c r="Z508" s="112">
        <f t="shared" si="169"/>
        <v>913.01751497005978</v>
      </c>
      <c r="AA508" s="112">
        <f t="shared" si="167"/>
        <v>603.25</v>
      </c>
      <c r="AB508" s="112">
        <f t="shared" si="170"/>
        <v>240.97499999999999</v>
      </c>
      <c r="AC508" s="112">
        <f t="shared" si="186"/>
        <v>9130.1751497005971</v>
      </c>
      <c r="AD508" s="112">
        <f t="shared" si="171"/>
        <v>6032.5</v>
      </c>
      <c r="AE508" s="112">
        <f t="shared" si="163"/>
        <v>8000</v>
      </c>
      <c r="AF508" s="112">
        <f t="shared" si="164"/>
        <v>5200</v>
      </c>
      <c r="AG508" s="113">
        <f t="shared" si="172"/>
        <v>0.3007518796992481</v>
      </c>
      <c r="AH508" s="114">
        <f t="shared" si="173"/>
        <v>0.19548872180451127</v>
      </c>
    </row>
    <row r="509" spans="1:34" ht="21" customHeight="1">
      <c r="A509" s="593">
        <f t="shared" si="168"/>
        <v>499</v>
      </c>
      <c r="B509" s="91"/>
      <c r="C509" s="60" t="s">
        <v>390</v>
      </c>
      <c r="D509" s="63"/>
      <c r="E509" s="17">
        <v>1</v>
      </c>
      <c r="F509" s="91"/>
      <c r="G509" s="91"/>
      <c r="H509" s="120" t="s">
        <v>697</v>
      </c>
      <c r="I509" s="588" t="s">
        <v>561</v>
      </c>
      <c r="J509" s="17">
        <f t="shared" si="187"/>
        <v>18</v>
      </c>
      <c r="K509" s="91" t="s">
        <v>8</v>
      </c>
      <c r="L509" s="144">
        <v>129</v>
      </c>
      <c r="M509" s="17">
        <v>1</v>
      </c>
      <c r="N509" s="19">
        <f t="shared" si="178"/>
        <v>175</v>
      </c>
      <c r="O509" s="102">
        <f t="shared" si="179"/>
        <v>22575</v>
      </c>
      <c r="P509" s="103">
        <f t="shared" si="180"/>
        <v>17.985160151577254</v>
      </c>
      <c r="Q509" s="62">
        <f t="shared" si="184"/>
        <v>6500</v>
      </c>
      <c r="R509" s="104">
        <f t="shared" si="181"/>
        <v>150</v>
      </c>
      <c r="S509" s="62">
        <f t="shared" si="182"/>
        <v>0</v>
      </c>
      <c r="T509" s="62">
        <f t="shared" si="183"/>
        <v>0</v>
      </c>
      <c r="U509" s="62">
        <f t="shared" si="165"/>
        <v>29075</v>
      </c>
      <c r="V509" s="62">
        <f t="shared" si="175"/>
        <v>53600</v>
      </c>
      <c r="W509" s="19">
        <f t="shared" si="166"/>
        <v>1.8429006132189618</v>
      </c>
      <c r="X509" s="111">
        <f t="shared" si="185"/>
        <v>71500</v>
      </c>
      <c r="Y509" s="111"/>
      <c r="Z509" s="112">
        <f t="shared" si="169"/>
        <v>1861.3278443113775</v>
      </c>
      <c r="AA509" s="112">
        <f t="shared" si="167"/>
        <v>1237</v>
      </c>
      <c r="AB509" s="112">
        <f t="shared" si="170"/>
        <v>677.25</v>
      </c>
      <c r="AC509" s="112">
        <f t="shared" si="186"/>
        <v>18613.27844311377</v>
      </c>
      <c r="AD509" s="112">
        <f t="shared" si="171"/>
        <v>12370</v>
      </c>
      <c r="AE509" s="112">
        <f t="shared" ref="AE509:AE539" si="188">ROUNDUP(AC509-(Z509+AB509),-2)</f>
        <v>16100</v>
      </c>
      <c r="AF509" s="112">
        <f t="shared" ref="AF509:AF539" si="189">ROUNDUP(AD509-(AB509+AA509),-2)</f>
        <v>10500</v>
      </c>
      <c r="AG509" s="113">
        <f t="shared" si="172"/>
        <v>0.30037313432835822</v>
      </c>
      <c r="AH509" s="114">
        <f t="shared" si="173"/>
        <v>0.19589552238805971</v>
      </c>
    </row>
    <row r="510" spans="1:34" ht="21" customHeight="1">
      <c r="A510" s="593">
        <f t="shared" si="168"/>
        <v>500</v>
      </c>
      <c r="B510" s="91"/>
      <c r="C510" s="60" t="s">
        <v>391</v>
      </c>
      <c r="D510" s="63"/>
      <c r="E510" s="17">
        <v>1</v>
      </c>
      <c r="F510" s="91"/>
      <c r="G510" s="91"/>
      <c r="H510" s="120" t="s">
        <v>698</v>
      </c>
      <c r="I510" s="588" t="s">
        <v>562</v>
      </c>
      <c r="J510" s="17">
        <f t="shared" si="187"/>
        <v>28</v>
      </c>
      <c r="K510" s="91" t="s">
        <v>8</v>
      </c>
      <c r="L510" s="144">
        <v>29.9</v>
      </c>
      <c r="M510" s="17">
        <v>1</v>
      </c>
      <c r="N510" s="19">
        <f t="shared" si="178"/>
        <v>175</v>
      </c>
      <c r="O510" s="102">
        <f t="shared" si="179"/>
        <v>5232.5</v>
      </c>
      <c r="P510" s="103">
        <f t="shared" si="180"/>
        <v>4.168653399474108</v>
      </c>
      <c r="Q510" s="62">
        <f t="shared" si="184"/>
        <v>6500</v>
      </c>
      <c r="R510" s="104">
        <f t="shared" si="181"/>
        <v>150</v>
      </c>
      <c r="S510" s="62">
        <f t="shared" si="182"/>
        <v>0</v>
      </c>
      <c r="T510" s="62">
        <f t="shared" si="183"/>
        <v>0</v>
      </c>
      <c r="U510" s="62">
        <f t="shared" ref="U510:U540" si="190">SUM(O510+Q510)</f>
        <v>11732.5</v>
      </c>
      <c r="V510" s="62">
        <f t="shared" ref="V510:V540" si="191">ROUNDUP(U510*W510, -2)</f>
        <v>21400</v>
      </c>
      <c r="W510" s="19">
        <f t="shared" ref="W510:W540" si="192">((0.03*O510)+(0.9*U510))/(0.501*U510)</f>
        <v>1.8231127772156519</v>
      </c>
      <c r="X510" s="111">
        <f t="shared" si="185"/>
        <v>28600</v>
      </c>
      <c r="Y510" s="111"/>
      <c r="Z510" s="112">
        <f t="shared" si="169"/>
        <v>730.4306886227547</v>
      </c>
      <c r="AA510" s="112">
        <f t="shared" ref="AA510:AA540" si="193">AD510*0.1</f>
        <v>480.55</v>
      </c>
      <c r="AB510" s="112">
        <f t="shared" si="170"/>
        <v>156.97499999999999</v>
      </c>
      <c r="AC510" s="112">
        <f t="shared" si="186"/>
        <v>7304.3068862275468</v>
      </c>
      <c r="AD510" s="112">
        <f t="shared" si="171"/>
        <v>4805.5</v>
      </c>
      <c r="AE510" s="112">
        <f t="shared" si="188"/>
        <v>6500</v>
      </c>
      <c r="AF510" s="112">
        <f t="shared" si="189"/>
        <v>4200</v>
      </c>
      <c r="AG510" s="113">
        <f t="shared" si="172"/>
        <v>0.30373831775700932</v>
      </c>
      <c r="AH510" s="114">
        <f t="shared" si="173"/>
        <v>0.19626168224299065</v>
      </c>
    </row>
    <row r="511" spans="1:34" ht="21" customHeight="1">
      <c r="A511" s="593">
        <f t="shared" si="168"/>
        <v>501</v>
      </c>
      <c r="B511" s="91"/>
      <c r="C511" s="60" t="s">
        <v>392</v>
      </c>
      <c r="D511" s="63"/>
      <c r="E511" s="17">
        <v>1</v>
      </c>
      <c r="F511" s="91"/>
      <c r="G511" s="91"/>
      <c r="H511" s="120" t="s">
        <v>698</v>
      </c>
      <c r="I511" s="588" t="s">
        <v>563</v>
      </c>
      <c r="J511" s="17">
        <f t="shared" si="187"/>
        <v>39</v>
      </c>
      <c r="K511" s="91" t="s">
        <v>8</v>
      </c>
      <c r="L511" s="144">
        <v>49.39</v>
      </c>
      <c r="M511" s="17">
        <v>1</v>
      </c>
      <c r="N511" s="19">
        <f t="shared" si="178"/>
        <v>175</v>
      </c>
      <c r="O511" s="102">
        <f t="shared" si="179"/>
        <v>8643.25</v>
      </c>
      <c r="P511" s="103">
        <f t="shared" si="180"/>
        <v>6.885946200669772</v>
      </c>
      <c r="Q511" s="62">
        <f t="shared" si="184"/>
        <v>6500</v>
      </c>
      <c r="R511" s="104">
        <f t="shared" si="181"/>
        <v>150</v>
      </c>
      <c r="S511" s="62">
        <f t="shared" si="182"/>
        <v>0</v>
      </c>
      <c r="T511" s="62">
        <f t="shared" si="183"/>
        <v>0</v>
      </c>
      <c r="U511" s="62">
        <f t="shared" si="190"/>
        <v>15143.25</v>
      </c>
      <c r="V511" s="62">
        <f t="shared" si="191"/>
        <v>27800</v>
      </c>
      <c r="W511" s="19">
        <f t="shared" si="192"/>
        <v>1.8305847816031551</v>
      </c>
      <c r="X511" s="111">
        <f t="shared" si="185"/>
        <v>37100</v>
      </c>
      <c r="Y511" s="111"/>
      <c r="Z511" s="112">
        <f t="shared" si="169"/>
        <v>952.84426646706606</v>
      </c>
      <c r="AA511" s="112">
        <f t="shared" si="193"/>
        <v>634.97500000000002</v>
      </c>
      <c r="AB511" s="112">
        <f t="shared" si="170"/>
        <v>259.29750000000001</v>
      </c>
      <c r="AC511" s="112">
        <f t="shared" si="186"/>
        <v>9528.4426646706597</v>
      </c>
      <c r="AD511" s="112">
        <f t="shared" si="171"/>
        <v>6349.75</v>
      </c>
      <c r="AE511" s="112">
        <f t="shared" si="188"/>
        <v>8400</v>
      </c>
      <c r="AF511" s="112">
        <f t="shared" si="189"/>
        <v>5500</v>
      </c>
      <c r="AG511" s="113">
        <f t="shared" si="172"/>
        <v>0.30215827338129497</v>
      </c>
      <c r="AH511" s="114">
        <f t="shared" si="173"/>
        <v>0.19784172661870503</v>
      </c>
    </row>
    <row r="512" spans="1:34" ht="21" customHeight="1">
      <c r="A512" s="593">
        <f t="shared" si="168"/>
        <v>502</v>
      </c>
      <c r="B512" s="91"/>
      <c r="C512" s="60" t="s">
        <v>393</v>
      </c>
      <c r="D512" s="63"/>
      <c r="E512" s="17">
        <v>1</v>
      </c>
      <c r="F512" s="91"/>
      <c r="G512" s="91"/>
      <c r="H512" s="120" t="s">
        <v>697</v>
      </c>
      <c r="I512" s="588" t="s">
        <v>564</v>
      </c>
      <c r="J512" s="17">
        <f t="shared" si="187"/>
        <v>41</v>
      </c>
      <c r="K512" s="91" t="s">
        <v>8</v>
      </c>
      <c r="L512" s="144">
        <v>24.8</v>
      </c>
      <c r="M512" s="17">
        <v>1</v>
      </c>
      <c r="N512" s="19">
        <f t="shared" si="178"/>
        <v>175</v>
      </c>
      <c r="O512" s="102">
        <f t="shared" si="179"/>
        <v>4340</v>
      </c>
      <c r="P512" s="103">
        <f t="shared" si="180"/>
        <v>3.4576121841791934</v>
      </c>
      <c r="Q512" s="62">
        <f t="shared" si="184"/>
        <v>6500</v>
      </c>
      <c r="R512" s="104">
        <f t="shared" si="181"/>
        <v>150</v>
      </c>
      <c r="S512" s="62">
        <f t="shared" si="182"/>
        <v>0</v>
      </c>
      <c r="T512" s="62">
        <f t="shared" si="183"/>
        <v>0</v>
      </c>
      <c r="U512" s="62">
        <f t="shared" si="190"/>
        <v>10840</v>
      </c>
      <c r="V512" s="62">
        <f t="shared" si="191"/>
        <v>19800</v>
      </c>
      <c r="W512" s="19">
        <f t="shared" si="192"/>
        <v>1.8203813774664694</v>
      </c>
      <c r="X512" s="111">
        <f t="shared" si="185"/>
        <v>26400</v>
      </c>
      <c r="Y512" s="111"/>
      <c r="Z512" s="112">
        <f t="shared" si="169"/>
        <v>672.2311377245511</v>
      </c>
      <c r="AA512" s="112">
        <f t="shared" si="193"/>
        <v>447.20000000000005</v>
      </c>
      <c r="AB512" s="112">
        <f t="shared" si="170"/>
        <v>130.19999999999999</v>
      </c>
      <c r="AC512" s="112">
        <f t="shared" si="186"/>
        <v>6722.3113772455108</v>
      </c>
      <c r="AD512" s="112">
        <f t="shared" si="171"/>
        <v>4472</v>
      </c>
      <c r="AE512" s="112">
        <f t="shared" si="188"/>
        <v>6000</v>
      </c>
      <c r="AF512" s="112">
        <f t="shared" si="189"/>
        <v>3900</v>
      </c>
      <c r="AG512" s="113">
        <f t="shared" si="172"/>
        <v>0.30303030303030304</v>
      </c>
      <c r="AH512" s="114">
        <f t="shared" si="173"/>
        <v>0.19696969696969696</v>
      </c>
    </row>
    <row r="513" spans="1:34" ht="21" customHeight="1">
      <c r="A513" s="593">
        <f t="shared" si="168"/>
        <v>503</v>
      </c>
      <c r="B513" s="91"/>
      <c r="C513" s="60" t="s">
        <v>394</v>
      </c>
      <c r="D513" s="63"/>
      <c r="E513" s="17">
        <v>1</v>
      </c>
      <c r="F513" s="91"/>
      <c r="G513" s="91"/>
      <c r="H513" s="120" t="s">
        <v>698</v>
      </c>
      <c r="I513" s="588" t="s">
        <v>565</v>
      </c>
      <c r="J513" s="17">
        <f t="shared" si="187"/>
        <v>38</v>
      </c>
      <c r="K513" s="91" t="s">
        <v>8</v>
      </c>
      <c r="L513" s="144">
        <f>29*3</f>
        <v>87</v>
      </c>
      <c r="M513" s="17">
        <v>1</v>
      </c>
      <c r="N513" s="19">
        <f t="shared" si="178"/>
        <v>175</v>
      </c>
      <c r="O513" s="102">
        <f t="shared" si="179"/>
        <v>15225</v>
      </c>
      <c r="P513" s="103">
        <f t="shared" si="180"/>
        <v>12.129526613854427</v>
      </c>
      <c r="Q513" s="62">
        <f t="shared" si="184"/>
        <v>6500</v>
      </c>
      <c r="R513" s="104">
        <f t="shared" si="181"/>
        <v>150</v>
      </c>
      <c r="S513" s="62">
        <f t="shared" si="182"/>
        <v>0</v>
      </c>
      <c r="T513" s="62">
        <f t="shared" si="183"/>
        <v>0</v>
      </c>
      <c r="U513" s="62">
        <f t="shared" si="190"/>
        <v>21725</v>
      </c>
      <c r="V513" s="62">
        <f t="shared" si="191"/>
        <v>40000</v>
      </c>
      <c r="W513" s="19">
        <f t="shared" si="192"/>
        <v>1.838371588238942</v>
      </c>
      <c r="X513" s="111">
        <f t="shared" si="185"/>
        <v>53400</v>
      </c>
      <c r="Y513" s="111"/>
      <c r="Z513" s="112">
        <f t="shared" si="169"/>
        <v>1382.0374251497001</v>
      </c>
      <c r="AA513" s="112">
        <f t="shared" si="193"/>
        <v>919.7</v>
      </c>
      <c r="AB513" s="112">
        <f t="shared" si="170"/>
        <v>456.75</v>
      </c>
      <c r="AC513" s="112">
        <f t="shared" si="186"/>
        <v>13820.374251497</v>
      </c>
      <c r="AD513" s="112">
        <f t="shared" si="171"/>
        <v>9197</v>
      </c>
      <c r="AE513" s="112">
        <f t="shared" si="188"/>
        <v>12000</v>
      </c>
      <c r="AF513" s="112">
        <f t="shared" si="189"/>
        <v>7900</v>
      </c>
      <c r="AG513" s="113">
        <f t="shared" si="172"/>
        <v>0.3</v>
      </c>
      <c r="AH513" s="114">
        <f t="shared" si="173"/>
        <v>0.19750000000000001</v>
      </c>
    </row>
    <row r="514" spans="1:34" ht="21" customHeight="1">
      <c r="A514" s="593">
        <f t="shared" si="168"/>
        <v>504</v>
      </c>
      <c r="B514" s="91"/>
      <c r="C514" s="60" t="s">
        <v>395</v>
      </c>
      <c r="D514" s="63"/>
      <c r="E514" s="17">
        <v>1</v>
      </c>
      <c r="F514" s="91"/>
      <c r="G514" s="91"/>
      <c r="H514" s="120" t="s">
        <v>697</v>
      </c>
      <c r="I514" s="588" t="s">
        <v>566</v>
      </c>
      <c r="J514" s="17">
        <f t="shared" si="187"/>
        <v>31</v>
      </c>
      <c r="K514" s="91" t="s">
        <v>8</v>
      </c>
      <c r="L514" s="144">
        <v>149</v>
      </c>
      <c r="M514" s="17">
        <v>1</v>
      </c>
      <c r="N514" s="19">
        <f t="shared" si="178"/>
        <v>175</v>
      </c>
      <c r="O514" s="102">
        <f t="shared" si="179"/>
        <v>26075</v>
      </c>
      <c r="P514" s="103">
        <f t="shared" si="180"/>
        <v>20.77355707430241</v>
      </c>
      <c r="Q514" s="62">
        <f t="shared" si="184"/>
        <v>6500</v>
      </c>
      <c r="R514" s="104">
        <f t="shared" si="181"/>
        <v>150</v>
      </c>
      <c r="S514" s="62">
        <f t="shared" si="182"/>
        <v>0</v>
      </c>
      <c r="T514" s="62">
        <f t="shared" si="183"/>
        <v>0</v>
      </c>
      <c r="U514" s="62">
        <f t="shared" si="190"/>
        <v>32575</v>
      </c>
      <c r="V514" s="62">
        <f t="shared" si="191"/>
        <v>60100</v>
      </c>
      <c r="W514" s="19">
        <f t="shared" si="192"/>
        <v>1.8443389506482046</v>
      </c>
      <c r="X514" s="111">
        <f t="shared" si="185"/>
        <v>80200</v>
      </c>
      <c r="Y514" s="111"/>
      <c r="Z514" s="112">
        <f t="shared" si="169"/>
        <v>2089.561377245509</v>
      </c>
      <c r="AA514" s="112">
        <f t="shared" si="193"/>
        <v>1389.1000000000001</v>
      </c>
      <c r="AB514" s="112">
        <f t="shared" si="170"/>
        <v>782.25</v>
      </c>
      <c r="AC514" s="112">
        <f t="shared" si="186"/>
        <v>20895.613772455086</v>
      </c>
      <c r="AD514" s="112">
        <f t="shared" si="171"/>
        <v>13891</v>
      </c>
      <c r="AE514" s="112">
        <f t="shared" si="188"/>
        <v>18100</v>
      </c>
      <c r="AF514" s="112">
        <f t="shared" si="189"/>
        <v>11800</v>
      </c>
      <c r="AG514" s="113">
        <f t="shared" si="172"/>
        <v>0.30116472545757073</v>
      </c>
      <c r="AH514" s="114">
        <f t="shared" si="173"/>
        <v>0.19633943427620631</v>
      </c>
    </row>
    <row r="515" spans="1:34" ht="21" customHeight="1">
      <c r="A515" s="593">
        <f t="shared" si="168"/>
        <v>505</v>
      </c>
      <c r="B515" s="91"/>
      <c r="C515" s="60" t="s">
        <v>396</v>
      </c>
      <c r="D515" s="63"/>
      <c r="E515" s="17">
        <v>1</v>
      </c>
      <c r="F515" s="91"/>
      <c r="G515" s="91"/>
      <c r="H515" s="120" t="s">
        <v>698</v>
      </c>
      <c r="I515" s="588" t="s">
        <v>567</v>
      </c>
      <c r="J515" s="17">
        <f t="shared" si="187"/>
        <v>35</v>
      </c>
      <c r="K515" s="91" t="s">
        <v>8</v>
      </c>
      <c r="L515" s="144">
        <v>29.9</v>
      </c>
      <c r="M515" s="17">
        <v>1</v>
      </c>
      <c r="N515" s="19">
        <f t="shared" si="178"/>
        <v>175</v>
      </c>
      <c r="O515" s="102">
        <f t="shared" si="179"/>
        <v>5232.5</v>
      </c>
      <c r="P515" s="103">
        <f t="shared" si="180"/>
        <v>4.168653399474108</v>
      </c>
      <c r="Q515" s="62">
        <f t="shared" si="184"/>
        <v>6500</v>
      </c>
      <c r="R515" s="104">
        <f t="shared" si="181"/>
        <v>150</v>
      </c>
      <c r="S515" s="62">
        <f t="shared" si="182"/>
        <v>0</v>
      </c>
      <c r="T515" s="62">
        <f t="shared" si="183"/>
        <v>0</v>
      </c>
      <c r="U515" s="62">
        <f t="shared" si="190"/>
        <v>11732.5</v>
      </c>
      <c r="V515" s="62">
        <f t="shared" si="191"/>
        <v>21400</v>
      </c>
      <c r="W515" s="19">
        <f t="shared" si="192"/>
        <v>1.8231127772156519</v>
      </c>
      <c r="X515" s="111">
        <f t="shared" si="185"/>
        <v>28600</v>
      </c>
      <c r="Y515" s="111"/>
      <c r="Z515" s="112">
        <f t="shared" si="169"/>
        <v>730.4306886227547</v>
      </c>
      <c r="AA515" s="112">
        <f t="shared" si="193"/>
        <v>480.55</v>
      </c>
      <c r="AB515" s="112">
        <f t="shared" si="170"/>
        <v>156.97499999999999</v>
      </c>
      <c r="AC515" s="112">
        <f t="shared" si="186"/>
        <v>7304.3068862275468</v>
      </c>
      <c r="AD515" s="112">
        <f t="shared" si="171"/>
        <v>4805.5</v>
      </c>
      <c r="AE515" s="112">
        <f t="shared" si="188"/>
        <v>6500</v>
      </c>
      <c r="AF515" s="112">
        <f t="shared" si="189"/>
        <v>4200</v>
      </c>
      <c r="AG515" s="113">
        <f t="shared" si="172"/>
        <v>0.30373831775700932</v>
      </c>
      <c r="AH515" s="114">
        <f t="shared" si="173"/>
        <v>0.19626168224299065</v>
      </c>
    </row>
    <row r="516" spans="1:34" ht="21" customHeight="1">
      <c r="A516" s="593">
        <f t="shared" si="168"/>
        <v>506</v>
      </c>
      <c r="B516" s="91"/>
      <c r="C516" s="60" t="s">
        <v>397</v>
      </c>
      <c r="D516" s="63"/>
      <c r="E516" s="17">
        <v>1</v>
      </c>
      <c r="F516" s="91"/>
      <c r="G516" s="91"/>
      <c r="H516" s="120" t="s">
        <v>698</v>
      </c>
      <c r="I516" s="588" t="s">
        <v>568</v>
      </c>
      <c r="J516" s="17">
        <f t="shared" si="187"/>
        <v>33</v>
      </c>
      <c r="K516" s="91" t="s">
        <v>8</v>
      </c>
      <c r="L516" s="144">
        <v>49.9</v>
      </c>
      <c r="M516" s="17">
        <v>1</v>
      </c>
      <c r="N516" s="19">
        <f t="shared" si="178"/>
        <v>175</v>
      </c>
      <c r="O516" s="102">
        <f t="shared" si="179"/>
        <v>8732.5</v>
      </c>
      <c r="P516" s="103">
        <f t="shared" si="180"/>
        <v>6.9570503221992634</v>
      </c>
      <c r="Q516" s="62">
        <f t="shared" si="184"/>
        <v>6500</v>
      </c>
      <c r="R516" s="104">
        <f t="shared" si="181"/>
        <v>150</v>
      </c>
      <c r="S516" s="62">
        <f t="shared" si="182"/>
        <v>0</v>
      </c>
      <c r="T516" s="62">
        <f t="shared" si="183"/>
        <v>0</v>
      </c>
      <c r="U516" s="62">
        <f t="shared" si="190"/>
        <v>15232.5</v>
      </c>
      <c r="V516" s="62">
        <f t="shared" si="191"/>
        <v>27900</v>
      </c>
      <c r="W516" s="19">
        <f t="shared" si="192"/>
        <v>1.830735378086761</v>
      </c>
      <c r="X516" s="111">
        <f t="shared" si="185"/>
        <v>37200</v>
      </c>
      <c r="Y516" s="111"/>
      <c r="Z516" s="112">
        <f t="shared" si="169"/>
        <v>958.66422155688645</v>
      </c>
      <c r="AA516" s="112">
        <f t="shared" si="193"/>
        <v>634.35</v>
      </c>
      <c r="AB516" s="112">
        <f t="shared" si="170"/>
        <v>261.97499999999997</v>
      </c>
      <c r="AC516" s="112">
        <f t="shared" si="186"/>
        <v>9586.6422155688633</v>
      </c>
      <c r="AD516" s="112">
        <f t="shared" si="171"/>
        <v>6343.5</v>
      </c>
      <c r="AE516" s="112">
        <f t="shared" si="188"/>
        <v>8400</v>
      </c>
      <c r="AF516" s="112">
        <f t="shared" si="189"/>
        <v>5500</v>
      </c>
      <c r="AG516" s="113">
        <f t="shared" si="172"/>
        <v>0.30107526881720431</v>
      </c>
      <c r="AH516" s="114">
        <f t="shared" si="173"/>
        <v>0.1971326164874552</v>
      </c>
    </row>
    <row r="517" spans="1:34" ht="21" customHeight="1">
      <c r="A517" s="593">
        <f t="shared" si="168"/>
        <v>507</v>
      </c>
      <c r="B517" s="91"/>
      <c r="C517" s="60" t="s">
        <v>398</v>
      </c>
      <c r="D517" s="63"/>
      <c r="E517" s="17">
        <v>1</v>
      </c>
      <c r="F517" s="91"/>
      <c r="G517" s="91"/>
      <c r="H517" s="120" t="s">
        <v>697</v>
      </c>
      <c r="I517" s="588" t="s">
        <v>569</v>
      </c>
      <c r="J517" s="17">
        <f t="shared" si="187"/>
        <v>31</v>
      </c>
      <c r="K517" s="91" t="s">
        <v>8</v>
      </c>
      <c r="L517" s="144">
        <v>258</v>
      </c>
      <c r="M517" s="17">
        <v>1</v>
      </c>
      <c r="N517" s="19">
        <f t="shared" si="178"/>
        <v>175</v>
      </c>
      <c r="O517" s="102">
        <f t="shared" si="179"/>
        <v>45150</v>
      </c>
      <c r="P517" s="103">
        <f t="shared" si="180"/>
        <v>35.970320303154509</v>
      </c>
      <c r="Q517" s="62">
        <f t="shared" si="184"/>
        <v>6500</v>
      </c>
      <c r="R517" s="104">
        <f t="shared" si="181"/>
        <v>150</v>
      </c>
      <c r="S517" s="62">
        <f t="shared" si="182"/>
        <v>0</v>
      </c>
      <c r="T517" s="62">
        <f t="shared" si="183"/>
        <v>0</v>
      </c>
      <c r="U517" s="62">
        <f t="shared" si="190"/>
        <v>51650</v>
      </c>
      <c r="V517" s="62">
        <f t="shared" si="191"/>
        <v>95500</v>
      </c>
      <c r="W517" s="19">
        <f t="shared" si="192"/>
        <v>1.8487516738063079</v>
      </c>
      <c r="X517" s="111">
        <f t="shared" si="185"/>
        <v>127400</v>
      </c>
      <c r="Y517" s="111"/>
      <c r="Z517" s="112">
        <f t="shared" si="169"/>
        <v>3333.434131736527</v>
      </c>
      <c r="AA517" s="112">
        <f t="shared" si="193"/>
        <v>2219.2000000000003</v>
      </c>
      <c r="AB517" s="112">
        <f t="shared" si="170"/>
        <v>1354.5</v>
      </c>
      <c r="AC517" s="112">
        <f t="shared" si="186"/>
        <v>33334.341317365266</v>
      </c>
      <c r="AD517" s="112">
        <f t="shared" si="171"/>
        <v>22192</v>
      </c>
      <c r="AE517" s="112">
        <f t="shared" si="188"/>
        <v>28700</v>
      </c>
      <c r="AF517" s="112">
        <f t="shared" si="189"/>
        <v>18700</v>
      </c>
      <c r="AG517" s="113">
        <f t="shared" si="172"/>
        <v>0.30052356020942406</v>
      </c>
      <c r="AH517" s="114">
        <f t="shared" si="173"/>
        <v>0.19581151832460733</v>
      </c>
    </row>
    <row r="518" spans="1:34" ht="21" customHeight="1">
      <c r="A518" s="593">
        <f t="shared" si="168"/>
        <v>508</v>
      </c>
      <c r="B518" s="91"/>
      <c r="C518" s="60" t="s">
        <v>399</v>
      </c>
      <c r="D518" s="63"/>
      <c r="E518" s="17">
        <v>1</v>
      </c>
      <c r="F518" s="91"/>
      <c r="G518" s="91"/>
      <c r="H518" s="120" t="s">
        <v>698</v>
      </c>
      <c r="I518" s="588" t="s">
        <v>570</v>
      </c>
      <c r="J518" s="17">
        <f t="shared" si="187"/>
        <v>31</v>
      </c>
      <c r="K518" s="91" t="s">
        <v>8</v>
      </c>
      <c r="L518" s="144">
        <v>59.9</v>
      </c>
      <c r="M518" s="17">
        <v>1</v>
      </c>
      <c r="N518" s="19">
        <f t="shared" si="178"/>
        <v>175</v>
      </c>
      <c r="O518" s="102">
        <f t="shared" si="179"/>
        <v>10482.5</v>
      </c>
      <c r="P518" s="103">
        <f t="shared" si="180"/>
        <v>8.3512487835618412</v>
      </c>
      <c r="Q518" s="62">
        <f t="shared" si="184"/>
        <v>6500</v>
      </c>
      <c r="R518" s="104">
        <f t="shared" si="181"/>
        <v>150</v>
      </c>
      <c r="S518" s="62">
        <f t="shared" si="182"/>
        <v>0</v>
      </c>
      <c r="T518" s="62">
        <f t="shared" si="183"/>
        <v>0</v>
      </c>
      <c r="U518" s="62">
        <f t="shared" si="190"/>
        <v>16982.5</v>
      </c>
      <c r="V518" s="62">
        <f t="shared" si="191"/>
        <v>31200</v>
      </c>
      <c r="W518" s="19">
        <f t="shared" si="192"/>
        <v>1.8333684463841344</v>
      </c>
      <c r="X518" s="111">
        <f t="shared" si="185"/>
        <v>41600</v>
      </c>
      <c r="Y518" s="111"/>
      <c r="Z518" s="112">
        <f t="shared" si="169"/>
        <v>1072.7809880239522</v>
      </c>
      <c r="AA518" s="112">
        <f t="shared" si="193"/>
        <v>714.55000000000007</v>
      </c>
      <c r="AB518" s="112">
        <f t="shared" si="170"/>
        <v>314.47499999999997</v>
      </c>
      <c r="AC518" s="112">
        <f t="shared" si="186"/>
        <v>10727.809880239522</v>
      </c>
      <c r="AD518" s="112">
        <f t="shared" si="171"/>
        <v>7145.5</v>
      </c>
      <c r="AE518" s="112">
        <f t="shared" si="188"/>
        <v>9400</v>
      </c>
      <c r="AF518" s="112">
        <f t="shared" si="189"/>
        <v>6200</v>
      </c>
      <c r="AG518" s="113">
        <f t="shared" si="172"/>
        <v>0.30128205128205127</v>
      </c>
      <c r="AH518" s="114">
        <f t="shared" si="173"/>
        <v>0.19871794871794871</v>
      </c>
    </row>
    <row r="519" spans="1:34" ht="21" customHeight="1">
      <c r="A519" s="593">
        <f t="shared" si="168"/>
        <v>509</v>
      </c>
      <c r="B519" s="91"/>
      <c r="C519" s="60" t="s">
        <v>400</v>
      </c>
      <c r="D519" s="63"/>
      <c r="E519" s="17">
        <v>1</v>
      </c>
      <c r="F519" s="91"/>
      <c r="G519" s="91"/>
      <c r="H519" s="120" t="s">
        <v>697</v>
      </c>
      <c r="I519" s="588" t="s">
        <v>571</v>
      </c>
      <c r="J519" s="17">
        <f t="shared" si="187"/>
        <v>30</v>
      </c>
      <c r="K519" s="91" t="s">
        <v>8</v>
      </c>
      <c r="L519" s="144">
        <v>25.9</v>
      </c>
      <c r="M519" s="17">
        <v>1</v>
      </c>
      <c r="N519" s="19">
        <f t="shared" si="178"/>
        <v>175</v>
      </c>
      <c r="O519" s="102">
        <f t="shared" si="179"/>
        <v>4532.5</v>
      </c>
      <c r="P519" s="103">
        <f t="shared" si="180"/>
        <v>3.6109740149290768</v>
      </c>
      <c r="Q519" s="62">
        <f t="shared" si="184"/>
        <v>6500</v>
      </c>
      <c r="R519" s="104">
        <f t="shared" si="181"/>
        <v>150</v>
      </c>
      <c r="S519" s="62">
        <f t="shared" si="182"/>
        <v>0</v>
      </c>
      <c r="T519" s="62">
        <f t="shared" si="183"/>
        <v>0</v>
      </c>
      <c r="U519" s="62">
        <f t="shared" si="190"/>
        <v>11032.5</v>
      </c>
      <c r="V519" s="62">
        <f t="shared" si="191"/>
        <v>20100</v>
      </c>
      <c r="W519" s="19">
        <f t="shared" si="192"/>
        <v>1.8210078822640239</v>
      </c>
      <c r="X519" s="111">
        <f t="shared" si="185"/>
        <v>26800</v>
      </c>
      <c r="Y519" s="111"/>
      <c r="Z519" s="112">
        <f t="shared" si="169"/>
        <v>684.78398203592815</v>
      </c>
      <c r="AA519" s="112">
        <f t="shared" si="193"/>
        <v>451.15000000000003</v>
      </c>
      <c r="AB519" s="112">
        <f t="shared" si="170"/>
        <v>135.97499999999999</v>
      </c>
      <c r="AC519" s="112">
        <f t="shared" si="186"/>
        <v>6847.8398203592806</v>
      </c>
      <c r="AD519" s="112">
        <f t="shared" si="171"/>
        <v>4511.5</v>
      </c>
      <c r="AE519" s="112">
        <f t="shared" si="188"/>
        <v>6100</v>
      </c>
      <c r="AF519" s="112">
        <f t="shared" si="189"/>
        <v>4000</v>
      </c>
      <c r="AG519" s="113">
        <f t="shared" si="172"/>
        <v>0.30348258706467662</v>
      </c>
      <c r="AH519" s="114">
        <f t="shared" si="173"/>
        <v>0.19900497512437812</v>
      </c>
    </row>
    <row r="520" spans="1:34" ht="21" customHeight="1">
      <c r="A520" s="593">
        <f t="shared" si="168"/>
        <v>510</v>
      </c>
      <c r="B520" s="91"/>
      <c r="C520" s="60" t="s">
        <v>401</v>
      </c>
      <c r="D520" s="63"/>
      <c r="E520" s="17">
        <v>1</v>
      </c>
      <c r="F520" s="91"/>
      <c r="G520" s="91"/>
      <c r="H520" s="120" t="s">
        <v>698</v>
      </c>
      <c r="I520" s="588" t="s">
        <v>572</v>
      </c>
      <c r="J520" s="17">
        <f t="shared" si="187"/>
        <v>47</v>
      </c>
      <c r="K520" s="91" t="s">
        <v>8</v>
      </c>
      <c r="L520" s="144">
        <v>29.9</v>
      </c>
      <c r="M520" s="17">
        <v>1</v>
      </c>
      <c r="N520" s="19">
        <f t="shared" si="178"/>
        <v>175</v>
      </c>
      <c r="O520" s="102">
        <f t="shared" si="179"/>
        <v>5232.5</v>
      </c>
      <c r="P520" s="103">
        <f t="shared" si="180"/>
        <v>4.168653399474108</v>
      </c>
      <c r="Q520" s="62">
        <f t="shared" si="184"/>
        <v>6500</v>
      </c>
      <c r="R520" s="104">
        <f t="shared" si="181"/>
        <v>150</v>
      </c>
      <c r="S520" s="62">
        <f t="shared" si="182"/>
        <v>0</v>
      </c>
      <c r="T520" s="62">
        <f t="shared" si="183"/>
        <v>0</v>
      </c>
      <c r="U520" s="62">
        <f t="shared" si="190"/>
        <v>11732.5</v>
      </c>
      <c r="V520" s="62">
        <f t="shared" si="191"/>
        <v>21400</v>
      </c>
      <c r="W520" s="19">
        <f t="shared" si="192"/>
        <v>1.8231127772156519</v>
      </c>
      <c r="X520" s="111">
        <f t="shared" si="185"/>
        <v>28600</v>
      </c>
      <c r="Y520" s="111"/>
      <c r="Z520" s="112">
        <f t="shared" si="169"/>
        <v>730.4306886227547</v>
      </c>
      <c r="AA520" s="112">
        <f t="shared" si="193"/>
        <v>480.55</v>
      </c>
      <c r="AB520" s="112">
        <f t="shared" si="170"/>
        <v>156.97499999999999</v>
      </c>
      <c r="AC520" s="112">
        <f t="shared" si="186"/>
        <v>7304.3068862275468</v>
      </c>
      <c r="AD520" s="112">
        <f t="shared" si="171"/>
        <v>4805.5</v>
      </c>
      <c r="AE520" s="112">
        <f t="shared" si="188"/>
        <v>6500</v>
      </c>
      <c r="AF520" s="112">
        <f t="shared" si="189"/>
        <v>4200</v>
      </c>
      <c r="AG520" s="113">
        <f t="shared" si="172"/>
        <v>0.30373831775700932</v>
      </c>
      <c r="AH520" s="114">
        <f t="shared" si="173"/>
        <v>0.19626168224299065</v>
      </c>
    </row>
    <row r="521" spans="1:34" ht="21" customHeight="1">
      <c r="A521" s="593">
        <f t="shared" si="168"/>
        <v>511</v>
      </c>
      <c r="B521" s="91"/>
      <c r="C521" s="60" t="s">
        <v>402</v>
      </c>
      <c r="D521" s="63"/>
      <c r="E521" s="17">
        <v>1</v>
      </c>
      <c r="F521" s="91"/>
      <c r="G521" s="91"/>
      <c r="H521" s="120" t="s">
        <v>698</v>
      </c>
      <c r="I521" s="588" t="s">
        <v>573</v>
      </c>
      <c r="J521" s="17">
        <f t="shared" si="187"/>
        <v>25</v>
      </c>
      <c r="K521" s="91" t="s">
        <v>8</v>
      </c>
      <c r="L521" s="144">
        <v>25.9</v>
      </c>
      <c r="M521" s="17">
        <v>1</v>
      </c>
      <c r="N521" s="19">
        <f t="shared" si="178"/>
        <v>175</v>
      </c>
      <c r="O521" s="102">
        <f t="shared" si="179"/>
        <v>4532.5</v>
      </c>
      <c r="P521" s="103">
        <f t="shared" si="180"/>
        <v>3.6109740149290768</v>
      </c>
      <c r="Q521" s="62">
        <f t="shared" si="184"/>
        <v>6500</v>
      </c>
      <c r="R521" s="104">
        <f t="shared" si="181"/>
        <v>150</v>
      </c>
      <c r="S521" s="62">
        <f t="shared" si="182"/>
        <v>0</v>
      </c>
      <c r="T521" s="62">
        <f t="shared" si="183"/>
        <v>0</v>
      </c>
      <c r="U521" s="62">
        <f t="shared" si="190"/>
        <v>11032.5</v>
      </c>
      <c r="V521" s="62">
        <f t="shared" si="191"/>
        <v>20100</v>
      </c>
      <c r="W521" s="19">
        <f t="shared" si="192"/>
        <v>1.8210078822640239</v>
      </c>
      <c r="X521" s="111">
        <f t="shared" si="185"/>
        <v>26800</v>
      </c>
      <c r="Y521" s="111"/>
      <c r="Z521" s="112">
        <f t="shared" si="169"/>
        <v>684.78398203592815</v>
      </c>
      <c r="AA521" s="112">
        <f t="shared" si="193"/>
        <v>451.15000000000003</v>
      </c>
      <c r="AB521" s="112">
        <f t="shared" si="170"/>
        <v>135.97499999999999</v>
      </c>
      <c r="AC521" s="112">
        <f t="shared" si="186"/>
        <v>6847.8398203592806</v>
      </c>
      <c r="AD521" s="112">
        <f t="shared" si="171"/>
        <v>4511.5</v>
      </c>
      <c r="AE521" s="112">
        <f t="shared" si="188"/>
        <v>6100</v>
      </c>
      <c r="AF521" s="112">
        <f t="shared" si="189"/>
        <v>4000</v>
      </c>
      <c r="AG521" s="113">
        <f t="shared" si="172"/>
        <v>0.30348258706467662</v>
      </c>
      <c r="AH521" s="114">
        <f t="shared" si="173"/>
        <v>0.19900497512437812</v>
      </c>
    </row>
    <row r="522" spans="1:34" ht="21" customHeight="1">
      <c r="A522" s="593">
        <f t="shared" si="168"/>
        <v>512</v>
      </c>
      <c r="B522" s="91"/>
      <c r="C522" s="60" t="s">
        <v>403</v>
      </c>
      <c r="D522" s="63"/>
      <c r="E522" s="17">
        <v>1</v>
      </c>
      <c r="F522" s="91"/>
      <c r="G522" s="91"/>
      <c r="H522" s="120" t="s">
        <v>697</v>
      </c>
      <c r="I522" s="588" t="s">
        <v>574</v>
      </c>
      <c r="J522" s="17">
        <f t="shared" si="187"/>
        <v>36</v>
      </c>
      <c r="K522" s="91" t="s">
        <v>8</v>
      </c>
      <c r="L522" s="144">
        <v>69.900000000000006</v>
      </c>
      <c r="M522" s="17">
        <v>1</v>
      </c>
      <c r="N522" s="19">
        <f t="shared" si="178"/>
        <v>175</v>
      </c>
      <c r="O522" s="102">
        <f t="shared" si="179"/>
        <v>12232.500000000002</v>
      </c>
      <c r="P522" s="103">
        <f t="shared" si="180"/>
        <v>9.7454472449244207</v>
      </c>
      <c r="Q522" s="62">
        <f t="shared" si="184"/>
        <v>6500</v>
      </c>
      <c r="R522" s="104">
        <f t="shared" si="181"/>
        <v>150</v>
      </c>
      <c r="S522" s="62">
        <f t="shared" si="182"/>
        <v>0</v>
      </c>
      <c r="T522" s="62">
        <f t="shared" si="183"/>
        <v>0</v>
      </c>
      <c r="U522" s="62">
        <f t="shared" si="190"/>
        <v>18732.5</v>
      </c>
      <c r="V522" s="62">
        <f t="shared" si="191"/>
        <v>34400</v>
      </c>
      <c r="W522" s="19">
        <f t="shared" si="192"/>
        <v>1.8355095494317648</v>
      </c>
      <c r="X522" s="111">
        <f t="shared" si="185"/>
        <v>45900</v>
      </c>
      <c r="Y522" s="111"/>
      <c r="Z522" s="112">
        <f t="shared" si="169"/>
        <v>1186.8977544910176</v>
      </c>
      <c r="AA522" s="112">
        <f t="shared" si="193"/>
        <v>786.45</v>
      </c>
      <c r="AB522" s="112">
        <f t="shared" si="170"/>
        <v>366.97500000000002</v>
      </c>
      <c r="AC522" s="112">
        <f t="shared" si="186"/>
        <v>11868.977544910176</v>
      </c>
      <c r="AD522" s="112">
        <f t="shared" si="171"/>
        <v>7864.5</v>
      </c>
      <c r="AE522" s="112">
        <f t="shared" si="188"/>
        <v>10400</v>
      </c>
      <c r="AF522" s="112">
        <f t="shared" si="189"/>
        <v>6800</v>
      </c>
      <c r="AG522" s="113">
        <f t="shared" si="172"/>
        <v>0.30232558139534882</v>
      </c>
      <c r="AH522" s="114">
        <f t="shared" si="173"/>
        <v>0.19767441860465115</v>
      </c>
    </row>
    <row r="523" spans="1:34" ht="21" customHeight="1">
      <c r="A523" s="593">
        <f t="shared" ref="A523:A586" si="194">ROW()-10</f>
        <v>513</v>
      </c>
      <c r="B523" s="91"/>
      <c r="C523" s="60" t="s">
        <v>404</v>
      </c>
      <c r="D523" s="63"/>
      <c r="E523" s="17">
        <v>1</v>
      </c>
      <c r="F523" s="91"/>
      <c r="G523" s="91"/>
      <c r="H523" s="120" t="s">
        <v>698</v>
      </c>
      <c r="I523" s="588" t="s">
        <v>575</v>
      </c>
      <c r="J523" s="17">
        <f t="shared" si="187"/>
        <v>32</v>
      </c>
      <c r="K523" s="91" t="s">
        <v>8</v>
      </c>
      <c r="L523" s="144">
        <v>39.9</v>
      </c>
      <c r="M523" s="17">
        <v>1</v>
      </c>
      <c r="N523" s="19">
        <f t="shared" si="178"/>
        <v>175</v>
      </c>
      <c r="O523" s="102">
        <f t="shared" si="179"/>
        <v>6982.5</v>
      </c>
      <c r="P523" s="103">
        <f t="shared" si="180"/>
        <v>5.5628518608366857</v>
      </c>
      <c r="Q523" s="62">
        <f t="shared" si="184"/>
        <v>6500</v>
      </c>
      <c r="R523" s="104">
        <f t="shared" si="181"/>
        <v>150</v>
      </c>
      <c r="S523" s="62">
        <f t="shared" si="182"/>
        <v>0</v>
      </c>
      <c r="T523" s="62">
        <f t="shared" si="183"/>
        <v>0</v>
      </c>
      <c r="U523" s="62">
        <f t="shared" si="190"/>
        <v>13482.5</v>
      </c>
      <c r="V523" s="62">
        <f t="shared" si="191"/>
        <v>24700</v>
      </c>
      <c r="W523" s="19">
        <f t="shared" si="192"/>
        <v>1.8274187763912191</v>
      </c>
      <c r="X523" s="111">
        <f t="shared" si="185"/>
        <v>33000</v>
      </c>
      <c r="Y523" s="111"/>
      <c r="Z523" s="112">
        <f t="shared" ref="Z523:Z586" si="195">0.1*(0.89*W523-1)*U523</f>
        <v>844.54745508982035</v>
      </c>
      <c r="AA523" s="112">
        <f t="shared" si="193"/>
        <v>560.75</v>
      </c>
      <c r="AB523" s="112">
        <f t="shared" ref="AB523:AB586" si="196">O523*0.03</f>
        <v>209.47499999999999</v>
      </c>
      <c r="AC523" s="112">
        <f t="shared" si="186"/>
        <v>8445.4745508982014</v>
      </c>
      <c r="AD523" s="112">
        <f t="shared" ref="AD523:AD586" si="197">V523-(X523*0.17)-U523</f>
        <v>5607.5</v>
      </c>
      <c r="AE523" s="112">
        <f t="shared" si="188"/>
        <v>7400</v>
      </c>
      <c r="AF523" s="112">
        <f t="shared" si="189"/>
        <v>4900</v>
      </c>
      <c r="AG523" s="113">
        <f t="shared" ref="AG523:AG586" si="198">AE523/V523</f>
        <v>0.29959514170040485</v>
      </c>
      <c r="AH523" s="114">
        <f t="shared" ref="AH523:AH586" si="199">AF523/V523</f>
        <v>0.19838056680161945</v>
      </c>
    </row>
    <row r="524" spans="1:34" ht="21" customHeight="1">
      <c r="A524" s="593">
        <f t="shared" si="194"/>
        <v>514</v>
      </c>
      <c r="B524" s="91"/>
      <c r="C524" s="60" t="s">
        <v>405</v>
      </c>
      <c r="D524" s="63"/>
      <c r="E524" s="17">
        <v>1</v>
      </c>
      <c r="F524" s="91"/>
      <c r="G524" s="91"/>
      <c r="H524" s="120" t="s">
        <v>698</v>
      </c>
      <c r="I524" s="588" t="s">
        <v>576</v>
      </c>
      <c r="J524" s="17">
        <f t="shared" si="187"/>
        <v>35</v>
      </c>
      <c r="K524" s="91" t="s">
        <v>8</v>
      </c>
      <c r="L524" s="144">
        <v>36.9</v>
      </c>
      <c r="M524" s="17">
        <v>1</v>
      </c>
      <c r="N524" s="19">
        <f t="shared" si="178"/>
        <v>175</v>
      </c>
      <c r="O524" s="102">
        <f t="shared" si="179"/>
        <v>6457.5</v>
      </c>
      <c r="P524" s="103">
        <f t="shared" si="180"/>
        <v>5.1445923224279122</v>
      </c>
      <c r="Q524" s="62">
        <f t="shared" si="184"/>
        <v>6500</v>
      </c>
      <c r="R524" s="104">
        <f t="shared" si="181"/>
        <v>150</v>
      </c>
      <c r="S524" s="62">
        <f t="shared" si="182"/>
        <v>0</v>
      </c>
      <c r="T524" s="62">
        <f t="shared" si="183"/>
        <v>0</v>
      </c>
      <c r="U524" s="62">
        <f t="shared" si="190"/>
        <v>12957.5</v>
      </c>
      <c r="V524" s="62">
        <f t="shared" si="191"/>
        <v>23700</v>
      </c>
      <c r="W524" s="19">
        <f t="shared" si="192"/>
        <v>1.8262491031827912</v>
      </c>
      <c r="X524" s="111">
        <f t="shared" si="185"/>
        <v>31600</v>
      </c>
      <c r="Y524" s="111"/>
      <c r="Z524" s="112">
        <f t="shared" si="195"/>
        <v>810.31242514970063</v>
      </c>
      <c r="AA524" s="112">
        <f t="shared" si="193"/>
        <v>537.05000000000007</v>
      </c>
      <c r="AB524" s="112">
        <f t="shared" si="196"/>
        <v>193.72499999999999</v>
      </c>
      <c r="AC524" s="112">
        <f t="shared" si="186"/>
        <v>8103.1242514970072</v>
      </c>
      <c r="AD524" s="112">
        <f t="shared" si="197"/>
        <v>5370.5</v>
      </c>
      <c r="AE524" s="112">
        <f t="shared" si="188"/>
        <v>7100</v>
      </c>
      <c r="AF524" s="112">
        <f t="shared" si="189"/>
        <v>4700</v>
      </c>
      <c r="AG524" s="113">
        <f t="shared" si="198"/>
        <v>0.29957805907172996</v>
      </c>
      <c r="AH524" s="114">
        <f t="shared" si="199"/>
        <v>0.19831223628691982</v>
      </c>
    </row>
    <row r="525" spans="1:34" ht="21" customHeight="1">
      <c r="A525" s="593">
        <f t="shared" si="194"/>
        <v>515</v>
      </c>
      <c r="B525" s="91"/>
      <c r="C525" s="60" t="s">
        <v>406</v>
      </c>
      <c r="D525" s="63"/>
      <c r="E525" s="17">
        <v>1</v>
      </c>
      <c r="F525" s="91"/>
      <c r="G525" s="91"/>
      <c r="H525" s="120" t="s">
        <v>700</v>
      </c>
      <c r="I525" s="588" t="s">
        <v>577</v>
      </c>
      <c r="J525" s="17">
        <f t="shared" si="187"/>
        <v>31</v>
      </c>
      <c r="K525" s="91" t="s">
        <v>8</v>
      </c>
      <c r="L525" s="144">
        <v>68</v>
      </c>
      <c r="M525" s="17">
        <v>1</v>
      </c>
      <c r="N525" s="19">
        <f t="shared" si="178"/>
        <v>175</v>
      </c>
      <c r="O525" s="102">
        <f t="shared" si="179"/>
        <v>11900</v>
      </c>
      <c r="P525" s="103">
        <f t="shared" si="180"/>
        <v>9.4805495372655297</v>
      </c>
      <c r="Q525" s="62">
        <f t="shared" si="184"/>
        <v>6500</v>
      </c>
      <c r="R525" s="104">
        <f t="shared" si="181"/>
        <v>150</v>
      </c>
      <c r="S525" s="62">
        <f t="shared" si="182"/>
        <v>0</v>
      </c>
      <c r="T525" s="62">
        <f t="shared" si="183"/>
        <v>0</v>
      </c>
      <c r="U525" s="62">
        <f t="shared" si="190"/>
        <v>18400</v>
      </c>
      <c r="V525" s="62">
        <f t="shared" si="191"/>
        <v>33800</v>
      </c>
      <c r="W525" s="19">
        <f t="shared" si="192"/>
        <v>1.8351340796667535</v>
      </c>
      <c r="X525" s="111">
        <f t="shared" si="185"/>
        <v>45100</v>
      </c>
      <c r="Y525" s="111"/>
      <c r="Z525" s="112">
        <f t="shared" si="195"/>
        <v>1165.2155688622754</v>
      </c>
      <c r="AA525" s="112">
        <f t="shared" si="193"/>
        <v>773.30000000000007</v>
      </c>
      <c r="AB525" s="112">
        <f t="shared" si="196"/>
        <v>357</v>
      </c>
      <c r="AC525" s="112">
        <f t="shared" si="186"/>
        <v>11652.155688622755</v>
      </c>
      <c r="AD525" s="112">
        <f t="shared" si="197"/>
        <v>7733</v>
      </c>
      <c r="AE525" s="112">
        <f t="shared" si="188"/>
        <v>10200</v>
      </c>
      <c r="AF525" s="112">
        <f t="shared" si="189"/>
        <v>6700</v>
      </c>
      <c r="AG525" s="113">
        <f t="shared" si="198"/>
        <v>0.30177514792899407</v>
      </c>
      <c r="AH525" s="114">
        <f t="shared" si="199"/>
        <v>0.19822485207100593</v>
      </c>
    </row>
    <row r="526" spans="1:34" ht="21" customHeight="1">
      <c r="A526" s="593">
        <f t="shared" si="194"/>
        <v>516</v>
      </c>
      <c r="B526" s="91"/>
      <c r="C526" s="60" t="s">
        <v>407</v>
      </c>
      <c r="D526" s="63"/>
      <c r="E526" s="17">
        <v>1</v>
      </c>
      <c r="F526" s="91"/>
      <c r="G526" s="91"/>
      <c r="H526" s="120" t="s">
        <v>701</v>
      </c>
      <c r="I526" s="588" t="s">
        <v>578</v>
      </c>
      <c r="J526" s="17">
        <f t="shared" si="187"/>
        <v>36</v>
      </c>
      <c r="K526" s="91" t="s">
        <v>8</v>
      </c>
      <c r="L526" s="144">
        <v>70</v>
      </c>
      <c r="M526" s="17">
        <v>1</v>
      </c>
      <c r="N526" s="19">
        <f t="shared" si="178"/>
        <v>175</v>
      </c>
      <c r="O526" s="102">
        <f t="shared" si="179"/>
        <v>12250</v>
      </c>
      <c r="P526" s="103">
        <f t="shared" si="180"/>
        <v>9.759389229538046</v>
      </c>
      <c r="Q526" s="62">
        <f t="shared" si="184"/>
        <v>6500</v>
      </c>
      <c r="R526" s="104">
        <f t="shared" si="181"/>
        <v>150</v>
      </c>
      <c r="S526" s="62">
        <f t="shared" si="182"/>
        <v>0</v>
      </c>
      <c r="T526" s="62">
        <f t="shared" si="183"/>
        <v>0</v>
      </c>
      <c r="U526" s="62">
        <f t="shared" si="190"/>
        <v>18750</v>
      </c>
      <c r="V526" s="62">
        <f t="shared" si="191"/>
        <v>34500</v>
      </c>
      <c r="W526" s="19">
        <f t="shared" si="192"/>
        <v>1.8355289421157686</v>
      </c>
      <c r="X526" s="111">
        <f t="shared" si="185"/>
        <v>46000</v>
      </c>
      <c r="Y526" s="111"/>
      <c r="Z526" s="112">
        <f t="shared" si="195"/>
        <v>1188.0389221556889</v>
      </c>
      <c r="AA526" s="112">
        <f t="shared" si="193"/>
        <v>793</v>
      </c>
      <c r="AB526" s="112">
        <f t="shared" si="196"/>
        <v>367.5</v>
      </c>
      <c r="AC526" s="112">
        <f t="shared" si="186"/>
        <v>11880.389221556889</v>
      </c>
      <c r="AD526" s="112">
        <f t="shared" si="197"/>
        <v>7930</v>
      </c>
      <c r="AE526" s="112">
        <f t="shared" si="188"/>
        <v>10400</v>
      </c>
      <c r="AF526" s="112">
        <f t="shared" si="189"/>
        <v>6800</v>
      </c>
      <c r="AG526" s="113">
        <f t="shared" si="198"/>
        <v>0.30144927536231886</v>
      </c>
      <c r="AH526" s="114">
        <f t="shared" si="199"/>
        <v>0.19710144927536233</v>
      </c>
    </row>
    <row r="527" spans="1:34" ht="21" customHeight="1">
      <c r="A527" s="593">
        <f t="shared" si="194"/>
        <v>517</v>
      </c>
      <c r="B527" s="91"/>
      <c r="C527" s="60" t="s">
        <v>408</v>
      </c>
      <c r="D527" s="63"/>
      <c r="E527" s="17">
        <v>1</v>
      </c>
      <c r="F527" s="91"/>
      <c r="G527" s="91"/>
      <c r="H527" s="120" t="s">
        <v>702</v>
      </c>
      <c r="I527" s="588" t="s">
        <v>579</v>
      </c>
      <c r="J527" s="17">
        <f t="shared" si="187"/>
        <v>32</v>
      </c>
      <c r="K527" s="91" t="s">
        <v>8</v>
      </c>
      <c r="L527" s="144">
        <v>11.6</v>
      </c>
      <c r="M527" s="17">
        <v>1</v>
      </c>
      <c r="N527" s="19">
        <f t="shared" ref="N527:N583" si="200">IF(K527="USD",$G$1,IF(K527="CNY",$G$2,IF(K527="JPY",$G$4,IF(K527="EUR",$G$3,"확인요망"))))</f>
        <v>175</v>
      </c>
      <c r="O527" s="102">
        <f t="shared" ref="O527:O586" si="201">L527*N527</f>
        <v>2030</v>
      </c>
      <c r="P527" s="103">
        <f t="shared" ref="P527:P586" si="202">O527/$G$1</f>
        <v>1.6172702151805904</v>
      </c>
      <c r="Q527" s="62">
        <f t="shared" si="184"/>
        <v>6500</v>
      </c>
      <c r="R527" s="104">
        <f t="shared" ref="R527:R586" si="203">IF(G527="USD",200,150)</f>
        <v>150</v>
      </c>
      <c r="S527" s="62">
        <f t="shared" ref="S527:S586" si="204">IF(P527&lt;R527,0,(O527+Q527)*0.08)</f>
        <v>0</v>
      </c>
      <c r="T527" s="62">
        <f t="shared" ref="T527:T586" si="205">IF(P527&lt;R527,0,(O527+S527)*0.1)</f>
        <v>0</v>
      </c>
      <c r="U527" s="62">
        <f t="shared" si="190"/>
        <v>8530</v>
      </c>
      <c r="V527" s="62">
        <f t="shared" si="191"/>
        <v>15500</v>
      </c>
      <c r="W527" s="19">
        <f t="shared" si="192"/>
        <v>1.810657699840647</v>
      </c>
      <c r="X527" s="111">
        <f t="shared" si="185"/>
        <v>20700</v>
      </c>
      <c r="Y527" s="111"/>
      <c r="Z527" s="112">
        <f t="shared" si="195"/>
        <v>521.59700598802408</v>
      </c>
      <c r="AA527" s="112">
        <f t="shared" si="193"/>
        <v>345.1</v>
      </c>
      <c r="AB527" s="112">
        <f t="shared" si="196"/>
        <v>60.9</v>
      </c>
      <c r="AC527" s="112">
        <f t="shared" si="186"/>
        <v>5215.9700598802392</v>
      </c>
      <c r="AD527" s="112">
        <f t="shared" si="197"/>
        <v>3451</v>
      </c>
      <c r="AE527" s="112">
        <f t="shared" si="188"/>
        <v>4700</v>
      </c>
      <c r="AF527" s="112">
        <f t="shared" si="189"/>
        <v>3100</v>
      </c>
      <c r="AG527" s="113">
        <f t="shared" si="198"/>
        <v>0.3032258064516129</v>
      </c>
      <c r="AH527" s="114">
        <f t="shared" si="199"/>
        <v>0.2</v>
      </c>
    </row>
    <row r="528" spans="1:34" ht="21" customHeight="1">
      <c r="A528" s="593">
        <f t="shared" si="194"/>
        <v>518</v>
      </c>
      <c r="B528" s="91"/>
      <c r="C528" s="60" t="s">
        <v>409</v>
      </c>
      <c r="D528" s="63"/>
      <c r="E528" s="17">
        <v>1</v>
      </c>
      <c r="F528" s="91"/>
      <c r="G528" s="91"/>
      <c r="H528" s="120" t="s">
        <v>702</v>
      </c>
      <c r="I528" s="588" t="s">
        <v>580</v>
      </c>
      <c r="J528" s="17">
        <f t="shared" si="187"/>
        <v>38</v>
      </c>
      <c r="K528" s="91" t="s">
        <v>8</v>
      </c>
      <c r="L528" s="144">
        <v>16.8</v>
      </c>
      <c r="M528" s="17">
        <v>1</v>
      </c>
      <c r="N528" s="19">
        <f t="shared" si="200"/>
        <v>175</v>
      </c>
      <c r="O528" s="102">
        <f t="shared" si="201"/>
        <v>2940</v>
      </c>
      <c r="P528" s="103">
        <f t="shared" si="202"/>
        <v>2.342253415089131</v>
      </c>
      <c r="Q528" s="62">
        <f t="shared" si="184"/>
        <v>6500</v>
      </c>
      <c r="R528" s="104">
        <f t="shared" si="203"/>
        <v>150</v>
      </c>
      <c r="S528" s="62">
        <f t="shared" si="204"/>
        <v>0</v>
      </c>
      <c r="T528" s="62">
        <f t="shared" si="205"/>
        <v>0</v>
      </c>
      <c r="U528" s="62">
        <f t="shared" si="190"/>
        <v>9440</v>
      </c>
      <c r="V528" s="62">
        <f t="shared" si="191"/>
        <v>17200</v>
      </c>
      <c r="W528" s="19">
        <f t="shared" si="192"/>
        <v>1.8150563280219225</v>
      </c>
      <c r="X528" s="111">
        <f t="shared" si="185"/>
        <v>23000</v>
      </c>
      <c r="Y528" s="111"/>
      <c r="Z528" s="112">
        <f t="shared" si="195"/>
        <v>580.93772455089845</v>
      </c>
      <c r="AA528" s="112">
        <f t="shared" si="193"/>
        <v>385</v>
      </c>
      <c r="AB528" s="112">
        <f t="shared" si="196"/>
        <v>88.2</v>
      </c>
      <c r="AC528" s="112">
        <f t="shared" si="186"/>
        <v>5809.3772455089838</v>
      </c>
      <c r="AD528" s="112">
        <f t="shared" si="197"/>
        <v>3850</v>
      </c>
      <c r="AE528" s="112">
        <f t="shared" si="188"/>
        <v>5200</v>
      </c>
      <c r="AF528" s="112">
        <f t="shared" si="189"/>
        <v>3400</v>
      </c>
      <c r="AG528" s="113">
        <f t="shared" si="198"/>
        <v>0.30232558139534882</v>
      </c>
      <c r="AH528" s="114">
        <f t="shared" si="199"/>
        <v>0.19767441860465115</v>
      </c>
    </row>
    <row r="529" spans="1:34" ht="21" customHeight="1">
      <c r="A529" s="593">
        <f t="shared" si="194"/>
        <v>519</v>
      </c>
      <c r="B529" s="91"/>
      <c r="C529" s="60" t="s">
        <v>410</v>
      </c>
      <c r="D529" s="63"/>
      <c r="E529" s="17">
        <v>1</v>
      </c>
      <c r="F529" s="91"/>
      <c r="G529" s="91"/>
      <c r="H529" s="120" t="s">
        <v>702</v>
      </c>
      <c r="I529" s="588" t="s">
        <v>581</v>
      </c>
      <c r="J529" s="17">
        <f t="shared" si="187"/>
        <v>37</v>
      </c>
      <c r="K529" s="91" t="s">
        <v>8</v>
      </c>
      <c r="L529" s="144">
        <v>19</v>
      </c>
      <c r="M529" s="17">
        <v>1</v>
      </c>
      <c r="N529" s="19">
        <f t="shared" si="200"/>
        <v>175</v>
      </c>
      <c r="O529" s="102">
        <f t="shared" si="201"/>
        <v>3325</v>
      </c>
      <c r="P529" s="103">
        <f t="shared" si="202"/>
        <v>2.6489770765888978</v>
      </c>
      <c r="Q529" s="62">
        <f t="shared" si="184"/>
        <v>6500</v>
      </c>
      <c r="R529" s="104">
        <f t="shared" si="203"/>
        <v>150</v>
      </c>
      <c r="S529" s="62">
        <f t="shared" si="204"/>
        <v>0</v>
      </c>
      <c r="T529" s="62">
        <f t="shared" si="205"/>
        <v>0</v>
      </c>
      <c r="U529" s="62">
        <f t="shared" si="190"/>
        <v>9825</v>
      </c>
      <c r="V529" s="62">
        <f t="shared" si="191"/>
        <v>17900</v>
      </c>
      <c r="W529" s="19">
        <f t="shared" si="192"/>
        <v>1.8166719995124256</v>
      </c>
      <c r="X529" s="111">
        <f t="shared" si="185"/>
        <v>23900</v>
      </c>
      <c r="Y529" s="111"/>
      <c r="Z529" s="112">
        <f t="shared" si="195"/>
        <v>606.04341317365277</v>
      </c>
      <c r="AA529" s="112">
        <f t="shared" si="193"/>
        <v>401.20000000000005</v>
      </c>
      <c r="AB529" s="112">
        <f t="shared" si="196"/>
        <v>99.75</v>
      </c>
      <c r="AC529" s="112">
        <f t="shared" si="186"/>
        <v>6060.4341317365288</v>
      </c>
      <c r="AD529" s="112">
        <f t="shared" si="197"/>
        <v>4012</v>
      </c>
      <c r="AE529" s="112">
        <f t="shared" si="188"/>
        <v>5400</v>
      </c>
      <c r="AF529" s="112">
        <f t="shared" si="189"/>
        <v>3600</v>
      </c>
      <c r="AG529" s="113">
        <f t="shared" si="198"/>
        <v>0.3016759776536313</v>
      </c>
      <c r="AH529" s="114">
        <f t="shared" si="199"/>
        <v>0.2011173184357542</v>
      </c>
    </row>
    <row r="530" spans="1:34" ht="21" customHeight="1">
      <c r="A530" s="593">
        <f t="shared" si="194"/>
        <v>520</v>
      </c>
      <c r="B530" s="91"/>
      <c r="C530" s="60" t="s">
        <v>411</v>
      </c>
      <c r="D530" s="63"/>
      <c r="E530" s="17">
        <v>1</v>
      </c>
      <c r="F530" s="91"/>
      <c r="G530" s="91"/>
      <c r="H530" s="120" t="s">
        <v>703</v>
      </c>
      <c r="I530" s="588" t="s">
        <v>582</v>
      </c>
      <c r="J530" s="17">
        <f t="shared" si="187"/>
        <v>29</v>
      </c>
      <c r="K530" s="91" t="s">
        <v>8</v>
      </c>
      <c r="L530" s="144">
        <v>65</v>
      </c>
      <c r="M530" s="17">
        <v>1</v>
      </c>
      <c r="N530" s="19">
        <f t="shared" si="200"/>
        <v>175</v>
      </c>
      <c r="O530" s="102">
        <f t="shared" si="201"/>
        <v>11375</v>
      </c>
      <c r="P530" s="103">
        <f t="shared" si="202"/>
        <v>9.0622899988567571</v>
      </c>
      <c r="Q530" s="62">
        <f t="shared" si="184"/>
        <v>6500</v>
      </c>
      <c r="R530" s="104">
        <f t="shared" si="203"/>
        <v>150</v>
      </c>
      <c r="S530" s="62">
        <f t="shared" si="204"/>
        <v>0</v>
      </c>
      <c r="T530" s="62">
        <f t="shared" si="205"/>
        <v>0</v>
      </c>
      <c r="U530" s="62">
        <f t="shared" si="190"/>
        <v>17875</v>
      </c>
      <c r="V530" s="62">
        <f t="shared" si="191"/>
        <v>32800</v>
      </c>
      <c r="W530" s="19">
        <f t="shared" si="192"/>
        <v>1.8345127925966249</v>
      </c>
      <c r="X530" s="111">
        <f t="shared" si="185"/>
        <v>43800</v>
      </c>
      <c r="Y530" s="111"/>
      <c r="Z530" s="112">
        <f t="shared" si="195"/>
        <v>1130.9805389221558</v>
      </c>
      <c r="AA530" s="112">
        <f t="shared" si="193"/>
        <v>747.90000000000009</v>
      </c>
      <c r="AB530" s="112">
        <f t="shared" si="196"/>
        <v>341.25</v>
      </c>
      <c r="AC530" s="112">
        <f t="shared" si="186"/>
        <v>11309.805389221558</v>
      </c>
      <c r="AD530" s="112">
        <f t="shared" si="197"/>
        <v>7479</v>
      </c>
      <c r="AE530" s="112">
        <f t="shared" si="188"/>
        <v>9900</v>
      </c>
      <c r="AF530" s="112">
        <f t="shared" si="189"/>
        <v>6400</v>
      </c>
      <c r="AG530" s="113">
        <f t="shared" si="198"/>
        <v>0.30182926829268292</v>
      </c>
      <c r="AH530" s="114">
        <f t="shared" si="199"/>
        <v>0.1951219512195122</v>
      </c>
    </row>
    <row r="531" spans="1:34" ht="21" customHeight="1">
      <c r="A531" s="593">
        <f t="shared" si="194"/>
        <v>521</v>
      </c>
      <c r="B531" s="91"/>
      <c r="C531" s="60" t="s">
        <v>412</v>
      </c>
      <c r="D531" s="63"/>
      <c r="E531" s="17">
        <v>1</v>
      </c>
      <c r="F531" s="91"/>
      <c r="G531" s="91"/>
      <c r="H531" s="120" t="s">
        <v>702</v>
      </c>
      <c r="I531" s="588" t="s">
        <v>583</v>
      </c>
      <c r="J531" s="17">
        <f t="shared" si="187"/>
        <v>29</v>
      </c>
      <c r="K531" s="91" t="s">
        <v>8</v>
      </c>
      <c r="L531" s="144">
        <v>29</v>
      </c>
      <c r="M531" s="17">
        <v>1</v>
      </c>
      <c r="N531" s="19">
        <f t="shared" si="200"/>
        <v>175</v>
      </c>
      <c r="O531" s="102">
        <f t="shared" si="201"/>
        <v>5075</v>
      </c>
      <c r="P531" s="103">
        <f t="shared" si="202"/>
        <v>4.043175537951476</v>
      </c>
      <c r="Q531" s="62">
        <f t="shared" si="184"/>
        <v>6500</v>
      </c>
      <c r="R531" s="104">
        <f t="shared" si="203"/>
        <v>150</v>
      </c>
      <c r="S531" s="62">
        <f t="shared" si="204"/>
        <v>0</v>
      </c>
      <c r="T531" s="62">
        <f t="shared" si="205"/>
        <v>0</v>
      </c>
      <c r="U531" s="62">
        <f t="shared" si="190"/>
        <v>11575</v>
      </c>
      <c r="V531" s="62">
        <f t="shared" si="191"/>
        <v>21100</v>
      </c>
      <c r="W531" s="19">
        <f t="shared" si="192"/>
        <v>1.8226613727189251</v>
      </c>
      <c r="X531" s="111">
        <f t="shared" si="185"/>
        <v>28200</v>
      </c>
      <c r="Y531" s="111"/>
      <c r="Z531" s="112">
        <f t="shared" si="195"/>
        <v>720.16017964071887</v>
      </c>
      <c r="AA531" s="112">
        <f t="shared" si="193"/>
        <v>473.1</v>
      </c>
      <c r="AB531" s="112">
        <f t="shared" si="196"/>
        <v>152.25</v>
      </c>
      <c r="AC531" s="112">
        <f t="shared" si="186"/>
        <v>7201.6017964071871</v>
      </c>
      <c r="AD531" s="112">
        <f t="shared" si="197"/>
        <v>4731</v>
      </c>
      <c r="AE531" s="112">
        <f t="shared" si="188"/>
        <v>6400</v>
      </c>
      <c r="AF531" s="112">
        <f t="shared" si="189"/>
        <v>4200</v>
      </c>
      <c r="AG531" s="113">
        <f t="shared" si="198"/>
        <v>0.30331753554502372</v>
      </c>
      <c r="AH531" s="114">
        <f t="shared" si="199"/>
        <v>0.1990521327014218</v>
      </c>
    </row>
    <row r="532" spans="1:34" ht="21" customHeight="1">
      <c r="A532" s="593">
        <f t="shared" si="194"/>
        <v>522</v>
      </c>
      <c r="B532" s="91"/>
      <c r="C532" s="60" t="s">
        <v>413</v>
      </c>
      <c r="D532" s="63"/>
      <c r="E532" s="17">
        <v>1</v>
      </c>
      <c r="F532" s="91"/>
      <c r="G532" s="91"/>
      <c r="H532" s="120" t="s">
        <v>704</v>
      </c>
      <c r="I532" s="588" t="s">
        <v>584</v>
      </c>
      <c r="J532" s="17">
        <f t="shared" si="187"/>
        <v>27</v>
      </c>
      <c r="K532" s="91" t="s">
        <v>8</v>
      </c>
      <c r="L532" s="144">
        <v>33.9</v>
      </c>
      <c r="M532" s="17">
        <v>1</v>
      </c>
      <c r="N532" s="19">
        <f t="shared" si="200"/>
        <v>175</v>
      </c>
      <c r="O532" s="102">
        <f t="shared" si="201"/>
        <v>5932.5</v>
      </c>
      <c r="P532" s="103">
        <f t="shared" si="202"/>
        <v>4.7263327840191387</v>
      </c>
      <c r="Q532" s="62">
        <f t="shared" si="184"/>
        <v>6500</v>
      </c>
      <c r="R532" s="104">
        <f t="shared" si="203"/>
        <v>150</v>
      </c>
      <c r="S532" s="62">
        <f t="shared" si="204"/>
        <v>0</v>
      </c>
      <c r="T532" s="62">
        <f t="shared" si="205"/>
        <v>0</v>
      </c>
      <c r="U532" s="62">
        <f t="shared" si="190"/>
        <v>12432.5</v>
      </c>
      <c r="V532" s="62">
        <f t="shared" si="191"/>
        <v>22700</v>
      </c>
      <c r="W532" s="19">
        <f t="shared" si="192"/>
        <v>1.8249806439804888</v>
      </c>
      <c r="X532" s="111">
        <f t="shared" si="185"/>
        <v>30300</v>
      </c>
      <c r="Y532" s="111"/>
      <c r="Z532" s="112">
        <f t="shared" si="195"/>
        <v>776.07739520958091</v>
      </c>
      <c r="AA532" s="112">
        <f t="shared" si="193"/>
        <v>511.65000000000003</v>
      </c>
      <c r="AB532" s="112">
        <f t="shared" si="196"/>
        <v>177.97499999999999</v>
      </c>
      <c r="AC532" s="112">
        <f t="shared" si="186"/>
        <v>7760.7739520958094</v>
      </c>
      <c r="AD532" s="112">
        <f t="shared" si="197"/>
        <v>5116.5</v>
      </c>
      <c r="AE532" s="112">
        <f t="shared" si="188"/>
        <v>6900</v>
      </c>
      <c r="AF532" s="112">
        <f t="shared" si="189"/>
        <v>4500</v>
      </c>
      <c r="AG532" s="113">
        <f t="shared" si="198"/>
        <v>0.30396475770925108</v>
      </c>
      <c r="AH532" s="114">
        <f t="shared" si="199"/>
        <v>0.19823788546255505</v>
      </c>
    </row>
    <row r="533" spans="1:34" ht="21" customHeight="1">
      <c r="A533" s="593">
        <f t="shared" si="194"/>
        <v>523</v>
      </c>
      <c r="B533" s="91"/>
      <c r="C533" s="60" t="s">
        <v>414</v>
      </c>
      <c r="D533" s="63"/>
      <c r="E533" s="17">
        <v>1</v>
      </c>
      <c r="F533" s="91"/>
      <c r="G533" s="91"/>
      <c r="H533" s="120" t="s">
        <v>703</v>
      </c>
      <c r="I533" s="588" t="s">
        <v>585</v>
      </c>
      <c r="J533" s="17">
        <f t="shared" si="187"/>
        <v>51</v>
      </c>
      <c r="K533" s="91" t="s">
        <v>8</v>
      </c>
      <c r="L533" s="144">
        <v>25.9</v>
      </c>
      <c r="M533" s="17">
        <v>1</v>
      </c>
      <c r="N533" s="19">
        <f t="shared" si="200"/>
        <v>175</v>
      </c>
      <c r="O533" s="102">
        <f t="shared" si="201"/>
        <v>4532.5</v>
      </c>
      <c r="P533" s="103">
        <f t="shared" si="202"/>
        <v>3.6109740149290768</v>
      </c>
      <c r="Q533" s="62">
        <f t="shared" ref="Q533:Q596" si="206">IF($M533&lt;=1, 6500, IF($M533&lt;=1.5, 7300, IF($M533&lt;=2, 8100, IF($M533&lt;2.5, 8900, IF($M533&lt;3, 10000, IF($M533&lt;3.5, 10500, IF($M533&lt;4, 11300, IF($M533&lt;4.5, 12100, IF($M533&lt;5, 12900, IF($M533&lt;5.5, 13700, IF($M533&lt;6, 14500, IF($M533&lt;6.5, 15300, IF($M533&lt;7, 16100, IF($M533&lt;7.5, 16900, IF($M533&lt;8, 17700, IF($M533&lt;8.5, 18500, IF($M533&lt;9, 19300, IF($M533&lt;9.5, 20100, IF($M533&lt;10, 20900, IF($M533&gt;=10, 30000))))))))))))))))))))</f>
        <v>6500</v>
      </c>
      <c r="R533" s="104">
        <f t="shared" si="203"/>
        <v>150</v>
      </c>
      <c r="S533" s="62">
        <f t="shared" si="204"/>
        <v>0</v>
      </c>
      <c r="T533" s="62">
        <f t="shared" si="205"/>
        <v>0</v>
      </c>
      <c r="U533" s="62">
        <f t="shared" si="190"/>
        <v>11032.5</v>
      </c>
      <c r="V533" s="62">
        <f t="shared" si="191"/>
        <v>20100</v>
      </c>
      <c r="W533" s="19">
        <f t="shared" si="192"/>
        <v>1.8210078822640239</v>
      </c>
      <c r="X533" s="111">
        <f t="shared" si="185"/>
        <v>26800</v>
      </c>
      <c r="Y533" s="111"/>
      <c r="Z533" s="112">
        <f t="shared" si="195"/>
        <v>684.78398203592815</v>
      </c>
      <c r="AA533" s="112">
        <f t="shared" si="193"/>
        <v>451.15000000000003</v>
      </c>
      <c r="AB533" s="112">
        <f t="shared" si="196"/>
        <v>135.97499999999999</v>
      </c>
      <c r="AC533" s="112">
        <f t="shared" si="186"/>
        <v>6847.8398203592806</v>
      </c>
      <c r="AD533" s="112">
        <f t="shared" si="197"/>
        <v>4511.5</v>
      </c>
      <c r="AE533" s="112">
        <f t="shared" si="188"/>
        <v>6100</v>
      </c>
      <c r="AF533" s="112">
        <f t="shared" si="189"/>
        <v>4000</v>
      </c>
      <c r="AG533" s="113">
        <f t="shared" si="198"/>
        <v>0.30348258706467662</v>
      </c>
      <c r="AH533" s="114">
        <f t="shared" si="199"/>
        <v>0.19900497512437812</v>
      </c>
    </row>
    <row r="534" spans="1:34" ht="21" customHeight="1">
      <c r="A534" s="593">
        <f t="shared" si="194"/>
        <v>524</v>
      </c>
      <c r="B534" s="91"/>
      <c r="C534" s="60" t="s">
        <v>415</v>
      </c>
      <c r="D534" s="63"/>
      <c r="E534" s="17">
        <v>1</v>
      </c>
      <c r="F534" s="91"/>
      <c r="G534" s="91"/>
      <c r="H534" s="120" t="s">
        <v>705</v>
      </c>
      <c r="I534" s="588" t="s">
        <v>586</v>
      </c>
      <c r="J534" s="17">
        <f t="shared" si="187"/>
        <v>37</v>
      </c>
      <c r="K534" s="91" t="s">
        <v>8</v>
      </c>
      <c r="L534" s="144">
        <v>58</v>
      </c>
      <c r="M534" s="17">
        <v>1</v>
      </c>
      <c r="N534" s="19">
        <f t="shared" si="200"/>
        <v>175</v>
      </c>
      <c r="O534" s="102">
        <f t="shared" si="201"/>
        <v>10150</v>
      </c>
      <c r="P534" s="103">
        <f t="shared" si="202"/>
        <v>8.086351075902952</v>
      </c>
      <c r="Q534" s="62">
        <f t="shared" si="206"/>
        <v>6500</v>
      </c>
      <c r="R534" s="104">
        <f t="shared" si="203"/>
        <v>150</v>
      </c>
      <c r="S534" s="62">
        <f t="shared" si="204"/>
        <v>0</v>
      </c>
      <c r="T534" s="62">
        <f t="shared" si="205"/>
        <v>0</v>
      </c>
      <c r="U534" s="62">
        <f t="shared" si="190"/>
        <v>16650</v>
      </c>
      <c r="V534" s="62">
        <f t="shared" si="191"/>
        <v>30600</v>
      </c>
      <c r="W534" s="19">
        <f t="shared" si="192"/>
        <v>1.8329107550664439</v>
      </c>
      <c r="X534" s="111">
        <f t="shared" si="185"/>
        <v>40800</v>
      </c>
      <c r="Y534" s="111"/>
      <c r="Z534" s="112">
        <f t="shared" si="195"/>
        <v>1051.09880239521</v>
      </c>
      <c r="AA534" s="112">
        <f t="shared" si="193"/>
        <v>701.40000000000009</v>
      </c>
      <c r="AB534" s="112">
        <f t="shared" si="196"/>
        <v>304.5</v>
      </c>
      <c r="AC534" s="112">
        <f t="shared" si="186"/>
        <v>10510.988023952101</v>
      </c>
      <c r="AD534" s="112">
        <f t="shared" si="197"/>
        <v>7014</v>
      </c>
      <c r="AE534" s="112">
        <f t="shared" si="188"/>
        <v>9200</v>
      </c>
      <c r="AF534" s="112">
        <f t="shared" si="189"/>
        <v>6100</v>
      </c>
      <c r="AG534" s="113">
        <f t="shared" si="198"/>
        <v>0.30065359477124182</v>
      </c>
      <c r="AH534" s="114">
        <f t="shared" si="199"/>
        <v>0.19934640522875818</v>
      </c>
    </row>
    <row r="535" spans="1:34" ht="21" customHeight="1">
      <c r="A535" s="593">
        <f t="shared" si="194"/>
        <v>525</v>
      </c>
      <c r="B535" s="91"/>
      <c r="C535" s="60" t="s">
        <v>416</v>
      </c>
      <c r="D535" s="63"/>
      <c r="E535" s="17">
        <v>1</v>
      </c>
      <c r="F535" s="91"/>
      <c r="G535" s="91"/>
      <c r="H535" s="120" t="s">
        <v>706</v>
      </c>
      <c r="I535" s="588" t="s">
        <v>587</v>
      </c>
      <c r="J535" s="17">
        <f t="shared" si="187"/>
        <v>31</v>
      </c>
      <c r="K535" s="91" t="s">
        <v>8</v>
      </c>
      <c r="L535" s="144">
        <v>36</v>
      </c>
      <c r="M535" s="17">
        <v>1</v>
      </c>
      <c r="N535" s="19">
        <f t="shared" si="200"/>
        <v>175</v>
      </c>
      <c r="O535" s="102">
        <f t="shared" si="201"/>
        <v>6300</v>
      </c>
      <c r="P535" s="103">
        <f t="shared" si="202"/>
        <v>5.0191144609052802</v>
      </c>
      <c r="Q535" s="62">
        <f t="shared" si="206"/>
        <v>6500</v>
      </c>
      <c r="R535" s="104">
        <f t="shared" si="203"/>
        <v>150</v>
      </c>
      <c r="S535" s="62">
        <f t="shared" si="204"/>
        <v>0</v>
      </c>
      <c r="T535" s="62">
        <f t="shared" si="205"/>
        <v>0</v>
      </c>
      <c r="U535" s="62">
        <f t="shared" si="190"/>
        <v>12800</v>
      </c>
      <c r="V535" s="62">
        <f t="shared" si="191"/>
        <v>23400</v>
      </c>
      <c r="W535" s="19">
        <f t="shared" si="192"/>
        <v>1.8258794910179641</v>
      </c>
      <c r="X535" s="111">
        <f t="shared" si="185"/>
        <v>31200</v>
      </c>
      <c r="Y535" s="111"/>
      <c r="Z535" s="112">
        <f t="shared" si="195"/>
        <v>800.04191616766457</v>
      </c>
      <c r="AA535" s="112">
        <f t="shared" si="193"/>
        <v>529.6</v>
      </c>
      <c r="AB535" s="112">
        <f t="shared" si="196"/>
        <v>189</v>
      </c>
      <c r="AC535" s="112">
        <f t="shared" si="186"/>
        <v>8000.4191616766475</v>
      </c>
      <c r="AD535" s="112">
        <f t="shared" si="197"/>
        <v>5296</v>
      </c>
      <c r="AE535" s="112">
        <f t="shared" si="188"/>
        <v>7100</v>
      </c>
      <c r="AF535" s="112">
        <f t="shared" si="189"/>
        <v>4600</v>
      </c>
      <c r="AG535" s="113">
        <f t="shared" si="198"/>
        <v>0.3034188034188034</v>
      </c>
      <c r="AH535" s="114">
        <f t="shared" si="199"/>
        <v>0.19658119658119658</v>
      </c>
    </row>
    <row r="536" spans="1:34" ht="21" customHeight="1">
      <c r="A536" s="593">
        <f t="shared" si="194"/>
        <v>526</v>
      </c>
      <c r="B536" s="91"/>
      <c r="C536" s="60" t="s">
        <v>417</v>
      </c>
      <c r="D536" s="63"/>
      <c r="E536" s="17">
        <v>1</v>
      </c>
      <c r="F536" s="91"/>
      <c r="G536" s="91"/>
      <c r="H536" s="120" t="s">
        <v>706</v>
      </c>
      <c r="I536" s="588" t="s">
        <v>588</v>
      </c>
      <c r="J536" s="17">
        <f t="shared" si="187"/>
        <v>39</v>
      </c>
      <c r="K536" s="91" t="s">
        <v>8</v>
      </c>
      <c r="L536" s="144">
        <v>9</v>
      </c>
      <c r="M536" s="17">
        <v>1</v>
      </c>
      <c r="N536" s="19">
        <f t="shared" si="200"/>
        <v>175</v>
      </c>
      <c r="O536" s="102">
        <f t="shared" si="201"/>
        <v>1575</v>
      </c>
      <c r="P536" s="103">
        <f t="shared" si="202"/>
        <v>1.2547786152263201</v>
      </c>
      <c r="Q536" s="62">
        <f t="shared" si="206"/>
        <v>6500</v>
      </c>
      <c r="R536" s="104">
        <f t="shared" si="203"/>
        <v>150</v>
      </c>
      <c r="S536" s="62">
        <f t="shared" si="204"/>
        <v>0</v>
      </c>
      <c r="T536" s="62">
        <f t="shared" si="205"/>
        <v>0</v>
      </c>
      <c r="U536" s="62">
        <f t="shared" si="190"/>
        <v>8075</v>
      </c>
      <c r="V536" s="62">
        <f t="shared" si="191"/>
        <v>14700</v>
      </c>
      <c r="W536" s="19">
        <f t="shared" si="192"/>
        <v>1.8080866131514062</v>
      </c>
      <c r="X536" s="111">
        <f t="shared" ref="X536:X567" si="207">ROUNDUP(V536/0.75, -2)</f>
        <v>19600</v>
      </c>
      <c r="Y536" s="111"/>
      <c r="Z536" s="112">
        <f t="shared" si="195"/>
        <v>491.92664670658689</v>
      </c>
      <c r="AA536" s="112">
        <f t="shared" si="193"/>
        <v>329.3</v>
      </c>
      <c r="AB536" s="112">
        <f t="shared" si="196"/>
        <v>47.25</v>
      </c>
      <c r="AC536" s="112">
        <f t="shared" ref="AC536:AC567" si="208">0.89*W536*U536-U536</f>
        <v>4919.2664670658687</v>
      </c>
      <c r="AD536" s="112">
        <f t="shared" si="197"/>
        <v>3293</v>
      </c>
      <c r="AE536" s="112">
        <f t="shared" si="188"/>
        <v>4400</v>
      </c>
      <c r="AF536" s="112">
        <f t="shared" si="189"/>
        <v>3000</v>
      </c>
      <c r="AG536" s="113">
        <f t="shared" si="198"/>
        <v>0.29931972789115646</v>
      </c>
      <c r="AH536" s="114">
        <f t="shared" si="199"/>
        <v>0.20408163265306123</v>
      </c>
    </row>
    <row r="537" spans="1:34" ht="21" customHeight="1">
      <c r="A537" s="593">
        <f t="shared" si="194"/>
        <v>527</v>
      </c>
      <c r="B537" s="91"/>
      <c r="C537" s="60" t="s">
        <v>418</v>
      </c>
      <c r="D537" s="63"/>
      <c r="E537" s="17">
        <v>1</v>
      </c>
      <c r="F537" s="91"/>
      <c r="G537" s="91"/>
      <c r="H537" s="120" t="s">
        <v>705</v>
      </c>
      <c r="I537" s="588" t="s">
        <v>589</v>
      </c>
      <c r="J537" s="17">
        <f t="shared" si="187"/>
        <v>45</v>
      </c>
      <c r="K537" s="91" t="s">
        <v>8</v>
      </c>
      <c r="L537" s="144">
        <v>4.8</v>
      </c>
      <c r="M537" s="17">
        <v>1</v>
      </c>
      <c r="N537" s="19">
        <f t="shared" si="200"/>
        <v>175</v>
      </c>
      <c r="O537" s="102">
        <f t="shared" si="201"/>
        <v>840</v>
      </c>
      <c r="P537" s="103">
        <f t="shared" si="202"/>
        <v>0.66921526145403742</v>
      </c>
      <c r="Q537" s="62">
        <f t="shared" si="206"/>
        <v>6500</v>
      </c>
      <c r="R537" s="104">
        <f t="shared" si="203"/>
        <v>150</v>
      </c>
      <c r="S537" s="62">
        <f t="shared" si="204"/>
        <v>0</v>
      </c>
      <c r="T537" s="62">
        <f t="shared" si="205"/>
        <v>0</v>
      </c>
      <c r="U537" s="62">
        <f t="shared" si="190"/>
        <v>7340</v>
      </c>
      <c r="V537" s="62">
        <f t="shared" si="191"/>
        <v>13300</v>
      </c>
      <c r="W537" s="19">
        <f t="shared" si="192"/>
        <v>1.8032599650834569</v>
      </c>
      <c r="X537" s="111">
        <f t="shared" si="207"/>
        <v>17800</v>
      </c>
      <c r="Y537" s="111"/>
      <c r="Z537" s="112">
        <f t="shared" si="195"/>
        <v>443.99760479041902</v>
      </c>
      <c r="AA537" s="112">
        <f t="shared" si="193"/>
        <v>293.40000000000003</v>
      </c>
      <c r="AB537" s="112">
        <f t="shared" si="196"/>
        <v>25.2</v>
      </c>
      <c r="AC537" s="112">
        <f t="shared" si="208"/>
        <v>4439.9760479041906</v>
      </c>
      <c r="AD537" s="112">
        <f t="shared" si="197"/>
        <v>2934</v>
      </c>
      <c r="AE537" s="112">
        <f t="shared" si="188"/>
        <v>4000</v>
      </c>
      <c r="AF537" s="112">
        <f t="shared" si="189"/>
        <v>2700</v>
      </c>
      <c r="AG537" s="113">
        <f t="shared" si="198"/>
        <v>0.3007518796992481</v>
      </c>
      <c r="AH537" s="114">
        <f t="shared" si="199"/>
        <v>0.20300751879699247</v>
      </c>
    </row>
    <row r="538" spans="1:34" ht="21" customHeight="1">
      <c r="A538" s="593">
        <f t="shared" si="194"/>
        <v>528</v>
      </c>
      <c r="B538" s="91"/>
      <c r="C538" s="60" t="s">
        <v>419</v>
      </c>
      <c r="D538" s="63"/>
      <c r="E538" s="17">
        <v>1</v>
      </c>
      <c r="F538" s="91"/>
      <c r="G538" s="91"/>
      <c r="H538" s="120" t="s">
        <v>705</v>
      </c>
      <c r="I538" s="588" t="s">
        <v>590</v>
      </c>
      <c r="J538" s="17">
        <f t="shared" si="187"/>
        <v>26</v>
      </c>
      <c r="K538" s="91" t="s">
        <v>8</v>
      </c>
      <c r="L538" s="144">
        <v>21.6</v>
      </c>
      <c r="M538" s="17">
        <v>1</v>
      </c>
      <c r="N538" s="19">
        <f t="shared" si="200"/>
        <v>175</v>
      </c>
      <c r="O538" s="102">
        <f t="shared" si="201"/>
        <v>3780.0000000000005</v>
      </c>
      <c r="P538" s="103">
        <f t="shared" si="202"/>
        <v>3.0114686765431689</v>
      </c>
      <c r="Q538" s="62">
        <f t="shared" si="206"/>
        <v>6500</v>
      </c>
      <c r="R538" s="104">
        <f t="shared" si="203"/>
        <v>150</v>
      </c>
      <c r="S538" s="62">
        <f t="shared" si="204"/>
        <v>0</v>
      </c>
      <c r="T538" s="62">
        <f t="shared" si="205"/>
        <v>0</v>
      </c>
      <c r="U538" s="62">
        <f t="shared" si="190"/>
        <v>10280</v>
      </c>
      <c r="V538" s="62">
        <f t="shared" si="191"/>
        <v>18700</v>
      </c>
      <c r="W538" s="19">
        <f t="shared" si="192"/>
        <v>1.8184254059973439</v>
      </c>
      <c r="X538" s="111">
        <f t="shared" si="207"/>
        <v>25000</v>
      </c>
      <c r="Y538" s="111"/>
      <c r="Z538" s="112">
        <f t="shared" si="195"/>
        <v>635.71377245508984</v>
      </c>
      <c r="AA538" s="112">
        <f t="shared" si="193"/>
        <v>417</v>
      </c>
      <c r="AB538" s="112">
        <f t="shared" si="196"/>
        <v>113.4</v>
      </c>
      <c r="AC538" s="112">
        <f t="shared" si="208"/>
        <v>6357.1377245508993</v>
      </c>
      <c r="AD538" s="112">
        <f t="shared" si="197"/>
        <v>4170</v>
      </c>
      <c r="AE538" s="112">
        <f t="shared" si="188"/>
        <v>5700</v>
      </c>
      <c r="AF538" s="112">
        <f t="shared" si="189"/>
        <v>3700</v>
      </c>
      <c r="AG538" s="113">
        <f t="shared" si="198"/>
        <v>0.30481283422459893</v>
      </c>
      <c r="AH538" s="114">
        <f t="shared" si="199"/>
        <v>0.19786096256684493</v>
      </c>
    </row>
    <row r="539" spans="1:34" ht="21" customHeight="1">
      <c r="A539" s="593">
        <f t="shared" si="194"/>
        <v>529</v>
      </c>
      <c r="B539" s="91"/>
      <c r="C539" s="60" t="s">
        <v>420</v>
      </c>
      <c r="D539" s="63"/>
      <c r="E539" s="17">
        <v>1</v>
      </c>
      <c r="F539" s="91"/>
      <c r="G539" s="91"/>
      <c r="H539" s="120" t="s">
        <v>707</v>
      </c>
      <c r="I539" s="588" t="s">
        <v>591</v>
      </c>
      <c r="J539" s="17">
        <f t="shared" ref="J539:J602" si="209">LENB(I539)</f>
        <v>42</v>
      </c>
      <c r="K539" s="91" t="s">
        <v>8</v>
      </c>
      <c r="L539" s="144">
        <v>5</v>
      </c>
      <c r="M539" s="17">
        <v>1</v>
      </c>
      <c r="N539" s="19">
        <f t="shared" si="200"/>
        <v>175</v>
      </c>
      <c r="O539" s="102">
        <f t="shared" si="201"/>
        <v>875</v>
      </c>
      <c r="P539" s="103">
        <f t="shared" si="202"/>
        <v>0.69709923068128898</v>
      </c>
      <c r="Q539" s="62">
        <f t="shared" si="206"/>
        <v>6500</v>
      </c>
      <c r="R539" s="104">
        <f t="shared" si="203"/>
        <v>150</v>
      </c>
      <c r="S539" s="62">
        <f t="shared" si="204"/>
        <v>0</v>
      </c>
      <c r="T539" s="62">
        <f t="shared" si="205"/>
        <v>0</v>
      </c>
      <c r="U539" s="62">
        <f t="shared" si="190"/>
        <v>7375</v>
      </c>
      <c r="V539" s="62">
        <f t="shared" si="191"/>
        <v>13400</v>
      </c>
      <c r="W539" s="19">
        <f t="shared" si="192"/>
        <v>1.8035116208261444</v>
      </c>
      <c r="X539" s="111">
        <f t="shared" si="207"/>
        <v>17900</v>
      </c>
      <c r="Y539" s="111"/>
      <c r="Z539" s="112">
        <f t="shared" si="195"/>
        <v>446.27994011976051</v>
      </c>
      <c r="AA539" s="112">
        <f t="shared" si="193"/>
        <v>298.2</v>
      </c>
      <c r="AB539" s="112">
        <f t="shared" si="196"/>
        <v>26.25</v>
      </c>
      <c r="AC539" s="112">
        <f t="shared" si="208"/>
        <v>4462.7994011976061</v>
      </c>
      <c r="AD539" s="112">
        <f t="shared" si="197"/>
        <v>2982</v>
      </c>
      <c r="AE539" s="112">
        <f t="shared" si="188"/>
        <v>4000</v>
      </c>
      <c r="AF539" s="112">
        <f t="shared" si="189"/>
        <v>2700</v>
      </c>
      <c r="AG539" s="113">
        <f t="shared" si="198"/>
        <v>0.29850746268656714</v>
      </c>
      <c r="AH539" s="114">
        <f t="shared" si="199"/>
        <v>0.20149253731343283</v>
      </c>
    </row>
    <row r="540" spans="1:34" ht="21" customHeight="1">
      <c r="A540" s="593">
        <f t="shared" si="194"/>
        <v>530</v>
      </c>
      <c r="B540" s="91"/>
      <c r="C540" s="60" t="s">
        <v>421</v>
      </c>
      <c r="D540" s="63"/>
      <c r="E540" s="17">
        <v>1</v>
      </c>
      <c r="F540" s="91"/>
      <c r="G540" s="91"/>
      <c r="H540" s="120" t="s">
        <v>708</v>
      </c>
      <c r="I540" s="588" t="s">
        <v>592</v>
      </c>
      <c r="J540" s="17">
        <f t="shared" si="209"/>
        <v>34</v>
      </c>
      <c r="K540" s="91" t="s">
        <v>8</v>
      </c>
      <c r="L540" s="144"/>
      <c r="M540" s="17">
        <v>1</v>
      </c>
      <c r="N540" s="19">
        <f t="shared" si="200"/>
        <v>175</v>
      </c>
      <c r="O540" s="102">
        <f t="shared" si="201"/>
        <v>0</v>
      </c>
      <c r="P540" s="103">
        <f t="shared" si="202"/>
        <v>0</v>
      </c>
      <c r="Q540" s="62">
        <f t="shared" si="206"/>
        <v>6500</v>
      </c>
      <c r="R540" s="104">
        <f t="shared" si="203"/>
        <v>150</v>
      </c>
      <c r="S540" s="62">
        <f t="shared" si="204"/>
        <v>0</v>
      </c>
      <c r="T540" s="62">
        <f t="shared" si="205"/>
        <v>0</v>
      </c>
      <c r="U540" s="62">
        <f t="shared" si="190"/>
        <v>6500</v>
      </c>
      <c r="V540" s="62">
        <f t="shared" si="191"/>
        <v>11700</v>
      </c>
      <c r="W540" s="19">
        <f t="shared" si="192"/>
        <v>1.7964071856287425</v>
      </c>
      <c r="X540" s="111">
        <f t="shared" si="207"/>
        <v>15600</v>
      </c>
      <c r="Y540" s="111"/>
      <c r="Z540" s="112">
        <f t="shared" si="195"/>
        <v>389.22155688622757</v>
      </c>
      <c r="AA540" s="112">
        <f t="shared" si="193"/>
        <v>254.8</v>
      </c>
      <c r="AB540" s="112">
        <f t="shared" si="196"/>
        <v>0</v>
      </c>
      <c r="AC540" s="112">
        <f t="shared" si="208"/>
        <v>3892.2155688622752</v>
      </c>
      <c r="AD540" s="112">
        <f t="shared" si="197"/>
        <v>2548</v>
      </c>
      <c r="AE540" s="112">
        <f t="shared" ref="AE540:AE603" si="210">ROUNDUP(AC540-(Z540+AB540),-2)</f>
        <v>3600</v>
      </c>
      <c r="AF540" s="112">
        <f t="shared" ref="AF540:AF603" si="211">ROUNDUP(AD540-(AB540+AA540),-2)</f>
        <v>2300</v>
      </c>
      <c r="AG540" s="113">
        <f t="shared" si="198"/>
        <v>0.30769230769230771</v>
      </c>
      <c r="AH540" s="114">
        <f t="shared" si="199"/>
        <v>0.19658119658119658</v>
      </c>
    </row>
    <row r="541" spans="1:34" ht="21" customHeight="1">
      <c r="A541" s="593">
        <f t="shared" si="194"/>
        <v>531</v>
      </c>
      <c r="B541" s="91"/>
      <c r="C541" s="60" t="s">
        <v>422</v>
      </c>
      <c r="D541" s="63"/>
      <c r="E541" s="17">
        <v>1</v>
      </c>
      <c r="F541" s="91"/>
      <c r="G541" s="91"/>
      <c r="H541" s="120" t="s">
        <v>709</v>
      </c>
      <c r="I541" s="588" t="s">
        <v>593</v>
      </c>
      <c r="J541" s="17">
        <f t="shared" si="209"/>
        <v>45</v>
      </c>
      <c r="K541" s="91" t="s">
        <v>8</v>
      </c>
      <c r="L541" s="144">
        <v>4.5</v>
      </c>
      <c r="M541" s="17">
        <v>1</v>
      </c>
      <c r="N541" s="19">
        <f t="shared" si="200"/>
        <v>175</v>
      </c>
      <c r="O541" s="102">
        <f t="shared" si="201"/>
        <v>787.5</v>
      </c>
      <c r="P541" s="103">
        <f t="shared" si="202"/>
        <v>0.62738930761316003</v>
      </c>
      <c r="Q541" s="62">
        <f t="shared" si="206"/>
        <v>6500</v>
      </c>
      <c r="R541" s="104">
        <f t="shared" si="203"/>
        <v>150</v>
      </c>
      <c r="S541" s="62">
        <f t="shared" si="204"/>
        <v>0</v>
      </c>
      <c r="T541" s="62">
        <f t="shared" si="205"/>
        <v>0</v>
      </c>
      <c r="U541" s="62">
        <f t="shared" ref="U541:U604" si="212">SUM(O541+Q541)</f>
        <v>7287.5</v>
      </c>
      <c r="V541" s="62">
        <f t="shared" ref="V541:V604" si="213">ROUNDUP(U541*W541, -2)</f>
        <v>13200</v>
      </c>
      <c r="W541" s="19">
        <f t="shared" ref="W541:W604" si="214">((0.03*O541)+(0.9*U541))/(0.501*U541)</f>
        <v>1.8028779490761189</v>
      </c>
      <c r="X541" s="111">
        <f t="shared" si="207"/>
        <v>17600</v>
      </c>
      <c r="Y541" s="111"/>
      <c r="Z541" s="112">
        <f t="shared" si="195"/>
        <v>440.57410179640732</v>
      </c>
      <c r="AA541" s="112">
        <f t="shared" ref="AA541:AA604" si="215">AD541*0.1</f>
        <v>292.05</v>
      </c>
      <c r="AB541" s="112">
        <f t="shared" si="196"/>
        <v>23.625</v>
      </c>
      <c r="AC541" s="112">
        <f t="shared" si="208"/>
        <v>4405.7410179640719</v>
      </c>
      <c r="AD541" s="112">
        <f t="shared" si="197"/>
        <v>2920.5</v>
      </c>
      <c r="AE541" s="112">
        <f t="shared" si="210"/>
        <v>4000</v>
      </c>
      <c r="AF541" s="112">
        <f t="shared" si="211"/>
        <v>2700</v>
      </c>
      <c r="AG541" s="113">
        <f t="shared" si="198"/>
        <v>0.30303030303030304</v>
      </c>
      <c r="AH541" s="114">
        <f t="shared" si="199"/>
        <v>0.20454545454545456</v>
      </c>
    </row>
    <row r="542" spans="1:34" ht="21" customHeight="1">
      <c r="A542" s="593">
        <f t="shared" si="194"/>
        <v>532</v>
      </c>
      <c r="B542" s="91"/>
      <c r="C542" s="60" t="s">
        <v>2470</v>
      </c>
      <c r="D542" s="63"/>
      <c r="E542" s="17">
        <v>1</v>
      </c>
      <c r="F542" s="91"/>
      <c r="G542" s="91"/>
      <c r="H542" s="120" t="s">
        <v>710</v>
      </c>
      <c r="I542" s="588" t="s">
        <v>594</v>
      </c>
      <c r="J542" s="17">
        <f t="shared" si="209"/>
        <v>29</v>
      </c>
      <c r="K542" s="91" t="s">
        <v>8</v>
      </c>
      <c r="L542" s="144">
        <v>158</v>
      </c>
      <c r="M542" s="17">
        <v>1</v>
      </c>
      <c r="N542" s="19">
        <f t="shared" si="200"/>
        <v>175</v>
      </c>
      <c r="O542" s="102">
        <f t="shared" si="201"/>
        <v>27650</v>
      </c>
      <c r="P542" s="103">
        <f t="shared" si="202"/>
        <v>22.028335689528731</v>
      </c>
      <c r="Q542" s="62">
        <f t="shared" si="206"/>
        <v>6500</v>
      </c>
      <c r="R542" s="104">
        <f t="shared" si="203"/>
        <v>150</v>
      </c>
      <c r="S542" s="62">
        <f t="shared" si="204"/>
        <v>0</v>
      </c>
      <c r="T542" s="62">
        <f t="shared" si="205"/>
        <v>0</v>
      </c>
      <c r="U542" s="62">
        <f t="shared" si="212"/>
        <v>34150</v>
      </c>
      <c r="V542" s="62">
        <f t="shared" si="213"/>
        <v>63100</v>
      </c>
      <c r="W542" s="19">
        <f t="shared" si="214"/>
        <v>1.8448900149919778</v>
      </c>
      <c r="X542" s="111">
        <f t="shared" si="207"/>
        <v>84200</v>
      </c>
      <c r="Y542" s="111"/>
      <c r="Z542" s="112">
        <f t="shared" si="195"/>
        <v>2192.2664670658678</v>
      </c>
      <c r="AA542" s="112">
        <f t="shared" si="215"/>
        <v>1463.6000000000001</v>
      </c>
      <c r="AB542" s="112">
        <f t="shared" si="196"/>
        <v>829.5</v>
      </c>
      <c r="AC542" s="112">
        <f t="shared" si="208"/>
        <v>21922.664670658676</v>
      </c>
      <c r="AD542" s="112">
        <f t="shared" si="197"/>
        <v>14636</v>
      </c>
      <c r="AE542" s="112">
        <f t="shared" si="210"/>
        <v>19000</v>
      </c>
      <c r="AF542" s="112">
        <f t="shared" si="211"/>
        <v>12400</v>
      </c>
      <c r="AG542" s="113">
        <f t="shared" si="198"/>
        <v>0.3011093502377179</v>
      </c>
      <c r="AH542" s="114">
        <f t="shared" si="199"/>
        <v>0.196513470681458</v>
      </c>
    </row>
    <row r="543" spans="1:34" ht="21" customHeight="1">
      <c r="A543" s="593">
        <f t="shared" si="194"/>
        <v>533</v>
      </c>
      <c r="B543" s="91"/>
      <c r="C543" s="60" t="s">
        <v>423</v>
      </c>
      <c r="D543" s="63"/>
      <c r="E543" s="17">
        <v>1</v>
      </c>
      <c r="F543" s="91"/>
      <c r="G543" s="91"/>
      <c r="H543" s="120" t="s">
        <v>710</v>
      </c>
      <c r="I543" s="588" t="s">
        <v>595</v>
      </c>
      <c r="J543" s="17">
        <f t="shared" si="209"/>
        <v>33</v>
      </c>
      <c r="K543" s="91" t="s">
        <v>8</v>
      </c>
      <c r="L543" s="144">
        <v>138</v>
      </c>
      <c r="M543" s="17">
        <v>1</v>
      </c>
      <c r="N543" s="19">
        <f t="shared" si="200"/>
        <v>175</v>
      </c>
      <c r="O543" s="102">
        <f t="shared" si="201"/>
        <v>24150</v>
      </c>
      <c r="P543" s="103">
        <f t="shared" si="202"/>
        <v>19.239938766803576</v>
      </c>
      <c r="Q543" s="62">
        <f t="shared" si="206"/>
        <v>6500</v>
      </c>
      <c r="R543" s="104">
        <f t="shared" si="203"/>
        <v>150</v>
      </c>
      <c r="S543" s="62">
        <f t="shared" si="204"/>
        <v>0</v>
      </c>
      <c r="T543" s="62">
        <f t="shared" si="205"/>
        <v>0</v>
      </c>
      <c r="U543" s="62">
        <f t="shared" si="212"/>
        <v>30650</v>
      </c>
      <c r="V543" s="62">
        <f t="shared" si="213"/>
        <v>56600</v>
      </c>
      <c r="W543" s="19">
        <f t="shared" si="214"/>
        <v>1.8435885162790244</v>
      </c>
      <c r="X543" s="111">
        <f t="shared" si="207"/>
        <v>75500</v>
      </c>
      <c r="Y543" s="111"/>
      <c r="Z543" s="112">
        <f t="shared" si="195"/>
        <v>1964.0329341317372</v>
      </c>
      <c r="AA543" s="112">
        <f t="shared" si="215"/>
        <v>1311.5</v>
      </c>
      <c r="AB543" s="112">
        <f t="shared" si="196"/>
        <v>724.5</v>
      </c>
      <c r="AC543" s="112">
        <f t="shared" si="208"/>
        <v>19640.329341317367</v>
      </c>
      <c r="AD543" s="112">
        <f t="shared" si="197"/>
        <v>13115</v>
      </c>
      <c r="AE543" s="112">
        <f t="shared" si="210"/>
        <v>17000</v>
      </c>
      <c r="AF543" s="112">
        <f t="shared" si="211"/>
        <v>11100</v>
      </c>
      <c r="AG543" s="113">
        <f t="shared" si="198"/>
        <v>0.30035335689045939</v>
      </c>
      <c r="AH543" s="114">
        <f t="shared" si="199"/>
        <v>0.196113074204947</v>
      </c>
    </row>
    <row r="544" spans="1:34" ht="21" customHeight="1">
      <c r="A544" s="593">
        <f t="shared" si="194"/>
        <v>534</v>
      </c>
      <c r="B544" s="91"/>
      <c r="C544" s="60" t="s">
        <v>424</v>
      </c>
      <c r="D544" s="63"/>
      <c r="E544" s="17">
        <v>1</v>
      </c>
      <c r="F544" s="91"/>
      <c r="G544" s="91"/>
      <c r="H544" s="120" t="s">
        <v>711</v>
      </c>
      <c r="I544" s="588" t="s">
        <v>596</v>
      </c>
      <c r="J544" s="17">
        <f t="shared" si="209"/>
        <v>38</v>
      </c>
      <c r="K544" s="91" t="s">
        <v>8</v>
      </c>
      <c r="L544" s="144">
        <v>109.8</v>
      </c>
      <c r="M544" s="17">
        <v>1</v>
      </c>
      <c r="N544" s="19">
        <f t="shared" si="200"/>
        <v>175</v>
      </c>
      <c r="O544" s="102">
        <f t="shared" si="201"/>
        <v>19215</v>
      </c>
      <c r="P544" s="103">
        <f t="shared" si="202"/>
        <v>15.308299105761105</v>
      </c>
      <c r="Q544" s="62">
        <f t="shared" si="206"/>
        <v>6500</v>
      </c>
      <c r="R544" s="104">
        <f t="shared" si="203"/>
        <v>150</v>
      </c>
      <c r="S544" s="62">
        <f t="shared" si="204"/>
        <v>0</v>
      </c>
      <c r="T544" s="62">
        <f t="shared" si="205"/>
        <v>0</v>
      </c>
      <c r="U544" s="62">
        <f t="shared" si="212"/>
        <v>25715</v>
      </c>
      <c r="V544" s="62">
        <f t="shared" si="213"/>
        <v>47400</v>
      </c>
      <c r="W544" s="19">
        <f t="shared" si="214"/>
        <v>1.8411514517144982</v>
      </c>
      <c r="X544" s="111">
        <f t="shared" si="207"/>
        <v>63200</v>
      </c>
      <c r="Y544" s="111"/>
      <c r="Z544" s="112">
        <f t="shared" si="195"/>
        <v>1642.2236526946108</v>
      </c>
      <c r="AA544" s="112">
        <f t="shared" si="215"/>
        <v>1094.1000000000001</v>
      </c>
      <c r="AB544" s="112">
        <f t="shared" si="196"/>
        <v>576.44999999999993</v>
      </c>
      <c r="AC544" s="112">
        <f t="shared" si="208"/>
        <v>16422.236526946108</v>
      </c>
      <c r="AD544" s="112">
        <f t="shared" si="197"/>
        <v>10941</v>
      </c>
      <c r="AE544" s="112">
        <f t="shared" si="210"/>
        <v>14300</v>
      </c>
      <c r="AF544" s="112">
        <f t="shared" si="211"/>
        <v>9300</v>
      </c>
      <c r="AG544" s="113">
        <f t="shared" si="198"/>
        <v>0.30168776371308015</v>
      </c>
      <c r="AH544" s="114">
        <f t="shared" si="199"/>
        <v>0.19620253164556961</v>
      </c>
    </row>
    <row r="545" spans="1:34" ht="21" customHeight="1">
      <c r="A545" s="593">
        <f t="shared" si="194"/>
        <v>535</v>
      </c>
      <c r="B545" s="91"/>
      <c r="C545" s="60" t="s">
        <v>425</v>
      </c>
      <c r="D545" s="63"/>
      <c r="E545" s="17">
        <v>1</v>
      </c>
      <c r="F545" s="91"/>
      <c r="G545" s="91"/>
      <c r="H545" s="120" t="s">
        <v>711</v>
      </c>
      <c r="I545" s="588" t="s">
        <v>597</v>
      </c>
      <c r="J545" s="17">
        <f t="shared" si="209"/>
        <v>50</v>
      </c>
      <c r="K545" s="91" t="s">
        <v>8</v>
      </c>
      <c r="L545" s="144">
        <v>225.6</v>
      </c>
      <c r="M545" s="17">
        <v>1</v>
      </c>
      <c r="N545" s="19">
        <f t="shared" si="200"/>
        <v>175</v>
      </c>
      <c r="O545" s="102">
        <f t="shared" si="201"/>
        <v>39480</v>
      </c>
      <c r="P545" s="103">
        <f t="shared" si="202"/>
        <v>31.453117288339758</v>
      </c>
      <c r="Q545" s="62">
        <f t="shared" si="206"/>
        <v>6500</v>
      </c>
      <c r="R545" s="104">
        <f t="shared" si="203"/>
        <v>150</v>
      </c>
      <c r="S545" s="62">
        <f t="shared" si="204"/>
        <v>0</v>
      </c>
      <c r="T545" s="62">
        <f t="shared" si="205"/>
        <v>0</v>
      </c>
      <c r="U545" s="62">
        <f t="shared" si="212"/>
        <v>45980</v>
      </c>
      <c r="V545" s="62">
        <f t="shared" si="213"/>
        <v>85000</v>
      </c>
      <c r="W545" s="19">
        <f t="shared" si="214"/>
        <v>1.8478224065136366</v>
      </c>
      <c r="X545" s="111">
        <f t="shared" si="207"/>
        <v>113400</v>
      </c>
      <c r="Y545" s="111"/>
      <c r="Z545" s="112">
        <f t="shared" si="195"/>
        <v>2963.6958083832346</v>
      </c>
      <c r="AA545" s="112">
        <f t="shared" si="215"/>
        <v>1974.2</v>
      </c>
      <c r="AB545" s="112">
        <f t="shared" si="196"/>
        <v>1184.3999999999999</v>
      </c>
      <c r="AC545" s="112">
        <f t="shared" si="208"/>
        <v>29636.958083832345</v>
      </c>
      <c r="AD545" s="112">
        <f t="shared" si="197"/>
        <v>19742</v>
      </c>
      <c r="AE545" s="112">
        <f t="shared" si="210"/>
        <v>25500</v>
      </c>
      <c r="AF545" s="112">
        <f t="shared" si="211"/>
        <v>16600</v>
      </c>
      <c r="AG545" s="113">
        <f t="shared" si="198"/>
        <v>0.3</v>
      </c>
      <c r="AH545" s="114">
        <f t="shared" si="199"/>
        <v>0.19529411764705881</v>
      </c>
    </row>
    <row r="546" spans="1:34" ht="21" customHeight="1">
      <c r="A546" s="593">
        <f t="shared" si="194"/>
        <v>536</v>
      </c>
      <c r="B546" s="91"/>
      <c r="C546" s="60" t="s">
        <v>426</v>
      </c>
      <c r="D546" s="63"/>
      <c r="E546" s="17">
        <v>1</v>
      </c>
      <c r="F546" s="91"/>
      <c r="G546" s="91"/>
      <c r="H546" s="120" t="s">
        <v>712</v>
      </c>
      <c r="I546" s="588" t="s">
        <v>598</v>
      </c>
      <c r="J546" s="17">
        <f t="shared" si="209"/>
        <v>27</v>
      </c>
      <c r="K546" s="91" t="s">
        <v>8</v>
      </c>
      <c r="L546" s="144">
        <v>188</v>
      </c>
      <c r="M546" s="17">
        <v>1</v>
      </c>
      <c r="N546" s="19">
        <f t="shared" si="200"/>
        <v>175</v>
      </c>
      <c r="O546" s="102">
        <f t="shared" si="201"/>
        <v>32900</v>
      </c>
      <c r="P546" s="103">
        <f t="shared" si="202"/>
        <v>26.210931073616464</v>
      </c>
      <c r="Q546" s="62">
        <f t="shared" si="206"/>
        <v>6500</v>
      </c>
      <c r="R546" s="104">
        <f t="shared" si="203"/>
        <v>150</v>
      </c>
      <c r="S546" s="62">
        <f t="shared" si="204"/>
        <v>0</v>
      </c>
      <c r="T546" s="62">
        <f t="shared" si="205"/>
        <v>0</v>
      </c>
      <c r="U546" s="62">
        <f t="shared" si="212"/>
        <v>39400</v>
      </c>
      <c r="V546" s="62">
        <f t="shared" si="213"/>
        <v>72800</v>
      </c>
      <c r="W546" s="19">
        <f t="shared" si="214"/>
        <v>1.8464087054317759</v>
      </c>
      <c r="X546" s="111">
        <f t="shared" si="207"/>
        <v>97100</v>
      </c>
      <c r="Y546" s="111"/>
      <c r="Z546" s="112">
        <f t="shared" si="195"/>
        <v>2534.6167664670661</v>
      </c>
      <c r="AA546" s="112">
        <f t="shared" si="215"/>
        <v>1689.3000000000002</v>
      </c>
      <c r="AB546" s="112">
        <f t="shared" si="196"/>
        <v>987</v>
      </c>
      <c r="AC546" s="112">
        <f t="shared" si="208"/>
        <v>25346.167664670662</v>
      </c>
      <c r="AD546" s="112">
        <f t="shared" si="197"/>
        <v>16893</v>
      </c>
      <c r="AE546" s="112">
        <f t="shared" si="210"/>
        <v>21900</v>
      </c>
      <c r="AF546" s="112">
        <f t="shared" si="211"/>
        <v>14300</v>
      </c>
      <c r="AG546" s="113">
        <f t="shared" si="198"/>
        <v>0.30082417582417581</v>
      </c>
      <c r="AH546" s="114">
        <f t="shared" si="199"/>
        <v>0.19642857142857142</v>
      </c>
    </row>
    <row r="547" spans="1:34" ht="21" customHeight="1">
      <c r="A547" s="593">
        <f t="shared" si="194"/>
        <v>537</v>
      </c>
      <c r="B547" s="91"/>
      <c r="C547" s="60" t="s">
        <v>427</v>
      </c>
      <c r="D547" s="63"/>
      <c r="E547" s="17">
        <v>1</v>
      </c>
      <c r="F547" s="91"/>
      <c r="G547" s="91"/>
      <c r="H547" s="120" t="s">
        <v>711</v>
      </c>
      <c r="I547" s="588" t="s">
        <v>599</v>
      </c>
      <c r="J547" s="17">
        <f t="shared" si="209"/>
        <v>38</v>
      </c>
      <c r="K547" s="91" t="s">
        <v>8</v>
      </c>
      <c r="L547" s="144">
        <v>32.799999999999997</v>
      </c>
      <c r="M547" s="17">
        <v>1</v>
      </c>
      <c r="N547" s="19">
        <f t="shared" si="200"/>
        <v>175</v>
      </c>
      <c r="O547" s="102">
        <f t="shared" si="201"/>
        <v>5739.9999999999991</v>
      </c>
      <c r="P547" s="103">
        <f t="shared" si="202"/>
        <v>4.5729709532692544</v>
      </c>
      <c r="Q547" s="62">
        <f t="shared" si="206"/>
        <v>6500</v>
      </c>
      <c r="R547" s="104">
        <f t="shared" si="203"/>
        <v>150</v>
      </c>
      <c r="S547" s="62">
        <f t="shared" si="204"/>
        <v>0</v>
      </c>
      <c r="T547" s="62">
        <f t="shared" si="205"/>
        <v>0</v>
      </c>
      <c r="U547" s="62">
        <f t="shared" si="212"/>
        <v>12240</v>
      </c>
      <c r="V547" s="62">
        <f t="shared" si="213"/>
        <v>22400</v>
      </c>
      <c r="W547" s="19">
        <f t="shared" si="214"/>
        <v>1.8244882783452705</v>
      </c>
      <c r="X547" s="111">
        <f t="shared" si="207"/>
        <v>29900</v>
      </c>
      <c r="Y547" s="111"/>
      <c r="Z547" s="112">
        <f t="shared" si="195"/>
        <v>763.52455089820387</v>
      </c>
      <c r="AA547" s="112">
        <f t="shared" si="215"/>
        <v>507.70000000000005</v>
      </c>
      <c r="AB547" s="112">
        <f t="shared" si="196"/>
        <v>172.19999999999996</v>
      </c>
      <c r="AC547" s="112">
        <f t="shared" si="208"/>
        <v>7635.2455089820396</v>
      </c>
      <c r="AD547" s="112">
        <f t="shared" si="197"/>
        <v>5077</v>
      </c>
      <c r="AE547" s="112">
        <f t="shared" si="210"/>
        <v>6700</v>
      </c>
      <c r="AF547" s="112">
        <f t="shared" si="211"/>
        <v>4400</v>
      </c>
      <c r="AG547" s="113">
        <f t="shared" si="198"/>
        <v>0.29910714285714285</v>
      </c>
      <c r="AH547" s="114">
        <f t="shared" si="199"/>
        <v>0.19642857142857142</v>
      </c>
    </row>
    <row r="548" spans="1:34" ht="21" customHeight="1">
      <c r="A548" s="593">
        <f t="shared" si="194"/>
        <v>538</v>
      </c>
      <c r="B548" s="91"/>
      <c r="C548" s="60" t="s">
        <v>428</v>
      </c>
      <c r="D548" s="63"/>
      <c r="E548" s="17">
        <v>1</v>
      </c>
      <c r="F548" s="91"/>
      <c r="G548" s="91"/>
      <c r="H548" s="120" t="s">
        <v>711</v>
      </c>
      <c r="I548" s="588" t="s">
        <v>600</v>
      </c>
      <c r="J548" s="17">
        <f t="shared" si="209"/>
        <v>40</v>
      </c>
      <c r="K548" s="91" t="s">
        <v>8</v>
      </c>
      <c r="L548" s="144">
        <v>49.9</v>
      </c>
      <c r="M548" s="17">
        <v>1</v>
      </c>
      <c r="N548" s="19">
        <f t="shared" si="200"/>
        <v>175</v>
      </c>
      <c r="O548" s="102">
        <f t="shared" si="201"/>
        <v>8732.5</v>
      </c>
      <c r="P548" s="103">
        <f t="shared" si="202"/>
        <v>6.9570503221992634</v>
      </c>
      <c r="Q548" s="62">
        <f t="shared" si="206"/>
        <v>6500</v>
      </c>
      <c r="R548" s="104">
        <f t="shared" si="203"/>
        <v>150</v>
      </c>
      <c r="S548" s="62">
        <f t="shared" si="204"/>
        <v>0</v>
      </c>
      <c r="T548" s="62">
        <f t="shared" si="205"/>
        <v>0</v>
      </c>
      <c r="U548" s="62">
        <f t="shared" si="212"/>
        <v>15232.5</v>
      </c>
      <c r="V548" s="62">
        <f t="shared" si="213"/>
        <v>27900</v>
      </c>
      <c r="W548" s="19">
        <f t="shared" si="214"/>
        <v>1.830735378086761</v>
      </c>
      <c r="X548" s="111">
        <f t="shared" si="207"/>
        <v>37200</v>
      </c>
      <c r="Y548" s="111"/>
      <c r="Z548" s="112">
        <f t="shared" si="195"/>
        <v>958.66422155688645</v>
      </c>
      <c r="AA548" s="112">
        <f t="shared" si="215"/>
        <v>634.35</v>
      </c>
      <c r="AB548" s="112">
        <f t="shared" si="196"/>
        <v>261.97499999999997</v>
      </c>
      <c r="AC548" s="112">
        <f t="shared" si="208"/>
        <v>9586.6422155688633</v>
      </c>
      <c r="AD548" s="112">
        <f t="shared" si="197"/>
        <v>6343.5</v>
      </c>
      <c r="AE548" s="112">
        <f t="shared" si="210"/>
        <v>8400</v>
      </c>
      <c r="AF548" s="112">
        <f t="shared" si="211"/>
        <v>5500</v>
      </c>
      <c r="AG548" s="113">
        <f t="shared" si="198"/>
        <v>0.30107526881720431</v>
      </c>
      <c r="AH548" s="114">
        <f t="shared" si="199"/>
        <v>0.1971326164874552</v>
      </c>
    </row>
    <row r="549" spans="1:34" ht="21" customHeight="1">
      <c r="A549" s="593">
        <f t="shared" si="194"/>
        <v>539</v>
      </c>
      <c r="B549" s="91"/>
      <c r="C549" s="60" t="s">
        <v>429</v>
      </c>
      <c r="D549" s="63"/>
      <c r="E549" s="17">
        <v>1</v>
      </c>
      <c r="F549" s="91"/>
      <c r="G549" s="91"/>
      <c r="H549" s="120" t="s">
        <v>711</v>
      </c>
      <c r="I549" s="588" t="s">
        <v>601</v>
      </c>
      <c r="J549" s="17">
        <f t="shared" si="209"/>
        <v>31</v>
      </c>
      <c r="K549" s="91" t="s">
        <v>8</v>
      </c>
      <c r="L549" s="144">
        <v>29.99</v>
      </c>
      <c r="M549" s="17">
        <v>1</v>
      </c>
      <c r="N549" s="19">
        <f t="shared" si="200"/>
        <v>175</v>
      </c>
      <c r="O549" s="102">
        <f t="shared" si="201"/>
        <v>5248.25</v>
      </c>
      <c r="P549" s="103">
        <f t="shared" si="202"/>
        <v>4.1812011856263709</v>
      </c>
      <c r="Q549" s="62">
        <f t="shared" si="206"/>
        <v>6500</v>
      </c>
      <c r="R549" s="104">
        <f t="shared" si="203"/>
        <v>150</v>
      </c>
      <c r="S549" s="62">
        <f t="shared" si="204"/>
        <v>0</v>
      </c>
      <c r="T549" s="62">
        <f t="shared" si="205"/>
        <v>0</v>
      </c>
      <c r="U549" s="62">
        <f t="shared" si="212"/>
        <v>11748.25</v>
      </c>
      <c r="V549" s="62">
        <f t="shared" si="213"/>
        <v>21500</v>
      </c>
      <c r="W549" s="19">
        <f t="shared" si="214"/>
        <v>1.8231572519846571</v>
      </c>
      <c r="X549" s="111">
        <f t="shared" si="207"/>
        <v>28700</v>
      </c>
      <c r="Y549" s="111"/>
      <c r="Z549" s="112">
        <f t="shared" si="195"/>
        <v>731.45773952095863</v>
      </c>
      <c r="AA549" s="112">
        <f t="shared" si="215"/>
        <v>487.27500000000003</v>
      </c>
      <c r="AB549" s="112">
        <f t="shared" si="196"/>
        <v>157.44749999999999</v>
      </c>
      <c r="AC549" s="112">
        <f t="shared" si="208"/>
        <v>7314.5773952095842</v>
      </c>
      <c r="AD549" s="112">
        <f t="shared" si="197"/>
        <v>4872.75</v>
      </c>
      <c r="AE549" s="112">
        <f t="shared" si="210"/>
        <v>6500</v>
      </c>
      <c r="AF549" s="112">
        <f t="shared" si="211"/>
        <v>4300</v>
      </c>
      <c r="AG549" s="113">
        <f t="shared" si="198"/>
        <v>0.30232558139534882</v>
      </c>
      <c r="AH549" s="114">
        <f t="shared" si="199"/>
        <v>0.2</v>
      </c>
    </row>
    <row r="550" spans="1:34" ht="21" customHeight="1">
      <c r="A550" s="593">
        <f t="shared" si="194"/>
        <v>540</v>
      </c>
      <c r="B550" s="91"/>
      <c r="C550" s="60" t="s">
        <v>430</v>
      </c>
      <c r="D550" s="63"/>
      <c r="E550" s="17">
        <v>1</v>
      </c>
      <c r="F550" s="91"/>
      <c r="G550" s="91"/>
      <c r="H550" s="120" t="s">
        <v>711</v>
      </c>
      <c r="I550" s="588" t="s">
        <v>602</v>
      </c>
      <c r="J550" s="17">
        <f t="shared" si="209"/>
        <v>37</v>
      </c>
      <c r="K550" s="91" t="s">
        <v>8</v>
      </c>
      <c r="L550" s="144">
        <v>20</v>
      </c>
      <c r="M550" s="17">
        <v>1</v>
      </c>
      <c r="N550" s="19">
        <f t="shared" si="200"/>
        <v>175</v>
      </c>
      <c r="O550" s="102">
        <f t="shared" si="201"/>
        <v>3500</v>
      </c>
      <c r="P550" s="103">
        <f t="shared" si="202"/>
        <v>2.7883969227251559</v>
      </c>
      <c r="Q550" s="62">
        <f t="shared" si="206"/>
        <v>6500</v>
      </c>
      <c r="R550" s="104">
        <f t="shared" si="203"/>
        <v>150</v>
      </c>
      <c r="S550" s="62">
        <f t="shared" si="204"/>
        <v>0</v>
      </c>
      <c r="T550" s="62">
        <f t="shared" si="205"/>
        <v>0</v>
      </c>
      <c r="U550" s="62">
        <f t="shared" si="212"/>
        <v>10000</v>
      </c>
      <c r="V550" s="62">
        <f t="shared" si="213"/>
        <v>18200</v>
      </c>
      <c r="W550" s="19">
        <f t="shared" si="214"/>
        <v>1.8173652694610778</v>
      </c>
      <c r="X550" s="111">
        <f t="shared" si="207"/>
        <v>24300</v>
      </c>
      <c r="Y550" s="111"/>
      <c r="Z550" s="112">
        <f t="shared" si="195"/>
        <v>617.45508982035926</v>
      </c>
      <c r="AA550" s="112">
        <f t="shared" si="215"/>
        <v>406.90000000000003</v>
      </c>
      <c r="AB550" s="112">
        <f t="shared" si="196"/>
        <v>105</v>
      </c>
      <c r="AC550" s="112">
        <f t="shared" si="208"/>
        <v>6174.5508982035917</v>
      </c>
      <c r="AD550" s="112">
        <f t="shared" si="197"/>
        <v>4069</v>
      </c>
      <c r="AE550" s="112">
        <f t="shared" si="210"/>
        <v>5500</v>
      </c>
      <c r="AF550" s="112">
        <f t="shared" si="211"/>
        <v>3600</v>
      </c>
      <c r="AG550" s="113">
        <f t="shared" si="198"/>
        <v>0.30219780219780218</v>
      </c>
      <c r="AH550" s="114">
        <f t="shared" si="199"/>
        <v>0.19780219780219779</v>
      </c>
    </row>
    <row r="551" spans="1:34" ht="21" customHeight="1">
      <c r="A551" s="593">
        <f t="shared" si="194"/>
        <v>541</v>
      </c>
      <c r="B551" s="91"/>
      <c r="C551" s="60" t="s">
        <v>431</v>
      </c>
      <c r="D551" s="63"/>
      <c r="E551" s="17">
        <v>1</v>
      </c>
      <c r="F551" s="91"/>
      <c r="G551" s="91"/>
      <c r="H551" s="120" t="s">
        <v>711</v>
      </c>
      <c r="I551" s="588" t="s">
        <v>603</v>
      </c>
      <c r="J551" s="17">
        <f t="shared" si="209"/>
        <v>34</v>
      </c>
      <c r="K551" s="91" t="s">
        <v>8</v>
      </c>
      <c r="L551" s="144">
        <v>26.8</v>
      </c>
      <c r="M551" s="17">
        <v>1</v>
      </c>
      <c r="N551" s="19">
        <f t="shared" si="200"/>
        <v>175</v>
      </c>
      <c r="O551" s="102">
        <f t="shared" si="201"/>
        <v>4690</v>
      </c>
      <c r="P551" s="103">
        <f t="shared" si="202"/>
        <v>3.7364518764517087</v>
      </c>
      <c r="Q551" s="62">
        <f t="shared" si="206"/>
        <v>6500</v>
      </c>
      <c r="R551" s="104">
        <f t="shared" si="203"/>
        <v>150</v>
      </c>
      <c r="S551" s="62">
        <f t="shared" si="204"/>
        <v>0</v>
      </c>
      <c r="T551" s="62">
        <f t="shared" si="205"/>
        <v>0</v>
      </c>
      <c r="U551" s="62">
        <f t="shared" si="212"/>
        <v>11190</v>
      </c>
      <c r="V551" s="62">
        <f t="shared" si="213"/>
        <v>20400</v>
      </c>
      <c r="W551" s="19">
        <f t="shared" si="214"/>
        <v>1.8215044441947208</v>
      </c>
      <c r="X551" s="111">
        <f t="shared" si="207"/>
        <v>27200</v>
      </c>
      <c r="Y551" s="111"/>
      <c r="Z551" s="112">
        <f t="shared" si="195"/>
        <v>695.05449101796444</v>
      </c>
      <c r="AA551" s="112">
        <f t="shared" si="215"/>
        <v>458.6</v>
      </c>
      <c r="AB551" s="112">
        <f t="shared" si="196"/>
        <v>140.69999999999999</v>
      </c>
      <c r="AC551" s="112">
        <f t="shared" si="208"/>
        <v>6950.5449101796439</v>
      </c>
      <c r="AD551" s="112">
        <f t="shared" si="197"/>
        <v>4586</v>
      </c>
      <c r="AE551" s="112">
        <f t="shared" si="210"/>
        <v>6200</v>
      </c>
      <c r="AF551" s="112">
        <f t="shared" si="211"/>
        <v>4000</v>
      </c>
      <c r="AG551" s="113">
        <f t="shared" si="198"/>
        <v>0.30392156862745096</v>
      </c>
      <c r="AH551" s="114">
        <f t="shared" si="199"/>
        <v>0.19607843137254902</v>
      </c>
    </row>
    <row r="552" spans="1:34" ht="21" customHeight="1">
      <c r="A552" s="593">
        <f t="shared" si="194"/>
        <v>542</v>
      </c>
      <c r="B552" s="91"/>
      <c r="C552" s="60" t="s">
        <v>432</v>
      </c>
      <c r="D552" s="63"/>
      <c r="E552" s="17">
        <v>1</v>
      </c>
      <c r="F552" s="91"/>
      <c r="G552" s="91"/>
      <c r="H552" s="120" t="s">
        <v>711</v>
      </c>
      <c r="I552" s="588" t="s">
        <v>604</v>
      </c>
      <c r="J552" s="17">
        <f t="shared" si="209"/>
        <v>27</v>
      </c>
      <c r="K552" s="91" t="s">
        <v>8</v>
      </c>
      <c r="L552" s="144">
        <v>18.8</v>
      </c>
      <c r="M552" s="17">
        <v>1</v>
      </c>
      <c r="N552" s="19">
        <f t="shared" si="200"/>
        <v>175</v>
      </c>
      <c r="O552" s="102">
        <f t="shared" si="201"/>
        <v>3290</v>
      </c>
      <c r="P552" s="103">
        <f t="shared" si="202"/>
        <v>2.6210931073616464</v>
      </c>
      <c r="Q552" s="62">
        <f t="shared" si="206"/>
        <v>6500</v>
      </c>
      <c r="R552" s="104">
        <f t="shared" si="203"/>
        <v>150</v>
      </c>
      <c r="S552" s="62">
        <f t="shared" si="204"/>
        <v>0</v>
      </c>
      <c r="T552" s="62">
        <f t="shared" si="205"/>
        <v>0</v>
      </c>
      <c r="U552" s="62">
        <f t="shared" si="212"/>
        <v>9790</v>
      </c>
      <c r="V552" s="62">
        <f t="shared" si="213"/>
        <v>17800</v>
      </c>
      <c r="W552" s="19">
        <f t="shared" si="214"/>
        <v>1.8165303713308829</v>
      </c>
      <c r="X552" s="111">
        <f t="shared" si="207"/>
        <v>23800</v>
      </c>
      <c r="Y552" s="111"/>
      <c r="Z552" s="112">
        <f t="shared" si="195"/>
        <v>603.76107784431156</v>
      </c>
      <c r="AA552" s="112">
        <f t="shared" si="215"/>
        <v>396.40000000000003</v>
      </c>
      <c r="AB552" s="112">
        <f t="shared" si="196"/>
        <v>98.7</v>
      </c>
      <c r="AC552" s="112">
        <f t="shared" si="208"/>
        <v>6037.6107784431151</v>
      </c>
      <c r="AD552" s="112">
        <f t="shared" si="197"/>
        <v>3964</v>
      </c>
      <c r="AE552" s="112">
        <f t="shared" si="210"/>
        <v>5400</v>
      </c>
      <c r="AF552" s="112">
        <f t="shared" si="211"/>
        <v>3500</v>
      </c>
      <c r="AG552" s="113">
        <f t="shared" si="198"/>
        <v>0.30337078651685395</v>
      </c>
      <c r="AH552" s="114">
        <f t="shared" si="199"/>
        <v>0.19662921348314608</v>
      </c>
    </row>
    <row r="553" spans="1:34" ht="21" customHeight="1">
      <c r="A553" s="593">
        <f t="shared" si="194"/>
        <v>543</v>
      </c>
      <c r="B553" s="91"/>
      <c r="C553" s="60" t="s">
        <v>433</v>
      </c>
      <c r="D553" s="63"/>
      <c r="E553" s="17">
        <v>1</v>
      </c>
      <c r="F553" s="91"/>
      <c r="G553" s="91"/>
      <c r="H553" s="120" t="s">
        <v>711</v>
      </c>
      <c r="I553" s="588" t="s">
        <v>605</v>
      </c>
      <c r="J553" s="17">
        <f t="shared" si="209"/>
        <v>37</v>
      </c>
      <c r="K553" s="91" t="s">
        <v>8</v>
      </c>
      <c r="L553" s="144">
        <v>16.8</v>
      </c>
      <c r="M553" s="17">
        <v>1</v>
      </c>
      <c r="N553" s="19">
        <f t="shared" si="200"/>
        <v>175</v>
      </c>
      <c r="O553" s="102">
        <f t="shared" si="201"/>
        <v>2940</v>
      </c>
      <c r="P553" s="103">
        <f t="shared" si="202"/>
        <v>2.342253415089131</v>
      </c>
      <c r="Q553" s="62">
        <f t="shared" si="206"/>
        <v>6500</v>
      </c>
      <c r="R553" s="104">
        <f t="shared" si="203"/>
        <v>150</v>
      </c>
      <c r="S553" s="62">
        <f t="shared" si="204"/>
        <v>0</v>
      </c>
      <c r="T553" s="62">
        <f t="shared" si="205"/>
        <v>0</v>
      </c>
      <c r="U553" s="62">
        <f t="shared" si="212"/>
        <v>9440</v>
      </c>
      <c r="V553" s="62">
        <f t="shared" si="213"/>
        <v>17200</v>
      </c>
      <c r="W553" s="19">
        <f t="shared" si="214"/>
        <v>1.8150563280219225</v>
      </c>
      <c r="X553" s="111">
        <f t="shared" si="207"/>
        <v>23000</v>
      </c>
      <c r="Y553" s="111"/>
      <c r="Z553" s="112">
        <f t="shared" si="195"/>
        <v>580.93772455089845</v>
      </c>
      <c r="AA553" s="112">
        <f t="shared" si="215"/>
        <v>385</v>
      </c>
      <c r="AB553" s="112">
        <f t="shared" si="196"/>
        <v>88.2</v>
      </c>
      <c r="AC553" s="112">
        <f t="shared" si="208"/>
        <v>5809.3772455089838</v>
      </c>
      <c r="AD553" s="112">
        <f t="shared" si="197"/>
        <v>3850</v>
      </c>
      <c r="AE553" s="112">
        <f t="shared" si="210"/>
        <v>5200</v>
      </c>
      <c r="AF553" s="112">
        <f t="shared" si="211"/>
        <v>3400</v>
      </c>
      <c r="AG553" s="113">
        <f t="shared" si="198"/>
        <v>0.30232558139534882</v>
      </c>
      <c r="AH553" s="114">
        <f t="shared" si="199"/>
        <v>0.19767441860465115</v>
      </c>
    </row>
    <row r="554" spans="1:34" ht="21" customHeight="1">
      <c r="A554" s="593">
        <f t="shared" si="194"/>
        <v>544</v>
      </c>
      <c r="B554" s="91"/>
      <c r="C554" s="60" t="s">
        <v>434</v>
      </c>
      <c r="D554" s="63"/>
      <c r="E554" s="17">
        <v>1</v>
      </c>
      <c r="F554" s="91"/>
      <c r="G554" s="91"/>
      <c r="H554" s="120" t="s">
        <v>712</v>
      </c>
      <c r="I554" s="588" t="s">
        <v>606</v>
      </c>
      <c r="J554" s="17">
        <f t="shared" si="209"/>
        <v>38</v>
      </c>
      <c r="K554" s="91" t="s">
        <v>8</v>
      </c>
      <c r="L554" s="144">
        <v>9.9</v>
      </c>
      <c r="M554" s="17">
        <v>1</v>
      </c>
      <c r="N554" s="19">
        <f t="shared" si="200"/>
        <v>175</v>
      </c>
      <c r="O554" s="102">
        <f t="shared" si="201"/>
        <v>1732.5</v>
      </c>
      <c r="P554" s="103">
        <f t="shared" si="202"/>
        <v>1.380256476748952</v>
      </c>
      <c r="Q554" s="62">
        <f t="shared" si="206"/>
        <v>6500</v>
      </c>
      <c r="R554" s="104">
        <f t="shared" si="203"/>
        <v>150</v>
      </c>
      <c r="S554" s="62">
        <f t="shared" si="204"/>
        <v>0</v>
      </c>
      <c r="T554" s="62">
        <f t="shared" si="205"/>
        <v>0</v>
      </c>
      <c r="U554" s="62">
        <f t="shared" si="212"/>
        <v>8232.5</v>
      </c>
      <c r="V554" s="62">
        <f t="shared" si="213"/>
        <v>14900</v>
      </c>
      <c r="W554" s="19">
        <f t="shared" si="214"/>
        <v>1.8090087665543495</v>
      </c>
      <c r="X554" s="111">
        <f t="shared" si="207"/>
        <v>19900</v>
      </c>
      <c r="Y554" s="111"/>
      <c r="Z554" s="112">
        <f t="shared" si="195"/>
        <v>502.19715568862279</v>
      </c>
      <c r="AA554" s="112">
        <f t="shared" si="215"/>
        <v>328.45000000000005</v>
      </c>
      <c r="AB554" s="112">
        <f t="shared" si="196"/>
        <v>51.975000000000001</v>
      </c>
      <c r="AC554" s="112">
        <f t="shared" si="208"/>
        <v>5021.9715568862284</v>
      </c>
      <c r="AD554" s="112">
        <f t="shared" si="197"/>
        <v>3284.5</v>
      </c>
      <c r="AE554" s="112">
        <f t="shared" si="210"/>
        <v>4500</v>
      </c>
      <c r="AF554" s="112">
        <f t="shared" si="211"/>
        <v>3000</v>
      </c>
      <c r="AG554" s="113">
        <f t="shared" si="198"/>
        <v>0.30201342281879195</v>
      </c>
      <c r="AH554" s="114">
        <f t="shared" si="199"/>
        <v>0.20134228187919462</v>
      </c>
    </row>
    <row r="555" spans="1:34" ht="21" customHeight="1">
      <c r="A555" s="593">
        <f t="shared" si="194"/>
        <v>545</v>
      </c>
      <c r="B555" s="91"/>
      <c r="C555" s="60" t="s">
        <v>435</v>
      </c>
      <c r="D555" s="63"/>
      <c r="E555" s="17">
        <v>1</v>
      </c>
      <c r="F555" s="91"/>
      <c r="G555" s="91"/>
      <c r="H555" s="120" t="s">
        <v>711</v>
      </c>
      <c r="I555" s="588" t="s">
        <v>607</v>
      </c>
      <c r="J555" s="17">
        <f t="shared" si="209"/>
        <v>27</v>
      </c>
      <c r="K555" s="91" t="s">
        <v>8</v>
      </c>
      <c r="L555" s="144">
        <v>9.8000000000000007</v>
      </c>
      <c r="M555" s="17">
        <v>1</v>
      </c>
      <c r="N555" s="19">
        <f t="shared" si="200"/>
        <v>175</v>
      </c>
      <c r="O555" s="102">
        <f t="shared" si="201"/>
        <v>1715.0000000000002</v>
      </c>
      <c r="P555" s="103">
        <f t="shared" si="202"/>
        <v>1.3663144921353265</v>
      </c>
      <c r="Q555" s="62">
        <f t="shared" si="206"/>
        <v>6500</v>
      </c>
      <c r="R555" s="104">
        <f t="shared" si="203"/>
        <v>150</v>
      </c>
      <c r="S555" s="62">
        <f t="shared" si="204"/>
        <v>0</v>
      </c>
      <c r="T555" s="62">
        <f t="shared" si="205"/>
        <v>0</v>
      </c>
      <c r="U555" s="62">
        <f t="shared" si="212"/>
        <v>8215</v>
      </c>
      <c r="V555" s="62">
        <f t="shared" si="213"/>
        <v>14900</v>
      </c>
      <c r="W555" s="19">
        <f t="shared" si="214"/>
        <v>1.8089080512134585</v>
      </c>
      <c r="X555" s="111">
        <f t="shared" si="207"/>
        <v>19900</v>
      </c>
      <c r="Y555" s="111"/>
      <c r="Z555" s="112">
        <f t="shared" si="195"/>
        <v>501.05598802395207</v>
      </c>
      <c r="AA555" s="112">
        <f t="shared" si="215"/>
        <v>330.20000000000005</v>
      </c>
      <c r="AB555" s="112">
        <f t="shared" si="196"/>
        <v>51.45</v>
      </c>
      <c r="AC555" s="112">
        <f t="shared" si="208"/>
        <v>5010.5598802395216</v>
      </c>
      <c r="AD555" s="112">
        <f t="shared" si="197"/>
        <v>3302</v>
      </c>
      <c r="AE555" s="112">
        <f t="shared" si="210"/>
        <v>4500</v>
      </c>
      <c r="AF555" s="112">
        <f t="shared" si="211"/>
        <v>3000</v>
      </c>
      <c r="AG555" s="113">
        <f t="shared" si="198"/>
        <v>0.30201342281879195</v>
      </c>
      <c r="AH555" s="114">
        <f t="shared" si="199"/>
        <v>0.20134228187919462</v>
      </c>
    </row>
    <row r="556" spans="1:34" ht="21" customHeight="1">
      <c r="A556" s="593">
        <f t="shared" si="194"/>
        <v>546</v>
      </c>
      <c r="B556" s="91"/>
      <c r="C556" s="60" t="s">
        <v>436</v>
      </c>
      <c r="D556" s="63"/>
      <c r="E556" s="17">
        <v>1</v>
      </c>
      <c r="F556" s="91"/>
      <c r="G556" s="91"/>
      <c r="H556" s="120" t="s">
        <v>712</v>
      </c>
      <c r="I556" s="588" t="s">
        <v>608</v>
      </c>
      <c r="J556" s="17">
        <f t="shared" si="209"/>
        <v>33</v>
      </c>
      <c r="K556" s="91" t="s">
        <v>8</v>
      </c>
      <c r="L556" s="144">
        <v>22.8</v>
      </c>
      <c r="M556" s="17">
        <v>1</v>
      </c>
      <c r="N556" s="19">
        <f t="shared" si="200"/>
        <v>175</v>
      </c>
      <c r="O556" s="102">
        <f t="shared" si="201"/>
        <v>3990</v>
      </c>
      <c r="P556" s="103">
        <f t="shared" si="202"/>
        <v>3.1787724919066775</v>
      </c>
      <c r="Q556" s="62">
        <f t="shared" si="206"/>
        <v>6500</v>
      </c>
      <c r="R556" s="104">
        <f t="shared" si="203"/>
        <v>150</v>
      </c>
      <c r="S556" s="62">
        <f t="shared" si="204"/>
        <v>0</v>
      </c>
      <c r="T556" s="62">
        <f t="shared" si="205"/>
        <v>0</v>
      </c>
      <c r="U556" s="62">
        <f t="shared" si="212"/>
        <v>10490</v>
      </c>
      <c r="V556" s="62">
        <f t="shared" si="213"/>
        <v>19100</v>
      </c>
      <c r="W556" s="19">
        <f t="shared" si="214"/>
        <v>1.8191833682492025</v>
      </c>
      <c r="X556" s="111">
        <f t="shared" si="207"/>
        <v>25500</v>
      </c>
      <c r="Y556" s="111"/>
      <c r="Z556" s="112">
        <f t="shared" si="195"/>
        <v>649.407784431138</v>
      </c>
      <c r="AA556" s="112">
        <f t="shared" si="215"/>
        <v>427.5</v>
      </c>
      <c r="AB556" s="112">
        <f t="shared" si="196"/>
        <v>119.69999999999999</v>
      </c>
      <c r="AC556" s="112">
        <f t="shared" si="208"/>
        <v>6494.0778443113813</v>
      </c>
      <c r="AD556" s="112">
        <f t="shared" si="197"/>
        <v>4275</v>
      </c>
      <c r="AE556" s="112">
        <f t="shared" si="210"/>
        <v>5800</v>
      </c>
      <c r="AF556" s="112">
        <f t="shared" si="211"/>
        <v>3800</v>
      </c>
      <c r="AG556" s="113">
        <f t="shared" si="198"/>
        <v>0.30366492146596857</v>
      </c>
      <c r="AH556" s="114">
        <f t="shared" si="199"/>
        <v>0.19895287958115182</v>
      </c>
    </row>
    <row r="557" spans="1:34" ht="21" customHeight="1">
      <c r="A557" s="593">
        <f t="shared" si="194"/>
        <v>547</v>
      </c>
      <c r="B557" s="91"/>
      <c r="C557" s="60" t="s">
        <v>437</v>
      </c>
      <c r="D557" s="63"/>
      <c r="E557" s="17">
        <v>1</v>
      </c>
      <c r="F557" s="91"/>
      <c r="G557" s="91"/>
      <c r="H557" s="120" t="s">
        <v>711</v>
      </c>
      <c r="I557" s="588" t="s">
        <v>609</v>
      </c>
      <c r="J557" s="17">
        <f t="shared" si="209"/>
        <v>31</v>
      </c>
      <c r="K557" s="91" t="s">
        <v>8</v>
      </c>
      <c r="L557" s="144">
        <v>19.8</v>
      </c>
      <c r="M557" s="17">
        <v>1</v>
      </c>
      <c r="N557" s="19">
        <f t="shared" si="200"/>
        <v>175</v>
      </c>
      <c r="O557" s="102">
        <f t="shared" si="201"/>
        <v>3465</v>
      </c>
      <c r="P557" s="103">
        <f t="shared" si="202"/>
        <v>2.760512953497904</v>
      </c>
      <c r="Q557" s="62">
        <f t="shared" si="206"/>
        <v>6500</v>
      </c>
      <c r="R557" s="104">
        <f t="shared" si="203"/>
        <v>150</v>
      </c>
      <c r="S557" s="62">
        <f t="shared" si="204"/>
        <v>0</v>
      </c>
      <c r="T557" s="62">
        <f t="shared" si="205"/>
        <v>0</v>
      </c>
      <c r="U557" s="62">
        <f t="shared" si="212"/>
        <v>9965</v>
      </c>
      <c r="V557" s="62">
        <f t="shared" si="213"/>
        <v>18200</v>
      </c>
      <c r="W557" s="19">
        <f t="shared" si="214"/>
        <v>1.817228563445112</v>
      </c>
      <c r="X557" s="111">
        <f t="shared" si="207"/>
        <v>24300</v>
      </c>
      <c r="Y557" s="111"/>
      <c r="Z557" s="112">
        <f t="shared" si="195"/>
        <v>615.17275449101817</v>
      </c>
      <c r="AA557" s="112">
        <f t="shared" si="215"/>
        <v>410.40000000000003</v>
      </c>
      <c r="AB557" s="112">
        <f t="shared" si="196"/>
        <v>103.95</v>
      </c>
      <c r="AC557" s="112">
        <f t="shared" si="208"/>
        <v>6151.7275449101817</v>
      </c>
      <c r="AD557" s="112">
        <f t="shared" si="197"/>
        <v>4104</v>
      </c>
      <c r="AE557" s="112">
        <f t="shared" si="210"/>
        <v>5500</v>
      </c>
      <c r="AF557" s="112">
        <f t="shared" si="211"/>
        <v>3600</v>
      </c>
      <c r="AG557" s="113">
        <f t="shared" si="198"/>
        <v>0.30219780219780218</v>
      </c>
      <c r="AH557" s="114">
        <f t="shared" si="199"/>
        <v>0.19780219780219779</v>
      </c>
    </row>
    <row r="558" spans="1:34" ht="21" customHeight="1">
      <c r="A558" s="593">
        <f t="shared" si="194"/>
        <v>548</v>
      </c>
      <c r="B558" s="91"/>
      <c r="C558" s="60" t="s">
        <v>438</v>
      </c>
      <c r="D558" s="63"/>
      <c r="E558" s="17">
        <v>1</v>
      </c>
      <c r="F558" s="91"/>
      <c r="G558" s="91"/>
      <c r="H558" s="120" t="s">
        <v>711</v>
      </c>
      <c r="I558" s="588" t="s">
        <v>610</v>
      </c>
      <c r="J558" s="17">
        <f t="shared" si="209"/>
        <v>31</v>
      </c>
      <c r="K558" s="91" t="s">
        <v>8</v>
      </c>
      <c r="L558" s="144">
        <v>13.8</v>
      </c>
      <c r="M558" s="17">
        <v>1</v>
      </c>
      <c r="N558" s="19">
        <f t="shared" si="200"/>
        <v>175</v>
      </c>
      <c r="O558" s="102">
        <f t="shared" si="201"/>
        <v>2415</v>
      </c>
      <c r="P558" s="103">
        <f t="shared" si="202"/>
        <v>1.9239938766803575</v>
      </c>
      <c r="Q558" s="62">
        <f t="shared" si="206"/>
        <v>6500</v>
      </c>
      <c r="R558" s="104">
        <f t="shared" si="203"/>
        <v>150</v>
      </c>
      <c r="S558" s="62">
        <f t="shared" si="204"/>
        <v>0</v>
      </c>
      <c r="T558" s="62">
        <f t="shared" si="205"/>
        <v>0</v>
      </c>
      <c r="U558" s="62">
        <f t="shared" si="212"/>
        <v>8915</v>
      </c>
      <c r="V558" s="62">
        <f t="shared" si="213"/>
        <v>16200</v>
      </c>
      <c r="W558" s="19">
        <f t="shared" si="214"/>
        <v>1.8126282488304377</v>
      </c>
      <c r="X558" s="111">
        <f t="shared" si="207"/>
        <v>21600</v>
      </c>
      <c r="Y558" s="111"/>
      <c r="Z558" s="112">
        <f t="shared" si="195"/>
        <v>546.70269461077839</v>
      </c>
      <c r="AA558" s="112">
        <f t="shared" si="215"/>
        <v>361.3</v>
      </c>
      <c r="AB558" s="112">
        <f t="shared" si="196"/>
        <v>72.45</v>
      </c>
      <c r="AC558" s="112">
        <f t="shared" si="208"/>
        <v>5467.0269461077842</v>
      </c>
      <c r="AD558" s="112">
        <f t="shared" si="197"/>
        <v>3613</v>
      </c>
      <c r="AE558" s="112">
        <f t="shared" si="210"/>
        <v>4900</v>
      </c>
      <c r="AF558" s="112">
        <f t="shared" si="211"/>
        <v>3200</v>
      </c>
      <c r="AG558" s="113">
        <f t="shared" si="198"/>
        <v>0.30246913580246915</v>
      </c>
      <c r="AH558" s="114">
        <f t="shared" si="199"/>
        <v>0.19753086419753085</v>
      </c>
    </row>
    <row r="559" spans="1:34" ht="21" customHeight="1">
      <c r="A559" s="593">
        <f t="shared" si="194"/>
        <v>549</v>
      </c>
      <c r="B559" s="91"/>
      <c r="C559" s="60" t="s">
        <v>439</v>
      </c>
      <c r="D559" s="63"/>
      <c r="E559" s="17">
        <v>1</v>
      </c>
      <c r="F559" s="91"/>
      <c r="G559" s="91"/>
      <c r="H559" s="120" t="s">
        <v>712</v>
      </c>
      <c r="I559" s="588" t="s">
        <v>611</v>
      </c>
      <c r="J559" s="17">
        <f t="shared" si="209"/>
        <v>38</v>
      </c>
      <c r="K559" s="91" t="s">
        <v>8</v>
      </c>
      <c r="L559" s="144">
        <v>26.8</v>
      </c>
      <c r="M559" s="17">
        <v>1</v>
      </c>
      <c r="N559" s="19">
        <f t="shared" si="200"/>
        <v>175</v>
      </c>
      <c r="O559" s="102">
        <f t="shared" si="201"/>
        <v>4690</v>
      </c>
      <c r="P559" s="103">
        <f t="shared" si="202"/>
        <v>3.7364518764517087</v>
      </c>
      <c r="Q559" s="62">
        <f t="shared" si="206"/>
        <v>6500</v>
      </c>
      <c r="R559" s="104">
        <f t="shared" si="203"/>
        <v>150</v>
      </c>
      <c r="S559" s="62">
        <f t="shared" si="204"/>
        <v>0</v>
      </c>
      <c r="T559" s="62">
        <f t="shared" si="205"/>
        <v>0</v>
      </c>
      <c r="U559" s="62">
        <f t="shared" si="212"/>
        <v>11190</v>
      </c>
      <c r="V559" s="62">
        <f t="shared" si="213"/>
        <v>20400</v>
      </c>
      <c r="W559" s="19">
        <f t="shared" si="214"/>
        <v>1.8215044441947208</v>
      </c>
      <c r="X559" s="111">
        <f t="shared" si="207"/>
        <v>27200</v>
      </c>
      <c r="Y559" s="111"/>
      <c r="Z559" s="112">
        <f t="shared" si="195"/>
        <v>695.05449101796444</v>
      </c>
      <c r="AA559" s="112">
        <f t="shared" si="215"/>
        <v>458.6</v>
      </c>
      <c r="AB559" s="112">
        <f t="shared" si="196"/>
        <v>140.69999999999999</v>
      </c>
      <c r="AC559" s="112">
        <f t="shared" si="208"/>
        <v>6950.5449101796439</v>
      </c>
      <c r="AD559" s="112">
        <f t="shared" si="197"/>
        <v>4586</v>
      </c>
      <c r="AE559" s="112">
        <f t="shared" si="210"/>
        <v>6200</v>
      </c>
      <c r="AF559" s="112">
        <f t="shared" si="211"/>
        <v>4000</v>
      </c>
      <c r="AG559" s="113">
        <f t="shared" si="198"/>
        <v>0.30392156862745096</v>
      </c>
      <c r="AH559" s="114">
        <f t="shared" si="199"/>
        <v>0.19607843137254902</v>
      </c>
    </row>
    <row r="560" spans="1:34" ht="21" customHeight="1">
      <c r="A560" s="593">
        <f t="shared" si="194"/>
        <v>550</v>
      </c>
      <c r="B560" s="91"/>
      <c r="C560" s="60" t="s">
        <v>440</v>
      </c>
      <c r="D560" s="63"/>
      <c r="E560" s="17">
        <v>1</v>
      </c>
      <c r="F560" s="91"/>
      <c r="G560" s="91"/>
      <c r="H560" s="120" t="s">
        <v>711</v>
      </c>
      <c r="I560" s="588" t="s">
        <v>612</v>
      </c>
      <c r="J560" s="17">
        <f t="shared" si="209"/>
        <v>43</v>
      </c>
      <c r="K560" s="91" t="s">
        <v>8</v>
      </c>
      <c r="L560" s="144">
        <v>26.8</v>
      </c>
      <c r="M560" s="17">
        <v>1</v>
      </c>
      <c r="N560" s="19">
        <f t="shared" si="200"/>
        <v>175</v>
      </c>
      <c r="O560" s="102">
        <f t="shared" si="201"/>
        <v>4690</v>
      </c>
      <c r="P560" s="103">
        <f t="shared" si="202"/>
        <v>3.7364518764517087</v>
      </c>
      <c r="Q560" s="62">
        <f t="shared" si="206"/>
        <v>6500</v>
      </c>
      <c r="R560" s="104">
        <f t="shared" si="203"/>
        <v>150</v>
      </c>
      <c r="S560" s="62">
        <f t="shared" si="204"/>
        <v>0</v>
      </c>
      <c r="T560" s="62">
        <f t="shared" si="205"/>
        <v>0</v>
      </c>
      <c r="U560" s="62">
        <f t="shared" si="212"/>
        <v>11190</v>
      </c>
      <c r="V560" s="62">
        <f t="shared" si="213"/>
        <v>20400</v>
      </c>
      <c r="W560" s="19">
        <f t="shared" si="214"/>
        <v>1.8215044441947208</v>
      </c>
      <c r="X560" s="111">
        <f t="shared" si="207"/>
        <v>27200</v>
      </c>
      <c r="Y560" s="111"/>
      <c r="Z560" s="112">
        <f t="shared" si="195"/>
        <v>695.05449101796444</v>
      </c>
      <c r="AA560" s="112">
        <f t="shared" si="215"/>
        <v>458.6</v>
      </c>
      <c r="AB560" s="112">
        <f t="shared" si="196"/>
        <v>140.69999999999999</v>
      </c>
      <c r="AC560" s="112">
        <f t="shared" si="208"/>
        <v>6950.5449101796439</v>
      </c>
      <c r="AD560" s="112">
        <f t="shared" si="197"/>
        <v>4586</v>
      </c>
      <c r="AE560" s="112">
        <f t="shared" si="210"/>
        <v>6200</v>
      </c>
      <c r="AF560" s="112">
        <f t="shared" si="211"/>
        <v>4000</v>
      </c>
      <c r="AG560" s="113">
        <f t="shared" si="198"/>
        <v>0.30392156862745096</v>
      </c>
      <c r="AH560" s="114">
        <f t="shared" si="199"/>
        <v>0.19607843137254902</v>
      </c>
    </row>
    <row r="561" spans="1:34" ht="21" customHeight="1">
      <c r="A561" s="593">
        <f t="shared" si="194"/>
        <v>551</v>
      </c>
      <c r="B561" s="91"/>
      <c r="C561" s="60" t="s">
        <v>441</v>
      </c>
      <c r="D561" s="63"/>
      <c r="E561" s="17">
        <v>1</v>
      </c>
      <c r="F561" s="91"/>
      <c r="G561" s="91"/>
      <c r="H561" s="120" t="s">
        <v>711</v>
      </c>
      <c r="I561" s="588" t="s">
        <v>613</v>
      </c>
      <c r="J561" s="17">
        <f t="shared" si="209"/>
        <v>44</v>
      </c>
      <c r="K561" s="91" t="s">
        <v>8</v>
      </c>
      <c r="L561" s="144">
        <v>12</v>
      </c>
      <c r="M561" s="17">
        <v>1</v>
      </c>
      <c r="N561" s="19">
        <f t="shared" si="200"/>
        <v>175</v>
      </c>
      <c r="O561" s="102">
        <f t="shared" si="201"/>
        <v>2100</v>
      </c>
      <c r="P561" s="103">
        <f t="shared" si="202"/>
        <v>1.6730381536350936</v>
      </c>
      <c r="Q561" s="62">
        <f t="shared" si="206"/>
        <v>6500</v>
      </c>
      <c r="R561" s="104">
        <f t="shared" si="203"/>
        <v>150</v>
      </c>
      <c r="S561" s="62">
        <f t="shared" si="204"/>
        <v>0</v>
      </c>
      <c r="T561" s="62">
        <f t="shared" si="205"/>
        <v>0</v>
      </c>
      <c r="U561" s="62">
        <f t="shared" si="212"/>
        <v>8600</v>
      </c>
      <c r="V561" s="62">
        <f t="shared" si="213"/>
        <v>15600</v>
      </c>
      <c r="W561" s="19">
        <f t="shared" si="214"/>
        <v>1.8110291045815345</v>
      </c>
      <c r="X561" s="111">
        <f t="shared" si="207"/>
        <v>20800</v>
      </c>
      <c r="Y561" s="111"/>
      <c r="Z561" s="112">
        <f t="shared" si="195"/>
        <v>526.16167664670661</v>
      </c>
      <c r="AA561" s="112">
        <f t="shared" si="215"/>
        <v>346.40000000000003</v>
      </c>
      <c r="AB561" s="112">
        <f t="shared" si="196"/>
        <v>63</v>
      </c>
      <c r="AC561" s="112">
        <f t="shared" si="208"/>
        <v>5261.6167664670666</v>
      </c>
      <c r="AD561" s="112">
        <f t="shared" si="197"/>
        <v>3464</v>
      </c>
      <c r="AE561" s="112">
        <f t="shared" si="210"/>
        <v>4700</v>
      </c>
      <c r="AF561" s="112">
        <f t="shared" si="211"/>
        <v>3100</v>
      </c>
      <c r="AG561" s="113">
        <f t="shared" si="198"/>
        <v>0.30128205128205127</v>
      </c>
      <c r="AH561" s="114">
        <f t="shared" si="199"/>
        <v>0.19871794871794871</v>
      </c>
    </row>
    <row r="562" spans="1:34" ht="21" customHeight="1">
      <c r="A562" s="593">
        <f t="shared" si="194"/>
        <v>552</v>
      </c>
      <c r="B562" s="91"/>
      <c r="C562" s="60" t="s">
        <v>442</v>
      </c>
      <c r="D562" s="63"/>
      <c r="E562" s="17">
        <v>1</v>
      </c>
      <c r="F562" s="91"/>
      <c r="G562" s="91"/>
      <c r="H562" s="120" t="s">
        <v>713</v>
      </c>
      <c r="I562" s="588" t="s">
        <v>614</v>
      </c>
      <c r="J562" s="17">
        <f t="shared" si="209"/>
        <v>27</v>
      </c>
      <c r="K562" s="91" t="s">
        <v>8</v>
      </c>
      <c r="L562" s="144">
        <v>69</v>
      </c>
      <c r="M562" s="17">
        <v>1</v>
      </c>
      <c r="N562" s="19">
        <f t="shared" si="200"/>
        <v>175</v>
      </c>
      <c r="O562" s="102">
        <f t="shared" si="201"/>
        <v>12075</v>
      </c>
      <c r="P562" s="103">
        <f t="shared" si="202"/>
        <v>9.6199693834017879</v>
      </c>
      <c r="Q562" s="62">
        <f t="shared" si="206"/>
        <v>6500</v>
      </c>
      <c r="R562" s="104">
        <f t="shared" si="203"/>
        <v>150</v>
      </c>
      <c r="S562" s="62">
        <f t="shared" si="204"/>
        <v>0</v>
      </c>
      <c r="T562" s="62">
        <f t="shared" si="205"/>
        <v>0</v>
      </c>
      <c r="U562" s="62">
        <f t="shared" si="212"/>
        <v>18575</v>
      </c>
      <c r="V562" s="62">
        <f t="shared" si="213"/>
        <v>34100</v>
      </c>
      <c r="W562" s="19">
        <f t="shared" si="214"/>
        <v>1.8353333709431741</v>
      </c>
      <c r="X562" s="111">
        <f t="shared" si="207"/>
        <v>45500</v>
      </c>
      <c r="Y562" s="111"/>
      <c r="Z562" s="112">
        <f t="shared" si="195"/>
        <v>1176.6272455089818</v>
      </c>
      <c r="AA562" s="112">
        <f t="shared" si="215"/>
        <v>779</v>
      </c>
      <c r="AB562" s="112">
        <f t="shared" si="196"/>
        <v>362.25</v>
      </c>
      <c r="AC562" s="112">
        <f t="shared" si="208"/>
        <v>11766.272455089817</v>
      </c>
      <c r="AD562" s="112">
        <f t="shared" si="197"/>
        <v>7790</v>
      </c>
      <c r="AE562" s="112">
        <f t="shared" si="210"/>
        <v>10300</v>
      </c>
      <c r="AF562" s="112">
        <f t="shared" si="211"/>
        <v>6700</v>
      </c>
      <c r="AG562" s="113">
        <f t="shared" si="198"/>
        <v>0.30205278592375367</v>
      </c>
      <c r="AH562" s="114">
        <f t="shared" si="199"/>
        <v>0.19648093841642228</v>
      </c>
    </row>
    <row r="563" spans="1:34" ht="21" customHeight="1">
      <c r="A563" s="593">
        <f t="shared" si="194"/>
        <v>553</v>
      </c>
      <c r="B563" s="91"/>
      <c r="C563" s="60" t="s">
        <v>443</v>
      </c>
      <c r="D563" s="63"/>
      <c r="E563" s="17">
        <v>1</v>
      </c>
      <c r="F563" s="91"/>
      <c r="G563" s="91"/>
      <c r="H563" s="120" t="s">
        <v>714</v>
      </c>
      <c r="I563" s="588" t="s">
        <v>615</v>
      </c>
      <c r="J563" s="17">
        <f t="shared" si="209"/>
        <v>29</v>
      </c>
      <c r="K563" s="91" t="s">
        <v>8</v>
      </c>
      <c r="L563" s="144">
        <v>249</v>
      </c>
      <c r="M563" s="17">
        <v>1</v>
      </c>
      <c r="N563" s="19">
        <f t="shared" si="200"/>
        <v>175</v>
      </c>
      <c r="O563" s="102">
        <f t="shared" si="201"/>
        <v>43575</v>
      </c>
      <c r="P563" s="103">
        <f t="shared" si="202"/>
        <v>34.715541687928187</v>
      </c>
      <c r="Q563" s="62">
        <f t="shared" si="206"/>
        <v>6500</v>
      </c>
      <c r="R563" s="104">
        <f t="shared" si="203"/>
        <v>150</v>
      </c>
      <c r="S563" s="62">
        <f t="shared" si="204"/>
        <v>0</v>
      </c>
      <c r="T563" s="62">
        <f t="shared" si="205"/>
        <v>0</v>
      </c>
      <c r="U563" s="62">
        <f t="shared" si="212"/>
        <v>50075</v>
      </c>
      <c r="V563" s="62">
        <f t="shared" si="213"/>
        <v>92600</v>
      </c>
      <c r="W563" s="19">
        <f t="shared" si="214"/>
        <v>1.8485146531699457</v>
      </c>
      <c r="X563" s="111">
        <f t="shared" si="207"/>
        <v>123500</v>
      </c>
      <c r="Y563" s="111"/>
      <c r="Z563" s="112">
        <f t="shared" si="195"/>
        <v>3230.7290419161686</v>
      </c>
      <c r="AA563" s="112">
        <f t="shared" si="215"/>
        <v>2153</v>
      </c>
      <c r="AB563" s="112">
        <f t="shared" si="196"/>
        <v>1307.25</v>
      </c>
      <c r="AC563" s="112">
        <f t="shared" si="208"/>
        <v>32307.290419161684</v>
      </c>
      <c r="AD563" s="112">
        <f t="shared" si="197"/>
        <v>21530</v>
      </c>
      <c r="AE563" s="112">
        <f t="shared" si="210"/>
        <v>27800</v>
      </c>
      <c r="AF563" s="112">
        <f t="shared" si="211"/>
        <v>18100</v>
      </c>
      <c r="AG563" s="113">
        <f t="shared" si="198"/>
        <v>0.30021598272138228</v>
      </c>
      <c r="AH563" s="114">
        <f t="shared" si="199"/>
        <v>0.19546436285097193</v>
      </c>
    </row>
    <row r="564" spans="1:34" ht="21" customHeight="1">
      <c r="A564" s="593">
        <f t="shared" si="194"/>
        <v>554</v>
      </c>
      <c r="B564" s="91"/>
      <c r="C564" s="60" t="s">
        <v>444</v>
      </c>
      <c r="D564" s="63"/>
      <c r="E564" s="17">
        <v>1</v>
      </c>
      <c r="F564" s="91"/>
      <c r="G564" s="91"/>
      <c r="H564" s="120" t="s">
        <v>715</v>
      </c>
      <c r="I564" s="588" t="s">
        <v>616</v>
      </c>
      <c r="J564" s="17">
        <f t="shared" si="209"/>
        <v>29</v>
      </c>
      <c r="K564" s="91" t="s">
        <v>8</v>
      </c>
      <c r="L564" s="144">
        <v>18.8</v>
      </c>
      <c r="M564" s="17">
        <v>1</v>
      </c>
      <c r="N564" s="19">
        <f t="shared" si="200"/>
        <v>175</v>
      </c>
      <c r="O564" s="102">
        <f t="shared" si="201"/>
        <v>3290</v>
      </c>
      <c r="P564" s="103">
        <f t="shared" si="202"/>
        <v>2.6210931073616464</v>
      </c>
      <c r="Q564" s="62">
        <f t="shared" si="206"/>
        <v>6500</v>
      </c>
      <c r="R564" s="104">
        <f t="shared" si="203"/>
        <v>150</v>
      </c>
      <c r="S564" s="62">
        <f t="shared" si="204"/>
        <v>0</v>
      </c>
      <c r="T564" s="62">
        <f t="shared" si="205"/>
        <v>0</v>
      </c>
      <c r="U564" s="62">
        <f t="shared" si="212"/>
        <v>9790</v>
      </c>
      <c r="V564" s="62">
        <f t="shared" si="213"/>
        <v>17800</v>
      </c>
      <c r="W564" s="19">
        <f t="shared" si="214"/>
        <v>1.8165303713308829</v>
      </c>
      <c r="X564" s="111">
        <f t="shared" si="207"/>
        <v>23800</v>
      </c>
      <c r="Y564" s="111"/>
      <c r="Z564" s="112">
        <f t="shared" si="195"/>
        <v>603.76107784431156</v>
      </c>
      <c r="AA564" s="112">
        <f t="shared" si="215"/>
        <v>396.40000000000003</v>
      </c>
      <c r="AB564" s="112">
        <f t="shared" si="196"/>
        <v>98.7</v>
      </c>
      <c r="AC564" s="112">
        <f t="shared" si="208"/>
        <v>6037.6107784431151</v>
      </c>
      <c r="AD564" s="112">
        <f t="shared" si="197"/>
        <v>3964</v>
      </c>
      <c r="AE564" s="112">
        <f t="shared" si="210"/>
        <v>5400</v>
      </c>
      <c r="AF564" s="112">
        <f t="shared" si="211"/>
        <v>3500</v>
      </c>
      <c r="AG564" s="113">
        <f t="shared" si="198"/>
        <v>0.30337078651685395</v>
      </c>
      <c r="AH564" s="114">
        <f t="shared" si="199"/>
        <v>0.19662921348314608</v>
      </c>
    </row>
    <row r="565" spans="1:34" ht="21" customHeight="1">
      <c r="A565" s="593">
        <f t="shared" si="194"/>
        <v>555</v>
      </c>
      <c r="B565" s="91"/>
      <c r="C565" s="60" t="s">
        <v>445</v>
      </c>
      <c r="D565" s="63"/>
      <c r="E565" s="17">
        <v>1</v>
      </c>
      <c r="F565" s="91"/>
      <c r="G565" s="91"/>
      <c r="H565" s="120" t="s">
        <v>716</v>
      </c>
      <c r="I565" s="588" t="s">
        <v>617</v>
      </c>
      <c r="J565" s="17">
        <f t="shared" si="209"/>
        <v>23</v>
      </c>
      <c r="K565" s="91" t="s">
        <v>8</v>
      </c>
      <c r="L565" s="144">
        <v>7.9</v>
      </c>
      <c r="M565" s="17">
        <v>1</v>
      </c>
      <c r="N565" s="19">
        <f t="shared" si="200"/>
        <v>175</v>
      </c>
      <c r="O565" s="102">
        <f t="shared" si="201"/>
        <v>1382.5</v>
      </c>
      <c r="P565" s="103">
        <f t="shared" si="202"/>
        <v>1.1014167844764366</v>
      </c>
      <c r="Q565" s="62">
        <f t="shared" si="206"/>
        <v>6500</v>
      </c>
      <c r="R565" s="104">
        <f t="shared" si="203"/>
        <v>150</v>
      </c>
      <c r="S565" s="62">
        <f t="shared" si="204"/>
        <v>0</v>
      </c>
      <c r="T565" s="62">
        <f t="shared" si="205"/>
        <v>0</v>
      </c>
      <c r="U565" s="62">
        <f t="shared" si="212"/>
        <v>7882.5</v>
      </c>
      <c r="V565" s="62">
        <f t="shared" si="213"/>
        <v>14300</v>
      </c>
      <c r="W565" s="19">
        <f t="shared" si="214"/>
        <v>1.8069094921479592</v>
      </c>
      <c r="X565" s="111">
        <f t="shared" si="207"/>
        <v>19100</v>
      </c>
      <c r="Y565" s="111"/>
      <c r="Z565" s="112">
        <f t="shared" si="195"/>
        <v>479.37380239520962</v>
      </c>
      <c r="AA565" s="112">
        <f t="shared" si="215"/>
        <v>317.05</v>
      </c>
      <c r="AB565" s="112">
        <f t="shared" si="196"/>
        <v>41.475000000000001</v>
      </c>
      <c r="AC565" s="112">
        <f t="shared" si="208"/>
        <v>4793.7380239520953</v>
      </c>
      <c r="AD565" s="112">
        <f t="shared" si="197"/>
        <v>3170.5</v>
      </c>
      <c r="AE565" s="112">
        <f t="shared" si="210"/>
        <v>4300</v>
      </c>
      <c r="AF565" s="112">
        <f t="shared" si="211"/>
        <v>2900</v>
      </c>
      <c r="AG565" s="113">
        <f t="shared" si="198"/>
        <v>0.30069930069930068</v>
      </c>
      <c r="AH565" s="114">
        <f t="shared" si="199"/>
        <v>0.20279720279720279</v>
      </c>
    </row>
    <row r="566" spans="1:34" ht="21" customHeight="1">
      <c r="A566" s="593">
        <f t="shared" si="194"/>
        <v>556</v>
      </c>
      <c r="B566" s="91"/>
      <c r="C566" s="60" t="s">
        <v>446</v>
      </c>
      <c r="D566" s="63"/>
      <c r="E566" s="17">
        <v>1</v>
      </c>
      <c r="F566" s="91"/>
      <c r="G566" s="91"/>
      <c r="H566" s="120" t="s">
        <v>717</v>
      </c>
      <c r="I566" s="588" t="s">
        <v>618</v>
      </c>
      <c r="J566" s="17">
        <f t="shared" si="209"/>
        <v>38</v>
      </c>
      <c r="K566" s="91" t="s">
        <v>8</v>
      </c>
      <c r="L566" s="144">
        <v>25</v>
      </c>
      <c r="M566" s="17">
        <v>1</v>
      </c>
      <c r="N566" s="19">
        <f t="shared" si="200"/>
        <v>175</v>
      </c>
      <c r="O566" s="102">
        <f t="shared" si="201"/>
        <v>4375</v>
      </c>
      <c r="P566" s="103">
        <f t="shared" si="202"/>
        <v>3.4854961534064448</v>
      </c>
      <c r="Q566" s="62">
        <f t="shared" si="206"/>
        <v>6500</v>
      </c>
      <c r="R566" s="104">
        <f t="shared" si="203"/>
        <v>150</v>
      </c>
      <c r="S566" s="62">
        <f t="shared" si="204"/>
        <v>0</v>
      </c>
      <c r="T566" s="62">
        <f t="shared" si="205"/>
        <v>0</v>
      </c>
      <c r="U566" s="62">
        <f t="shared" si="212"/>
        <v>10875</v>
      </c>
      <c r="V566" s="62">
        <f t="shared" si="213"/>
        <v>19800</v>
      </c>
      <c r="W566" s="19">
        <f t="shared" si="214"/>
        <v>1.8204969371601625</v>
      </c>
      <c r="X566" s="111">
        <f t="shared" si="207"/>
        <v>26400</v>
      </c>
      <c r="Y566" s="111"/>
      <c r="Z566" s="112">
        <f t="shared" si="195"/>
        <v>674.51347305389231</v>
      </c>
      <c r="AA566" s="112">
        <f t="shared" si="215"/>
        <v>443.70000000000005</v>
      </c>
      <c r="AB566" s="112">
        <f t="shared" si="196"/>
        <v>131.25</v>
      </c>
      <c r="AC566" s="112">
        <f t="shared" si="208"/>
        <v>6745.1347305389245</v>
      </c>
      <c r="AD566" s="112">
        <f t="shared" si="197"/>
        <v>4437</v>
      </c>
      <c r="AE566" s="112">
        <f t="shared" si="210"/>
        <v>6000</v>
      </c>
      <c r="AF566" s="112">
        <f t="shared" si="211"/>
        <v>3900</v>
      </c>
      <c r="AG566" s="113">
        <f t="shared" si="198"/>
        <v>0.30303030303030304</v>
      </c>
      <c r="AH566" s="114">
        <f t="shared" si="199"/>
        <v>0.19696969696969696</v>
      </c>
    </row>
    <row r="567" spans="1:34" ht="21" customHeight="1">
      <c r="A567" s="593">
        <f t="shared" si="194"/>
        <v>557</v>
      </c>
      <c r="B567" s="91"/>
      <c r="C567" s="60" t="s">
        <v>447</v>
      </c>
      <c r="D567" s="63"/>
      <c r="E567" s="17">
        <v>1</v>
      </c>
      <c r="F567" s="91"/>
      <c r="G567" s="91"/>
      <c r="H567" s="120" t="s">
        <v>718</v>
      </c>
      <c r="I567" s="588" t="s">
        <v>619</v>
      </c>
      <c r="J567" s="17">
        <f t="shared" si="209"/>
        <v>31</v>
      </c>
      <c r="K567" s="91" t="s">
        <v>8</v>
      </c>
      <c r="L567" s="144">
        <v>39.9</v>
      </c>
      <c r="M567" s="17">
        <v>1</v>
      </c>
      <c r="N567" s="19">
        <f t="shared" si="200"/>
        <v>175</v>
      </c>
      <c r="O567" s="102">
        <f t="shared" si="201"/>
        <v>6982.5</v>
      </c>
      <c r="P567" s="103">
        <f t="shared" si="202"/>
        <v>5.5628518608366857</v>
      </c>
      <c r="Q567" s="62">
        <f t="shared" si="206"/>
        <v>6500</v>
      </c>
      <c r="R567" s="104">
        <f t="shared" si="203"/>
        <v>150</v>
      </c>
      <c r="S567" s="62">
        <f t="shared" si="204"/>
        <v>0</v>
      </c>
      <c r="T567" s="62">
        <f t="shared" si="205"/>
        <v>0</v>
      </c>
      <c r="U567" s="62">
        <f t="shared" si="212"/>
        <v>13482.5</v>
      </c>
      <c r="V567" s="62">
        <f t="shared" si="213"/>
        <v>24700</v>
      </c>
      <c r="W567" s="19">
        <f t="shared" si="214"/>
        <v>1.8274187763912191</v>
      </c>
      <c r="X567" s="111">
        <f t="shared" si="207"/>
        <v>33000</v>
      </c>
      <c r="Y567" s="111"/>
      <c r="Z567" s="112">
        <f t="shared" si="195"/>
        <v>844.54745508982035</v>
      </c>
      <c r="AA567" s="112">
        <f t="shared" si="215"/>
        <v>560.75</v>
      </c>
      <c r="AB567" s="112">
        <f t="shared" si="196"/>
        <v>209.47499999999999</v>
      </c>
      <c r="AC567" s="112">
        <f t="shared" si="208"/>
        <v>8445.4745508982014</v>
      </c>
      <c r="AD567" s="112">
        <f t="shared" si="197"/>
        <v>5607.5</v>
      </c>
      <c r="AE567" s="112">
        <f t="shared" si="210"/>
        <v>7400</v>
      </c>
      <c r="AF567" s="112">
        <f t="shared" si="211"/>
        <v>4900</v>
      </c>
      <c r="AG567" s="113">
        <f t="shared" si="198"/>
        <v>0.29959514170040485</v>
      </c>
      <c r="AH567" s="114">
        <f t="shared" si="199"/>
        <v>0.19838056680161945</v>
      </c>
    </row>
    <row r="568" spans="1:34" ht="21" customHeight="1">
      <c r="A568" s="593">
        <f t="shared" si="194"/>
        <v>558</v>
      </c>
      <c r="B568" s="91"/>
      <c r="C568" s="60" t="s">
        <v>448</v>
      </c>
      <c r="D568" s="63"/>
      <c r="E568" s="17">
        <v>1</v>
      </c>
      <c r="F568" s="91"/>
      <c r="G568" s="91"/>
      <c r="H568" s="120" t="s">
        <v>718</v>
      </c>
      <c r="I568" s="588" t="s">
        <v>620</v>
      </c>
      <c r="J568" s="17">
        <f t="shared" si="209"/>
        <v>26</v>
      </c>
      <c r="K568" s="91" t="s">
        <v>8</v>
      </c>
      <c r="L568" s="144">
        <v>34.9</v>
      </c>
      <c r="M568" s="17">
        <v>1</v>
      </c>
      <c r="N568" s="19">
        <f t="shared" si="200"/>
        <v>175</v>
      </c>
      <c r="O568" s="102">
        <f t="shared" si="201"/>
        <v>6107.5</v>
      </c>
      <c r="P568" s="103">
        <f t="shared" si="202"/>
        <v>4.8657526301553968</v>
      </c>
      <c r="Q568" s="62">
        <f t="shared" si="206"/>
        <v>6500</v>
      </c>
      <c r="R568" s="104">
        <f t="shared" si="203"/>
        <v>150</v>
      </c>
      <c r="S568" s="62">
        <f t="shared" si="204"/>
        <v>0</v>
      </c>
      <c r="T568" s="62">
        <f t="shared" si="205"/>
        <v>0</v>
      </c>
      <c r="U568" s="62">
        <f t="shared" si="212"/>
        <v>12607.5</v>
      </c>
      <c r="V568" s="62">
        <f t="shared" si="213"/>
        <v>23100</v>
      </c>
      <c r="W568" s="19">
        <f t="shared" si="214"/>
        <v>1.8254152017202954</v>
      </c>
      <c r="X568" s="111">
        <f t="shared" ref="X568:X599" si="216">ROUNDUP(V568/0.75, -2)</f>
        <v>30800</v>
      </c>
      <c r="Y568" s="111"/>
      <c r="Z568" s="112">
        <f t="shared" si="195"/>
        <v>787.48907185628741</v>
      </c>
      <c r="AA568" s="112">
        <f t="shared" si="215"/>
        <v>525.65</v>
      </c>
      <c r="AB568" s="112">
        <f t="shared" si="196"/>
        <v>183.22499999999999</v>
      </c>
      <c r="AC568" s="112">
        <f t="shared" ref="AC568:AC599" si="217">0.89*W568*U568-U568</f>
        <v>7874.8907185628741</v>
      </c>
      <c r="AD568" s="112">
        <f t="shared" si="197"/>
        <v>5256.5</v>
      </c>
      <c r="AE568" s="112">
        <f t="shared" si="210"/>
        <v>7000</v>
      </c>
      <c r="AF568" s="112">
        <f t="shared" si="211"/>
        <v>4600</v>
      </c>
      <c r="AG568" s="113">
        <f t="shared" si="198"/>
        <v>0.30303030303030304</v>
      </c>
      <c r="AH568" s="114">
        <f t="shared" si="199"/>
        <v>0.19913419913419914</v>
      </c>
    </row>
    <row r="569" spans="1:34" ht="21" customHeight="1">
      <c r="A569" s="593">
        <f t="shared" si="194"/>
        <v>559</v>
      </c>
      <c r="B569" s="91"/>
      <c r="C569" s="60" t="s">
        <v>449</v>
      </c>
      <c r="D569" s="63"/>
      <c r="E569" s="17">
        <v>1</v>
      </c>
      <c r="F569" s="91"/>
      <c r="G569" s="91"/>
      <c r="H569" s="120" t="s">
        <v>718</v>
      </c>
      <c r="I569" s="588" t="s">
        <v>621</v>
      </c>
      <c r="J569" s="17">
        <f t="shared" si="209"/>
        <v>34</v>
      </c>
      <c r="K569" s="91" t="s">
        <v>8</v>
      </c>
      <c r="L569" s="144">
        <v>18.899999999999999</v>
      </c>
      <c r="M569" s="17">
        <v>1</v>
      </c>
      <c r="N569" s="19">
        <f t="shared" si="200"/>
        <v>175</v>
      </c>
      <c r="O569" s="102">
        <f t="shared" si="201"/>
        <v>3307.4999999999995</v>
      </c>
      <c r="P569" s="103">
        <f t="shared" si="202"/>
        <v>2.6350350919752721</v>
      </c>
      <c r="Q569" s="62">
        <f t="shared" si="206"/>
        <v>6500</v>
      </c>
      <c r="R569" s="104">
        <f t="shared" si="203"/>
        <v>150</v>
      </c>
      <c r="S569" s="62">
        <f t="shared" si="204"/>
        <v>0</v>
      </c>
      <c r="T569" s="62">
        <f t="shared" si="205"/>
        <v>0</v>
      </c>
      <c r="U569" s="62">
        <f t="shared" si="212"/>
        <v>9807.5</v>
      </c>
      <c r="V569" s="62">
        <f t="shared" si="213"/>
        <v>17900</v>
      </c>
      <c r="W569" s="19">
        <f t="shared" si="214"/>
        <v>1.8166013117786859</v>
      </c>
      <c r="X569" s="111">
        <f t="shared" si="216"/>
        <v>23900</v>
      </c>
      <c r="Y569" s="111"/>
      <c r="Z569" s="112">
        <f t="shared" si="195"/>
        <v>604.90224550898211</v>
      </c>
      <c r="AA569" s="112">
        <f t="shared" si="215"/>
        <v>402.95000000000005</v>
      </c>
      <c r="AB569" s="112">
        <f t="shared" si="196"/>
        <v>99.22499999999998</v>
      </c>
      <c r="AC569" s="112">
        <f t="shared" si="217"/>
        <v>6049.0224550898201</v>
      </c>
      <c r="AD569" s="112">
        <f t="shared" si="197"/>
        <v>4029.5</v>
      </c>
      <c r="AE569" s="112">
        <f t="shared" si="210"/>
        <v>5400</v>
      </c>
      <c r="AF569" s="112">
        <f t="shared" si="211"/>
        <v>3600</v>
      </c>
      <c r="AG569" s="113">
        <f t="shared" si="198"/>
        <v>0.3016759776536313</v>
      </c>
      <c r="AH569" s="114">
        <f t="shared" si="199"/>
        <v>0.2011173184357542</v>
      </c>
    </row>
    <row r="570" spans="1:34" ht="21" customHeight="1">
      <c r="A570" s="593">
        <f t="shared" si="194"/>
        <v>560</v>
      </c>
      <c r="B570" s="91"/>
      <c r="C570" s="60" t="s">
        <v>450</v>
      </c>
      <c r="D570" s="63"/>
      <c r="E570" s="17">
        <v>1</v>
      </c>
      <c r="F570" s="91"/>
      <c r="G570" s="91"/>
      <c r="H570" s="120" t="s">
        <v>719</v>
      </c>
      <c r="I570" s="588" t="s">
        <v>622</v>
      </c>
      <c r="J570" s="17">
        <f t="shared" si="209"/>
        <v>33</v>
      </c>
      <c r="K570" s="91" t="s">
        <v>8</v>
      </c>
      <c r="L570" s="144">
        <v>118</v>
      </c>
      <c r="M570" s="17">
        <v>1</v>
      </c>
      <c r="N570" s="19">
        <f t="shared" si="200"/>
        <v>175</v>
      </c>
      <c r="O570" s="102">
        <f t="shared" si="201"/>
        <v>20650</v>
      </c>
      <c r="P570" s="103">
        <f t="shared" si="202"/>
        <v>16.45154184407842</v>
      </c>
      <c r="Q570" s="62">
        <f t="shared" si="206"/>
        <v>6500</v>
      </c>
      <c r="R570" s="104">
        <f t="shared" si="203"/>
        <v>150</v>
      </c>
      <c r="S570" s="62">
        <f t="shared" si="204"/>
        <v>0</v>
      </c>
      <c r="T570" s="62">
        <f t="shared" si="205"/>
        <v>0</v>
      </c>
      <c r="U570" s="62">
        <f t="shared" si="212"/>
        <v>27150</v>
      </c>
      <c r="V570" s="62">
        <f t="shared" si="213"/>
        <v>50100</v>
      </c>
      <c r="W570" s="19">
        <f t="shared" si="214"/>
        <v>1.841951456203615</v>
      </c>
      <c r="X570" s="111">
        <f t="shared" si="216"/>
        <v>66800</v>
      </c>
      <c r="Y570" s="111"/>
      <c r="Z570" s="112">
        <f t="shared" si="195"/>
        <v>1735.799401197605</v>
      </c>
      <c r="AA570" s="112">
        <f t="shared" si="215"/>
        <v>1159.4000000000001</v>
      </c>
      <c r="AB570" s="112">
        <f t="shared" si="196"/>
        <v>619.5</v>
      </c>
      <c r="AC570" s="112">
        <f t="shared" si="217"/>
        <v>17357.99401197605</v>
      </c>
      <c r="AD570" s="112">
        <f t="shared" si="197"/>
        <v>11594</v>
      </c>
      <c r="AE570" s="112">
        <f t="shared" si="210"/>
        <v>15100</v>
      </c>
      <c r="AF570" s="112">
        <f t="shared" si="211"/>
        <v>9900</v>
      </c>
      <c r="AG570" s="113">
        <f t="shared" si="198"/>
        <v>0.30139720558882238</v>
      </c>
      <c r="AH570" s="114">
        <f t="shared" si="199"/>
        <v>0.19760479041916168</v>
      </c>
    </row>
    <row r="571" spans="1:34" ht="21" customHeight="1">
      <c r="A571" s="593">
        <f t="shared" si="194"/>
        <v>561</v>
      </c>
      <c r="B571" s="91"/>
      <c r="C571" s="60" t="s">
        <v>451</v>
      </c>
      <c r="D571" s="63"/>
      <c r="E571" s="17">
        <v>1</v>
      </c>
      <c r="F571" s="91"/>
      <c r="G571" s="91"/>
      <c r="H571" s="120" t="s">
        <v>719</v>
      </c>
      <c r="I571" s="588" t="s">
        <v>623</v>
      </c>
      <c r="J571" s="17">
        <f t="shared" si="209"/>
        <v>38</v>
      </c>
      <c r="K571" s="91" t="s">
        <v>8</v>
      </c>
      <c r="L571" s="144">
        <v>118</v>
      </c>
      <c r="M571" s="17">
        <v>1</v>
      </c>
      <c r="N571" s="19">
        <f t="shared" si="200"/>
        <v>175</v>
      </c>
      <c r="O571" s="102">
        <f t="shared" si="201"/>
        <v>20650</v>
      </c>
      <c r="P571" s="103">
        <f t="shared" si="202"/>
        <v>16.45154184407842</v>
      </c>
      <c r="Q571" s="62">
        <f t="shared" si="206"/>
        <v>6500</v>
      </c>
      <c r="R571" s="104">
        <f t="shared" si="203"/>
        <v>150</v>
      </c>
      <c r="S571" s="62">
        <f t="shared" si="204"/>
        <v>0</v>
      </c>
      <c r="T571" s="62">
        <f t="shared" si="205"/>
        <v>0</v>
      </c>
      <c r="U571" s="62">
        <f t="shared" si="212"/>
        <v>27150</v>
      </c>
      <c r="V571" s="62">
        <f t="shared" si="213"/>
        <v>50100</v>
      </c>
      <c r="W571" s="19">
        <f t="shared" si="214"/>
        <v>1.841951456203615</v>
      </c>
      <c r="X571" s="111">
        <f t="shared" si="216"/>
        <v>66800</v>
      </c>
      <c r="Y571" s="111"/>
      <c r="Z571" s="112">
        <f t="shared" si="195"/>
        <v>1735.799401197605</v>
      </c>
      <c r="AA571" s="112">
        <f t="shared" si="215"/>
        <v>1159.4000000000001</v>
      </c>
      <c r="AB571" s="112">
        <f t="shared" si="196"/>
        <v>619.5</v>
      </c>
      <c r="AC571" s="112">
        <f t="shared" si="217"/>
        <v>17357.99401197605</v>
      </c>
      <c r="AD571" s="112">
        <f t="shared" si="197"/>
        <v>11594</v>
      </c>
      <c r="AE571" s="112">
        <f t="shared" si="210"/>
        <v>15100</v>
      </c>
      <c r="AF571" s="112">
        <f t="shared" si="211"/>
        <v>9900</v>
      </c>
      <c r="AG571" s="113">
        <f t="shared" si="198"/>
        <v>0.30139720558882238</v>
      </c>
      <c r="AH571" s="114">
        <f t="shared" si="199"/>
        <v>0.19760479041916168</v>
      </c>
    </row>
    <row r="572" spans="1:34" ht="21" customHeight="1">
      <c r="A572" s="593">
        <f t="shared" si="194"/>
        <v>562</v>
      </c>
      <c r="B572" s="91"/>
      <c r="C572" s="60" t="s">
        <v>452</v>
      </c>
      <c r="D572" s="63"/>
      <c r="E572" s="17">
        <v>1</v>
      </c>
      <c r="F572" s="91"/>
      <c r="G572" s="91"/>
      <c r="H572" s="120" t="s">
        <v>720</v>
      </c>
      <c r="I572" s="588" t="s">
        <v>624</v>
      </c>
      <c r="J572" s="17">
        <f t="shared" si="209"/>
        <v>43</v>
      </c>
      <c r="K572" s="91" t="s">
        <v>8</v>
      </c>
      <c r="L572" s="144">
        <v>88</v>
      </c>
      <c r="M572" s="17">
        <v>1</v>
      </c>
      <c r="N572" s="19">
        <f t="shared" si="200"/>
        <v>175</v>
      </c>
      <c r="O572" s="102">
        <f t="shared" si="201"/>
        <v>15400</v>
      </c>
      <c r="P572" s="103">
        <f t="shared" si="202"/>
        <v>12.268946459990685</v>
      </c>
      <c r="Q572" s="62">
        <f t="shared" si="206"/>
        <v>6500</v>
      </c>
      <c r="R572" s="104">
        <f t="shared" si="203"/>
        <v>150</v>
      </c>
      <c r="S572" s="62">
        <f t="shared" si="204"/>
        <v>0</v>
      </c>
      <c r="T572" s="62">
        <f t="shared" si="205"/>
        <v>0</v>
      </c>
      <c r="U572" s="62">
        <f t="shared" si="212"/>
        <v>21900</v>
      </c>
      <c r="V572" s="62">
        <f t="shared" si="213"/>
        <v>40300</v>
      </c>
      <c r="W572" s="19">
        <f t="shared" si="214"/>
        <v>1.8385147513192792</v>
      </c>
      <c r="X572" s="111">
        <f t="shared" si="216"/>
        <v>53800</v>
      </c>
      <c r="Y572" s="111"/>
      <c r="Z572" s="112">
        <f t="shared" si="195"/>
        <v>1393.4491017964071</v>
      </c>
      <c r="AA572" s="112">
        <f t="shared" si="215"/>
        <v>925.40000000000009</v>
      </c>
      <c r="AB572" s="112">
        <f t="shared" si="196"/>
        <v>462</v>
      </c>
      <c r="AC572" s="112">
        <f t="shared" si="217"/>
        <v>13934.491017964072</v>
      </c>
      <c r="AD572" s="112">
        <f t="shared" si="197"/>
        <v>9254</v>
      </c>
      <c r="AE572" s="112">
        <f t="shared" si="210"/>
        <v>12100</v>
      </c>
      <c r="AF572" s="112">
        <f t="shared" si="211"/>
        <v>7900</v>
      </c>
      <c r="AG572" s="113">
        <f t="shared" si="198"/>
        <v>0.30024813895781638</v>
      </c>
      <c r="AH572" s="114">
        <f t="shared" si="199"/>
        <v>0.19602977667493796</v>
      </c>
    </row>
    <row r="573" spans="1:34" ht="21" customHeight="1">
      <c r="A573" s="593">
        <f t="shared" si="194"/>
        <v>563</v>
      </c>
      <c r="B573" s="91"/>
      <c r="C573" s="60" t="s">
        <v>453</v>
      </c>
      <c r="D573" s="63"/>
      <c r="E573" s="17">
        <v>1</v>
      </c>
      <c r="F573" s="91"/>
      <c r="G573" s="91"/>
      <c r="H573" s="120" t="s">
        <v>719</v>
      </c>
      <c r="I573" s="588" t="s">
        <v>625</v>
      </c>
      <c r="J573" s="17">
        <f t="shared" si="209"/>
        <v>38</v>
      </c>
      <c r="K573" s="91" t="s">
        <v>8</v>
      </c>
      <c r="L573" s="144">
        <v>138</v>
      </c>
      <c r="M573" s="17">
        <v>1</v>
      </c>
      <c r="N573" s="19">
        <f t="shared" si="200"/>
        <v>175</v>
      </c>
      <c r="O573" s="102">
        <f t="shared" si="201"/>
        <v>24150</v>
      </c>
      <c r="P573" s="103">
        <f t="shared" si="202"/>
        <v>19.239938766803576</v>
      </c>
      <c r="Q573" s="62">
        <f t="shared" si="206"/>
        <v>6500</v>
      </c>
      <c r="R573" s="104">
        <f t="shared" si="203"/>
        <v>150</v>
      </c>
      <c r="S573" s="62">
        <f t="shared" si="204"/>
        <v>0</v>
      </c>
      <c r="T573" s="62">
        <f t="shared" si="205"/>
        <v>0</v>
      </c>
      <c r="U573" s="62">
        <f t="shared" si="212"/>
        <v>30650</v>
      </c>
      <c r="V573" s="62">
        <f t="shared" si="213"/>
        <v>56600</v>
      </c>
      <c r="W573" s="19">
        <f t="shared" si="214"/>
        <v>1.8435885162790244</v>
      </c>
      <c r="X573" s="111">
        <f t="shared" si="216"/>
        <v>75500</v>
      </c>
      <c r="Y573" s="111"/>
      <c r="Z573" s="112">
        <f t="shared" si="195"/>
        <v>1964.0329341317372</v>
      </c>
      <c r="AA573" s="112">
        <f t="shared" si="215"/>
        <v>1311.5</v>
      </c>
      <c r="AB573" s="112">
        <f t="shared" si="196"/>
        <v>724.5</v>
      </c>
      <c r="AC573" s="112">
        <f t="shared" si="217"/>
        <v>19640.329341317367</v>
      </c>
      <c r="AD573" s="112">
        <f t="shared" si="197"/>
        <v>13115</v>
      </c>
      <c r="AE573" s="112">
        <f t="shared" si="210"/>
        <v>17000</v>
      </c>
      <c r="AF573" s="112">
        <f t="shared" si="211"/>
        <v>11100</v>
      </c>
      <c r="AG573" s="113">
        <f t="shared" si="198"/>
        <v>0.30035335689045939</v>
      </c>
      <c r="AH573" s="114">
        <f t="shared" si="199"/>
        <v>0.196113074204947</v>
      </c>
    </row>
    <row r="574" spans="1:34" ht="21" customHeight="1">
      <c r="A574" s="593">
        <f t="shared" si="194"/>
        <v>564</v>
      </c>
      <c r="B574" s="91"/>
      <c r="C574" s="60" t="s">
        <v>454</v>
      </c>
      <c r="D574" s="63"/>
      <c r="E574" s="17">
        <v>1</v>
      </c>
      <c r="F574" s="91"/>
      <c r="G574" s="91"/>
      <c r="H574" s="120" t="s">
        <v>720</v>
      </c>
      <c r="I574" s="588" t="s">
        <v>626</v>
      </c>
      <c r="J574" s="17">
        <f t="shared" si="209"/>
        <v>44</v>
      </c>
      <c r="K574" s="91" t="s">
        <v>8</v>
      </c>
      <c r="L574" s="144">
        <v>118</v>
      </c>
      <c r="M574" s="17">
        <v>1</v>
      </c>
      <c r="N574" s="19">
        <f t="shared" si="200"/>
        <v>175</v>
      </c>
      <c r="O574" s="102">
        <f t="shared" si="201"/>
        <v>20650</v>
      </c>
      <c r="P574" s="103">
        <f t="shared" si="202"/>
        <v>16.45154184407842</v>
      </c>
      <c r="Q574" s="62">
        <f t="shared" si="206"/>
        <v>6500</v>
      </c>
      <c r="R574" s="104">
        <f t="shared" si="203"/>
        <v>150</v>
      </c>
      <c r="S574" s="62">
        <f t="shared" si="204"/>
        <v>0</v>
      </c>
      <c r="T574" s="62">
        <f t="shared" si="205"/>
        <v>0</v>
      </c>
      <c r="U574" s="62">
        <f t="shared" si="212"/>
        <v>27150</v>
      </c>
      <c r="V574" s="62">
        <f t="shared" si="213"/>
        <v>50100</v>
      </c>
      <c r="W574" s="19">
        <f t="shared" si="214"/>
        <v>1.841951456203615</v>
      </c>
      <c r="X574" s="111">
        <f t="shared" si="216"/>
        <v>66800</v>
      </c>
      <c r="Y574" s="111"/>
      <c r="Z574" s="112">
        <f t="shared" si="195"/>
        <v>1735.799401197605</v>
      </c>
      <c r="AA574" s="112">
        <f t="shared" si="215"/>
        <v>1159.4000000000001</v>
      </c>
      <c r="AB574" s="112">
        <f t="shared" si="196"/>
        <v>619.5</v>
      </c>
      <c r="AC574" s="112">
        <f t="shared" si="217"/>
        <v>17357.99401197605</v>
      </c>
      <c r="AD574" s="112">
        <f t="shared" si="197"/>
        <v>11594</v>
      </c>
      <c r="AE574" s="112">
        <f t="shared" si="210"/>
        <v>15100</v>
      </c>
      <c r="AF574" s="112">
        <f t="shared" si="211"/>
        <v>9900</v>
      </c>
      <c r="AG574" s="113">
        <f t="shared" si="198"/>
        <v>0.30139720558882238</v>
      </c>
      <c r="AH574" s="114">
        <f t="shared" si="199"/>
        <v>0.19760479041916168</v>
      </c>
    </row>
    <row r="575" spans="1:34" ht="21" customHeight="1">
      <c r="A575" s="593">
        <f t="shared" si="194"/>
        <v>565</v>
      </c>
      <c r="B575" s="91"/>
      <c r="C575" s="60" t="s">
        <v>455</v>
      </c>
      <c r="D575" s="63"/>
      <c r="E575" s="17">
        <v>1</v>
      </c>
      <c r="F575" s="91"/>
      <c r="G575" s="91"/>
      <c r="H575" s="120" t="s">
        <v>719</v>
      </c>
      <c r="I575" s="588" t="s">
        <v>627</v>
      </c>
      <c r="J575" s="17">
        <f t="shared" si="209"/>
        <v>36</v>
      </c>
      <c r="K575" s="91" t="s">
        <v>8</v>
      </c>
      <c r="L575" s="144">
        <v>99</v>
      </c>
      <c r="M575" s="17">
        <v>1</v>
      </c>
      <c r="N575" s="19">
        <f t="shared" si="200"/>
        <v>175</v>
      </c>
      <c r="O575" s="102">
        <f t="shared" si="201"/>
        <v>17325</v>
      </c>
      <c r="P575" s="103">
        <f t="shared" si="202"/>
        <v>13.802564767489521</v>
      </c>
      <c r="Q575" s="62">
        <f t="shared" si="206"/>
        <v>6500</v>
      </c>
      <c r="R575" s="104">
        <f t="shared" si="203"/>
        <v>150</v>
      </c>
      <c r="S575" s="62">
        <f t="shared" si="204"/>
        <v>0</v>
      </c>
      <c r="T575" s="62">
        <f t="shared" si="205"/>
        <v>0</v>
      </c>
      <c r="U575" s="62">
        <f t="shared" si="212"/>
        <v>23825</v>
      </c>
      <c r="V575" s="62">
        <f t="shared" si="213"/>
        <v>43900</v>
      </c>
      <c r="W575" s="19">
        <f t="shared" si="214"/>
        <v>1.8399507386067318</v>
      </c>
      <c r="X575" s="111">
        <f t="shared" si="216"/>
        <v>58600</v>
      </c>
      <c r="Y575" s="111"/>
      <c r="Z575" s="112">
        <f t="shared" si="195"/>
        <v>1518.9775449101792</v>
      </c>
      <c r="AA575" s="112">
        <f t="shared" si="215"/>
        <v>1011.3000000000001</v>
      </c>
      <c r="AB575" s="112">
        <f t="shared" si="196"/>
        <v>519.75</v>
      </c>
      <c r="AC575" s="112">
        <f t="shared" si="217"/>
        <v>15189.775449101791</v>
      </c>
      <c r="AD575" s="112">
        <f t="shared" si="197"/>
        <v>10113</v>
      </c>
      <c r="AE575" s="112">
        <f t="shared" si="210"/>
        <v>13200</v>
      </c>
      <c r="AF575" s="112">
        <f t="shared" si="211"/>
        <v>8600</v>
      </c>
      <c r="AG575" s="113">
        <f t="shared" si="198"/>
        <v>0.30068337129840544</v>
      </c>
      <c r="AH575" s="114">
        <f t="shared" si="199"/>
        <v>0.1958997722095672</v>
      </c>
    </row>
    <row r="576" spans="1:34" ht="21" customHeight="1">
      <c r="A576" s="593">
        <f t="shared" si="194"/>
        <v>566</v>
      </c>
      <c r="B576" s="91"/>
      <c r="C576" s="60" t="s">
        <v>456</v>
      </c>
      <c r="D576" s="63"/>
      <c r="E576" s="17">
        <v>1</v>
      </c>
      <c r="F576" s="91"/>
      <c r="G576" s="91"/>
      <c r="H576" s="120" t="s">
        <v>720</v>
      </c>
      <c r="I576" s="588" t="s">
        <v>628</v>
      </c>
      <c r="J576" s="17">
        <f t="shared" si="209"/>
        <v>32</v>
      </c>
      <c r="K576" s="91" t="s">
        <v>8</v>
      </c>
      <c r="L576" s="144">
        <v>118</v>
      </c>
      <c r="M576" s="17">
        <v>1</v>
      </c>
      <c r="N576" s="19">
        <f t="shared" si="200"/>
        <v>175</v>
      </c>
      <c r="O576" s="102">
        <f t="shared" si="201"/>
        <v>20650</v>
      </c>
      <c r="P576" s="103">
        <f t="shared" si="202"/>
        <v>16.45154184407842</v>
      </c>
      <c r="Q576" s="62">
        <f t="shared" si="206"/>
        <v>6500</v>
      </c>
      <c r="R576" s="104">
        <f t="shared" si="203"/>
        <v>150</v>
      </c>
      <c r="S576" s="62">
        <f t="shared" si="204"/>
        <v>0</v>
      </c>
      <c r="T576" s="62">
        <f t="shared" si="205"/>
        <v>0</v>
      </c>
      <c r="U576" s="62">
        <f t="shared" si="212"/>
        <v>27150</v>
      </c>
      <c r="V576" s="62">
        <f t="shared" si="213"/>
        <v>50100</v>
      </c>
      <c r="W576" s="19">
        <f t="shared" si="214"/>
        <v>1.841951456203615</v>
      </c>
      <c r="X576" s="111">
        <f t="shared" si="216"/>
        <v>66800</v>
      </c>
      <c r="Y576" s="111"/>
      <c r="Z576" s="112">
        <f t="shared" si="195"/>
        <v>1735.799401197605</v>
      </c>
      <c r="AA576" s="112">
        <f t="shared" si="215"/>
        <v>1159.4000000000001</v>
      </c>
      <c r="AB576" s="112">
        <f t="shared" si="196"/>
        <v>619.5</v>
      </c>
      <c r="AC576" s="112">
        <f t="shared" si="217"/>
        <v>17357.99401197605</v>
      </c>
      <c r="AD576" s="112">
        <f t="shared" si="197"/>
        <v>11594</v>
      </c>
      <c r="AE576" s="112">
        <f t="shared" si="210"/>
        <v>15100</v>
      </c>
      <c r="AF576" s="112">
        <f t="shared" si="211"/>
        <v>9900</v>
      </c>
      <c r="AG576" s="113">
        <f t="shared" si="198"/>
        <v>0.30139720558882238</v>
      </c>
      <c r="AH576" s="114">
        <f t="shared" si="199"/>
        <v>0.19760479041916168</v>
      </c>
    </row>
    <row r="577" spans="1:34" ht="21" customHeight="1">
      <c r="A577" s="593">
        <f t="shared" si="194"/>
        <v>567</v>
      </c>
      <c r="B577" s="91"/>
      <c r="C577" s="60" t="s">
        <v>457</v>
      </c>
      <c r="D577" s="63"/>
      <c r="E577" s="17">
        <v>1</v>
      </c>
      <c r="F577" s="91"/>
      <c r="G577" s="91"/>
      <c r="H577" s="120" t="s">
        <v>720</v>
      </c>
      <c r="I577" s="588" t="s">
        <v>629</v>
      </c>
      <c r="J577" s="17">
        <f t="shared" si="209"/>
        <v>32</v>
      </c>
      <c r="K577" s="91" t="s">
        <v>8</v>
      </c>
      <c r="L577" s="144">
        <v>108</v>
      </c>
      <c r="M577" s="17">
        <v>1</v>
      </c>
      <c r="N577" s="19">
        <f t="shared" si="200"/>
        <v>175</v>
      </c>
      <c r="O577" s="102">
        <f t="shared" si="201"/>
        <v>18900</v>
      </c>
      <c r="P577" s="103">
        <f t="shared" si="202"/>
        <v>15.057343382715841</v>
      </c>
      <c r="Q577" s="62">
        <f t="shared" si="206"/>
        <v>6500</v>
      </c>
      <c r="R577" s="104">
        <f t="shared" si="203"/>
        <v>150</v>
      </c>
      <c r="S577" s="62">
        <f t="shared" si="204"/>
        <v>0</v>
      </c>
      <c r="T577" s="62">
        <f t="shared" si="205"/>
        <v>0</v>
      </c>
      <c r="U577" s="62">
        <f t="shared" si="212"/>
        <v>25400</v>
      </c>
      <c r="V577" s="62">
        <f t="shared" si="213"/>
        <v>46800</v>
      </c>
      <c r="W577" s="19">
        <f t="shared" si="214"/>
        <v>1.8409637418077232</v>
      </c>
      <c r="X577" s="111">
        <f t="shared" si="216"/>
        <v>62400</v>
      </c>
      <c r="Y577" s="111"/>
      <c r="Z577" s="112">
        <f t="shared" si="195"/>
        <v>1621.6826347305391</v>
      </c>
      <c r="AA577" s="112">
        <f t="shared" si="215"/>
        <v>1079.2</v>
      </c>
      <c r="AB577" s="112">
        <f t="shared" si="196"/>
        <v>567</v>
      </c>
      <c r="AC577" s="112">
        <f t="shared" si="217"/>
        <v>16216.826347305388</v>
      </c>
      <c r="AD577" s="112">
        <f t="shared" si="197"/>
        <v>10792</v>
      </c>
      <c r="AE577" s="112">
        <f t="shared" si="210"/>
        <v>14100</v>
      </c>
      <c r="AF577" s="112">
        <f t="shared" si="211"/>
        <v>9200</v>
      </c>
      <c r="AG577" s="113">
        <f t="shared" si="198"/>
        <v>0.30128205128205127</v>
      </c>
      <c r="AH577" s="114">
        <f t="shared" si="199"/>
        <v>0.19658119658119658</v>
      </c>
    </row>
    <row r="578" spans="1:34" ht="21" customHeight="1">
      <c r="A578" s="593">
        <f t="shared" si="194"/>
        <v>568</v>
      </c>
      <c r="B578" s="91"/>
      <c r="C578" s="60" t="s">
        <v>458</v>
      </c>
      <c r="D578" s="63"/>
      <c r="E578" s="17">
        <v>1</v>
      </c>
      <c r="F578" s="91"/>
      <c r="G578" s="91"/>
      <c r="H578" s="120" t="s">
        <v>720</v>
      </c>
      <c r="I578" s="588" t="s">
        <v>630</v>
      </c>
      <c r="J578" s="17">
        <f t="shared" si="209"/>
        <v>33</v>
      </c>
      <c r="K578" s="91" t="s">
        <v>8</v>
      </c>
      <c r="L578" s="144">
        <v>99</v>
      </c>
      <c r="M578" s="17">
        <v>1</v>
      </c>
      <c r="N578" s="19">
        <f t="shared" si="200"/>
        <v>175</v>
      </c>
      <c r="O578" s="102">
        <f t="shared" si="201"/>
        <v>17325</v>
      </c>
      <c r="P578" s="103">
        <f t="shared" si="202"/>
        <v>13.802564767489521</v>
      </c>
      <c r="Q578" s="62">
        <f t="shared" si="206"/>
        <v>6500</v>
      </c>
      <c r="R578" s="104">
        <f t="shared" si="203"/>
        <v>150</v>
      </c>
      <c r="S578" s="62">
        <f t="shared" si="204"/>
        <v>0</v>
      </c>
      <c r="T578" s="62">
        <f t="shared" si="205"/>
        <v>0</v>
      </c>
      <c r="U578" s="62">
        <f t="shared" si="212"/>
        <v>23825</v>
      </c>
      <c r="V578" s="62">
        <f t="shared" si="213"/>
        <v>43900</v>
      </c>
      <c r="W578" s="19">
        <f t="shared" si="214"/>
        <v>1.8399507386067318</v>
      </c>
      <c r="X578" s="111">
        <f t="shared" si="216"/>
        <v>58600</v>
      </c>
      <c r="Y578" s="111"/>
      <c r="Z578" s="112">
        <f t="shared" si="195"/>
        <v>1518.9775449101792</v>
      </c>
      <c r="AA578" s="112">
        <f t="shared" si="215"/>
        <v>1011.3000000000001</v>
      </c>
      <c r="AB578" s="112">
        <f t="shared" si="196"/>
        <v>519.75</v>
      </c>
      <c r="AC578" s="112">
        <f t="shared" si="217"/>
        <v>15189.775449101791</v>
      </c>
      <c r="AD578" s="112">
        <f t="shared" si="197"/>
        <v>10113</v>
      </c>
      <c r="AE578" s="112">
        <f t="shared" si="210"/>
        <v>13200</v>
      </c>
      <c r="AF578" s="112">
        <f t="shared" si="211"/>
        <v>8600</v>
      </c>
      <c r="AG578" s="113">
        <f t="shared" si="198"/>
        <v>0.30068337129840544</v>
      </c>
      <c r="AH578" s="114">
        <f t="shared" si="199"/>
        <v>0.1958997722095672</v>
      </c>
    </row>
    <row r="579" spans="1:34" ht="21" customHeight="1">
      <c r="A579" s="593">
        <f t="shared" si="194"/>
        <v>569</v>
      </c>
      <c r="B579" s="91"/>
      <c r="C579" s="60" t="s">
        <v>459</v>
      </c>
      <c r="D579" s="63"/>
      <c r="E579" s="17">
        <v>1</v>
      </c>
      <c r="F579" s="91"/>
      <c r="G579" s="91"/>
      <c r="H579" s="120" t="s">
        <v>720</v>
      </c>
      <c r="I579" s="588" t="s">
        <v>631</v>
      </c>
      <c r="J579" s="17">
        <f t="shared" si="209"/>
        <v>28</v>
      </c>
      <c r="K579" s="91" t="s">
        <v>8</v>
      </c>
      <c r="L579" s="144">
        <v>129</v>
      </c>
      <c r="M579" s="17">
        <v>1</v>
      </c>
      <c r="N579" s="19">
        <f t="shared" si="200"/>
        <v>175</v>
      </c>
      <c r="O579" s="102">
        <f t="shared" si="201"/>
        <v>22575</v>
      </c>
      <c r="P579" s="103">
        <f t="shared" si="202"/>
        <v>17.985160151577254</v>
      </c>
      <c r="Q579" s="62">
        <f t="shared" si="206"/>
        <v>6500</v>
      </c>
      <c r="R579" s="104">
        <f t="shared" si="203"/>
        <v>150</v>
      </c>
      <c r="S579" s="62">
        <f t="shared" si="204"/>
        <v>0</v>
      </c>
      <c r="T579" s="62">
        <f t="shared" si="205"/>
        <v>0</v>
      </c>
      <c r="U579" s="62">
        <f t="shared" si="212"/>
        <v>29075</v>
      </c>
      <c r="V579" s="62">
        <f t="shared" si="213"/>
        <v>53600</v>
      </c>
      <c r="W579" s="19">
        <f t="shared" si="214"/>
        <v>1.8429006132189618</v>
      </c>
      <c r="X579" s="111">
        <f t="shared" si="216"/>
        <v>71500</v>
      </c>
      <c r="Y579" s="111"/>
      <c r="Z579" s="112">
        <f t="shared" si="195"/>
        <v>1861.3278443113775</v>
      </c>
      <c r="AA579" s="112">
        <f t="shared" si="215"/>
        <v>1237</v>
      </c>
      <c r="AB579" s="112">
        <f t="shared" si="196"/>
        <v>677.25</v>
      </c>
      <c r="AC579" s="112">
        <f t="shared" si="217"/>
        <v>18613.27844311377</v>
      </c>
      <c r="AD579" s="112">
        <f t="shared" si="197"/>
        <v>12370</v>
      </c>
      <c r="AE579" s="112">
        <f t="shared" si="210"/>
        <v>16100</v>
      </c>
      <c r="AF579" s="112">
        <f t="shared" si="211"/>
        <v>10500</v>
      </c>
      <c r="AG579" s="113">
        <f t="shared" si="198"/>
        <v>0.30037313432835822</v>
      </c>
      <c r="AH579" s="114">
        <f t="shared" si="199"/>
        <v>0.19589552238805971</v>
      </c>
    </row>
    <row r="580" spans="1:34" ht="21" customHeight="1">
      <c r="A580" s="593">
        <f t="shared" si="194"/>
        <v>570</v>
      </c>
      <c r="B580" s="91"/>
      <c r="C580" s="60" t="s">
        <v>460</v>
      </c>
      <c r="D580" s="63"/>
      <c r="E580" s="17">
        <v>1</v>
      </c>
      <c r="F580" s="91"/>
      <c r="G580" s="91"/>
      <c r="H580" s="120" t="s">
        <v>720</v>
      </c>
      <c r="I580" s="588" t="s">
        <v>632</v>
      </c>
      <c r="J580" s="17">
        <f t="shared" si="209"/>
        <v>37</v>
      </c>
      <c r="K580" s="91" t="s">
        <v>8</v>
      </c>
      <c r="L580" s="144">
        <v>99</v>
      </c>
      <c r="M580" s="17">
        <v>1</v>
      </c>
      <c r="N580" s="19">
        <f t="shared" si="200"/>
        <v>175</v>
      </c>
      <c r="O580" s="102">
        <f t="shared" si="201"/>
        <v>17325</v>
      </c>
      <c r="P580" s="103">
        <f t="shared" si="202"/>
        <v>13.802564767489521</v>
      </c>
      <c r="Q580" s="62">
        <f t="shared" si="206"/>
        <v>6500</v>
      </c>
      <c r="R580" s="104">
        <f t="shared" si="203"/>
        <v>150</v>
      </c>
      <c r="S580" s="62">
        <f t="shared" si="204"/>
        <v>0</v>
      </c>
      <c r="T580" s="62">
        <f t="shared" si="205"/>
        <v>0</v>
      </c>
      <c r="U580" s="62">
        <f t="shared" si="212"/>
        <v>23825</v>
      </c>
      <c r="V580" s="62">
        <f t="shared" si="213"/>
        <v>43900</v>
      </c>
      <c r="W580" s="19">
        <f t="shared" si="214"/>
        <v>1.8399507386067318</v>
      </c>
      <c r="X580" s="111">
        <f t="shared" si="216"/>
        <v>58600</v>
      </c>
      <c r="Y580" s="111"/>
      <c r="Z580" s="112">
        <f t="shared" si="195"/>
        <v>1518.9775449101792</v>
      </c>
      <c r="AA580" s="112">
        <f t="shared" si="215"/>
        <v>1011.3000000000001</v>
      </c>
      <c r="AB580" s="112">
        <f t="shared" si="196"/>
        <v>519.75</v>
      </c>
      <c r="AC580" s="112">
        <f t="shared" si="217"/>
        <v>15189.775449101791</v>
      </c>
      <c r="AD580" s="112">
        <f t="shared" si="197"/>
        <v>10113</v>
      </c>
      <c r="AE580" s="112">
        <f t="shared" si="210"/>
        <v>13200</v>
      </c>
      <c r="AF580" s="112">
        <f t="shared" si="211"/>
        <v>8600</v>
      </c>
      <c r="AG580" s="113">
        <f t="shared" si="198"/>
        <v>0.30068337129840544</v>
      </c>
      <c r="AH580" s="114">
        <f t="shared" si="199"/>
        <v>0.1958997722095672</v>
      </c>
    </row>
    <row r="581" spans="1:34" ht="21" customHeight="1">
      <c r="A581" s="593">
        <f t="shared" si="194"/>
        <v>571</v>
      </c>
      <c r="B581" s="91"/>
      <c r="C581" s="60" t="s">
        <v>461</v>
      </c>
      <c r="D581" s="63"/>
      <c r="E581" s="17">
        <v>1</v>
      </c>
      <c r="F581" s="91"/>
      <c r="G581" s="91"/>
      <c r="H581" s="120" t="s">
        <v>697</v>
      </c>
      <c r="I581" s="588" t="s">
        <v>633</v>
      </c>
      <c r="J581" s="17">
        <f t="shared" si="209"/>
        <v>28</v>
      </c>
      <c r="K581" s="91" t="s">
        <v>8</v>
      </c>
      <c r="L581" s="144">
        <v>15</v>
      </c>
      <c r="M581" s="17">
        <v>1</v>
      </c>
      <c r="N581" s="19">
        <f t="shared" si="200"/>
        <v>175</v>
      </c>
      <c r="O581" s="102">
        <f t="shared" si="201"/>
        <v>2625</v>
      </c>
      <c r="P581" s="103">
        <f t="shared" si="202"/>
        <v>2.0912976920438671</v>
      </c>
      <c r="Q581" s="62">
        <f t="shared" si="206"/>
        <v>6500</v>
      </c>
      <c r="R581" s="104">
        <f t="shared" si="203"/>
        <v>150</v>
      </c>
      <c r="S581" s="62">
        <f t="shared" si="204"/>
        <v>0</v>
      </c>
      <c r="T581" s="62">
        <f t="shared" si="205"/>
        <v>0</v>
      </c>
      <c r="U581" s="62">
        <f t="shared" si="212"/>
        <v>9125</v>
      </c>
      <c r="V581" s="62">
        <f t="shared" si="213"/>
        <v>16600</v>
      </c>
      <c r="W581" s="19">
        <f t="shared" si="214"/>
        <v>1.8136330079566894</v>
      </c>
      <c r="X581" s="111">
        <f t="shared" si="216"/>
        <v>22200</v>
      </c>
      <c r="Y581" s="111"/>
      <c r="Z581" s="112">
        <f t="shared" si="195"/>
        <v>560.39670658682644</v>
      </c>
      <c r="AA581" s="112">
        <f t="shared" si="215"/>
        <v>370.1</v>
      </c>
      <c r="AB581" s="112">
        <f t="shared" si="196"/>
        <v>78.75</v>
      </c>
      <c r="AC581" s="112">
        <f t="shared" si="217"/>
        <v>5603.9670658682644</v>
      </c>
      <c r="AD581" s="112">
        <f t="shared" si="197"/>
        <v>3701</v>
      </c>
      <c r="AE581" s="112">
        <f t="shared" si="210"/>
        <v>5000</v>
      </c>
      <c r="AF581" s="112">
        <f t="shared" si="211"/>
        <v>3300</v>
      </c>
      <c r="AG581" s="113">
        <f t="shared" si="198"/>
        <v>0.30120481927710846</v>
      </c>
      <c r="AH581" s="114">
        <f t="shared" si="199"/>
        <v>0.19879518072289157</v>
      </c>
    </row>
    <row r="582" spans="1:34" ht="21" customHeight="1">
      <c r="A582" s="593">
        <f t="shared" si="194"/>
        <v>572</v>
      </c>
      <c r="B582" s="91"/>
      <c r="C582" s="60" t="s">
        <v>462</v>
      </c>
      <c r="D582" s="63"/>
      <c r="E582" s="17">
        <v>1</v>
      </c>
      <c r="F582" s="91"/>
      <c r="G582" s="91"/>
      <c r="H582" s="120" t="s">
        <v>697</v>
      </c>
      <c r="I582" s="588" t="s">
        <v>634</v>
      </c>
      <c r="J582" s="17">
        <f t="shared" si="209"/>
        <v>27</v>
      </c>
      <c r="K582" s="91" t="s">
        <v>8</v>
      </c>
      <c r="L582" s="144">
        <v>18</v>
      </c>
      <c r="M582" s="17">
        <v>1</v>
      </c>
      <c r="N582" s="19">
        <f t="shared" si="200"/>
        <v>175</v>
      </c>
      <c r="O582" s="102">
        <f t="shared" si="201"/>
        <v>3150</v>
      </c>
      <c r="P582" s="103">
        <f t="shared" si="202"/>
        <v>2.5095572304526401</v>
      </c>
      <c r="Q582" s="62">
        <f t="shared" si="206"/>
        <v>6500</v>
      </c>
      <c r="R582" s="104">
        <f t="shared" si="203"/>
        <v>150</v>
      </c>
      <c r="S582" s="62">
        <f t="shared" si="204"/>
        <v>0</v>
      </c>
      <c r="T582" s="62">
        <f t="shared" si="205"/>
        <v>0</v>
      </c>
      <c r="U582" s="62">
        <f t="shared" si="212"/>
        <v>9650</v>
      </c>
      <c r="V582" s="62">
        <f t="shared" si="213"/>
        <v>17600</v>
      </c>
      <c r="W582" s="19">
        <f t="shared" si="214"/>
        <v>1.8159535850578636</v>
      </c>
      <c r="X582" s="111">
        <f t="shared" si="216"/>
        <v>23500</v>
      </c>
      <c r="Y582" s="111"/>
      <c r="Z582" s="112">
        <f t="shared" si="195"/>
        <v>594.63173652694627</v>
      </c>
      <c r="AA582" s="112">
        <f t="shared" si="215"/>
        <v>395.5</v>
      </c>
      <c r="AB582" s="112">
        <f t="shared" si="196"/>
        <v>94.5</v>
      </c>
      <c r="AC582" s="112">
        <f t="shared" si="217"/>
        <v>5946.3173652694622</v>
      </c>
      <c r="AD582" s="112">
        <f t="shared" si="197"/>
        <v>3955</v>
      </c>
      <c r="AE582" s="112">
        <f t="shared" si="210"/>
        <v>5300</v>
      </c>
      <c r="AF582" s="112">
        <f t="shared" si="211"/>
        <v>3500</v>
      </c>
      <c r="AG582" s="113">
        <f t="shared" si="198"/>
        <v>0.30113636363636365</v>
      </c>
      <c r="AH582" s="114">
        <f t="shared" si="199"/>
        <v>0.19886363636363635</v>
      </c>
    </row>
    <row r="583" spans="1:34" ht="21" customHeight="1">
      <c r="A583" s="593">
        <f t="shared" si="194"/>
        <v>573</v>
      </c>
      <c r="B583" s="91"/>
      <c r="C583" s="60" t="s">
        <v>463</v>
      </c>
      <c r="D583" s="63"/>
      <c r="E583" s="17">
        <v>1</v>
      </c>
      <c r="F583" s="91"/>
      <c r="G583" s="91"/>
      <c r="H583" s="120" t="s">
        <v>698</v>
      </c>
      <c r="I583" s="588" t="s">
        <v>635</v>
      </c>
      <c r="J583" s="17">
        <f t="shared" si="209"/>
        <v>33</v>
      </c>
      <c r="K583" s="91" t="s">
        <v>8</v>
      </c>
      <c r="L583" s="144">
        <v>7.9</v>
      </c>
      <c r="M583" s="17">
        <v>1</v>
      </c>
      <c r="N583" s="19">
        <f t="shared" si="200"/>
        <v>175</v>
      </c>
      <c r="O583" s="102">
        <f t="shared" si="201"/>
        <v>1382.5</v>
      </c>
      <c r="P583" s="103">
        <f t="shared" si="202"/>
        <v>1.1014167844764366</v>
      </c>
      <c r="Q583" s="62">
        <f t="shared" si="206"/>
        <v>6500</v>
      </c>
      <c r="R583" s="104">
        <f t="shared" si="203"/>
        <v>150</v>
      </c>
      <c r="S583" s="62">
        <f t="shared" si="204"/>
        <v>0</v>
      </c>
      <c r="T583" s="62">
        <f t="shared" si="205"/>
        <v>0</v>
      </c>
      <c r="U583" s="62">
        <f t="shared" si="212"/>
        <v>7882.5</v>
      </c>
      <c r="V583" s="62">
        <f t="shared" si="213"/>
        <v>14300</v>
      </c>
      <c r="W583" s="19">
        <f t="shared" si="214"/>
        <v>1.8069094921479592</v>
      </c>
      <c r="X583" s="111">
        <f t="shared" si="216"/>
        <v>19100</v>
      </c>
      <c r="Y583" s="111"/>
      <c r="Z583" s="112">
        <f t="shared" si="195"/>
        <v>479.37380239520962</v>
      </c>
      <c r="AA583" s="112">
        <f t="shared" si="215"/>
        <v>317.05</v>
      </c>
      <c r="AB583" s="112">
        <f t="shared" si="196"/>
        <v>41.475000000000001</v>
      </c>
      <c r="AC583" s="112">
        <f t="shared" si="217"/>
        <v>4793.7380239520953</v>
      </c>
      <c r="AD583" s="112">
        <f t="shared" si="197"/>
        <v>3170.5</v>
      </c>
      <c r="AE583" s="112">
        <f t="shared" si="210"/>
        <v>4300</v>
      </c>
      <c r="AF583" s="112">
        <f t="shared" si="211"/>
        <v>2900</v>
      </c>
      <c r="AG583" s="113">
        <f t="shared" si="198"/>
        <v>0.30069930069930068</v>
      </c>
      <c r="AH583" s="114">
        <f t="shared" si="199"/>
        <v>0.20279720279720279</v>
      </c>
    </row>
    <row r="584" spans="1:34" ht="21" customHeight="1">
      <c r="A584" s="593">
        <f t="shared" si="194"/>
        <v>574</v>
      </c>
      <c r="B584" s="91"/>
      <c r="C584" s="60" t="s">
        <v>464</v>
      </c>
      <c r="D584" s="63"/>
      <c r="E584" s="17">
        <v>1</v>
      </c>
      <c r="F584" s="91"/>
      <c r="G584" s="91"/>
      <c r="H584" s="120" t="s">
        <v>697</v>
      </c>
      <c r="I584" s="588" t="s">
        <v>636</v>
      </c>
      <c r="J584" s="17">
        <f t="shared" si="209"/>
        <v>28</v>
      </c>
      <c r="K584" s="91" t="s">
        <v>8</v>
      </c>
      <c r="L584" s="144">
        <v>12.5</v>
      </c>
      <c r="M584" s="17">
        <v>1</v>
      </c>
      <c r="N584" s="19">
        <f t="shared" ref="N584:N629" si="218">IF(K584="USD",$G$1,IF(K584="CNY",$G$2,IF(K584="JPY",$G$4,IF(K584="EUR",$G$3,"확인요망"))))</f>
        <v>175</v>
      </c>
      <c r="O584" s="102">
        <f t="shared" si="201"/>
        <v>2187.5</v>
      </c>
      <c r="P584" s="103">
        <f t="shared" si="202"/>
        <v>1.7427480767032224</v>
      </c>
      <c r="Q584" s="62">
        <f t="shared" si="206"/>
        <v>6500</v>
      </c>
      <c r="R584" s="104">
        <f t="shared" si="203"/>
        <v>150</v>
      </c>
      <c r="S584" s="62">
        <f t="shared" si="204"/>
        <v>0</v>
      </c>
      <c r="T584" s="62">
        <f t="shared" si="205"/>
        <v>0</v>
      </c>
      <c r="U584" s="62">
        <f t="shared" si="212"/>
        <v>8687.5</v>
      </c>
      <c r="V584" s="62">
        <f t="shared" si="213"/>
        <v>15800</v>
      </c>
      <c r="W584" s="19">
        <f t="shared" si="214"/>
        <v>1.8114849437815017</v>
      </c>
      <c r="X584" s="111">
        <f t="shared" si="216"/>
        <v>21100</v>
      </c>
      <c r="Y584" s="111"/>
      <c r="Z584" s="112">
        <f t="shared" si="195"/>
        <v>531.8675149700598</v>
      </c>
      <c r="AA584" s="112">
        <f t="shared" si="215"/>
        <v>352.55</v>
      </c>
      <c r="AB584" s="112">
        <f t="shared" si="196"/>
        <v>65.625</v>
      </c>
      <c r="AC584" s="112">
        <f t="shared" si="217"/>
        <v>5318.6751497005989</v>
      </c>
      <c r="AD584" s="112">
        <f t="shared" si="197"/>
        <v>3525.5</v>
      </c>
      <c r="AE584" s="112">
        <f t="shared" si="210"/>
        <v>4800</v>
      </c>
      <c r="AF584" s="112">
        <f t="shared" si="211"/>
        <v>3200</v>
      </c>
      <c r="AG584" s="113">
        <f t="shared" si="198"/>
        <v>0.30379746835443039</v>
      </c>
      <c r="AH584" s="114">
        <f t="shared" si="199"/>
        <v>0.20253164556962025</v>
      </c>
    </row>
    <row r="585" spans="1:34" ht="21" customHeight="1">
      <c r="A585" s="593">
        <f t="shared" si="194"/>
        <v>575</v>
      </c>
      <c r="B585" s="91"/>
      <c r="C585" s="60" t="s">
        <v>465</v>
      </c>
      <c r="D585" s="63"/>
      <c r="E585" s="17">
        <v>1</v>
      </c>
      <c r="F585" s="91"/>
      <c r="G585" s="91"/>
      <c r="H585" s="120" t="s">
        <v>698</v>
      </c>
      <c r="I585" s="588" t="s">
        <v>637</v>
      </c>
      <c r="J585" s="17">
        <f t="shared" si="209"/>
        <v>40</v>
      </c>
      <c r="K585" s="91" t="s">
        <v>8</v>
      </c>
      <c r="L585" s="144">
        <v>19.8</v>
      </c>
      <c r="M585" s="17">
        <v>1</v>
      </c>
      <c r="N585" s="19">
        <f t="shared" si="218"/>
        <v>175</v>
      </c>
      <c r="O585" s="102">
        <f t="shared" si="201"/>
        <v>3465</v>
      </c>
      <c r="P585" s="103">
        <f t="shared" si="202"/>
        <v>2.760512953497904</v>
      </c>
      <c r="Q585" s="62">
        <f t="shared" si="206"/>
        <v>6500</v>
      </c>
      <c r="R585" s="104">
        <f t="shared" si="203"/>
        <v>150</v>
      </c>
      <c r="S585" s="62">
        <f t="shared" si="204"/>
        <v>0</v>
      </c>
      <c r="T585" s="62">
        <f t="shared" si="205"/>
        <v>0</v>
      </c>
      <c r="U585" s="62">
        <f t="shared" si="212"/>
        <v>9965</v>
      </c>
      <c r="V585" s="62">
        <f t="shared" si="213"/>
        <v>18200</v>
      </c>
      <c r="W585" s="19">
        <f t="shared" si="214"/>
        <v>1.817228563445112</v>
      </c>
      <c r="X585" s="111">
        <f t="shared" si="216"/>
        <v>24300</v>
      </c>
      <c r="Y585" s="111"/>
      <c r="Z585" s="112">
        <f t="shared" si="195"/>
        <v>615.17275449101817</v>
      </c>
      <c r="AA585" s="112">
        <f t="shared" si="215"/>
        <v>410.40000000000003</v>
      </c>
      <c r="AB585" s="112">
        <f t="shared" si="196"/>
        <v>103.95</v>
      </c>
      <c r="AC585" s="112">
        <f t="shared" si="217"/>
        <v>6151.7275449101817</v>
      </c>
      <c r="AD585" s="112">
        <f t="shared" si="197"/>
        <v>4104</v>
      </c>
      <c r="AE585" s="112">
        <f t="shared" si="210"/>
        <v>5500</v>
      </c>
      <c r="AF585" s="112">
        <f t="shared" si="211"/>
        <v>3600</v>
      </c>
      <c r="AG585" s="113">
        <f t="shared" si="198"/>
        <v>0.30219780219780218</v>
      </c>
      <c r="AH585" s="114">
        <f t="shared" si="199"/>
        <v>0.19780219780219779</v>
      </c>
    </row>
    <row r="586" spans="1:34" ht="21" customHeight="1">
      <c r="A586" s="593">
        <f t="shared" si="194"/>
        <v>576</v>
      </c>
      <c r="B586" s="91"/>
      <c r="C586" s="60" t="s">
        <v>466</v>
      </c>
      <c r="D586" s="63"/>
      <c r="E586" s="17">
        <v>1</v>
      </c>
      <c r="F586" s="91"/>
      <c r="G586" s="91"/>
      <c r="H586" s="120" t="s">
        <v>697</v>
      </c>
      <c r="I586" s="588" t="s">
        <v>638</v>
      </c>
      <c r="J586" s="17">
        <f t="shared" si="209"/>
        <v>42</v>
      </c>
      <c r="K586" s="91" t="s">
        <v>8</v>
      </c>
      <c r="L586" s="144">
        <v>149</v>
      </c>
      <c r="M586" s="17">
        <v>1</v>
      </c>
      <c r="N586" s="19">
        <f t="shared" si="218"/>
        <v>175</v>
      </c>
      <c r="O586" s="102">
        <f t="shared" si="201"/>
        <v>26075</v>
      </c>
      <c r="P586" s="103">
        <f t="shared" si="202"/>
        <v>20.77355707430241</v>
      </c>
      <c r="Q586" s="62">
        <f t="shared" si="206"/>
        <v>6500</v>
      </c>
      <c r="R586" s="104">
        <f t="shared" si="203"/>
        <v>150</v>
      </c>
      <c r="S586" s="62">
        <f t="shared" si="204"/>
        <v>0</v>
      </c>
      <c r="T586" s="62">
        <f t="shared" si="205"/>
        <v>0</v>
      </c>
      <c r="U586" s="62">
        <f t="shared" si="212"/>
        <v>32575</v>
      </c>
      <c r="V586" s="62">
        <f t="shared" si="213"/>
        <v>60100</v>
      </c>
      <c r="W586" s="19">
        <f t="shared" si="214"/>
        <v>1.8443389506482046</v>
      </c>
      <c r="X586" s="111">
        <f t="shared" si="216"/>
        <v>80200</v>
      </c>
      <c r="Y586" s="111"/>
      <c r="Z586" s="112">
        <f t="shared" si="195"/>
        <v>2089.561377245509</v>
      </c>
      <c r="AA586" s="112">
        <f t="shared" si="215"/>
        <v>1389.1000000000001</v>
      </c>
      <c r="AB586" s="112">
        <f t="shared" si="196"/>
        <v>782.25</v>
      </c>
      <c r="AC586" s="112">
        <f t="shared" si="217"/>
        <v>20895.613772455086</v>
      </c>
      <c r="AD586" s="112">
        <f t="shared" si="197"/>
        <v>13891</v>
      </c>
      <c r="AE586" s="112">
        <f t="shared" si="210"/>
        <v>18100</v>
      </c>
      <c r="AF586" s="112">
        <f t="shared" si="211"/>
        <v>11800</v>
      </c>
      <c r="AG586" s="113">
        <f t="shared" si="198"/>
        <v>0.30116472545757073</v>
      </c>
      <c r="AH586" s="114">
        <f t="shared" si="199"/>
        <v>0.19633943427620631</v>
      </c>
    </row>
    <row r="587" spans="1:34" ht="21" customHeight="1">
      <c r="A587" s="593">
        <f t="shared" ref="A587:A650" si="219">ROW()-10</f>
        <v>577</v>
      </c>
      <c r="B587" s="91"/>
      <c r="C587" s="60" t="s">
        <v>467</v>
      </c>
      <c r="D587" s="63"/>
      <c r="E587" s="17">
        <v>1</v>
      </c>
      <c r="F587" s="91"/>
      <c r="G587" s="91"/>
      <c r="H587" s="120" t="s">
        <v>697</v>
      </c>
      <c r="I587" s="588" t="s">
        <v>639</v>
      </c>
      <c r="J587" s="17">
        <f t="shared" si="209"/>
        <v>32</v>
      </c>
      <c r="K587" s="91" t="s">
        <v>8</v>
      </c>
      <c r="L587" s="144">
        <v>29</v>
      </c>
      <c r="M587" s="17">
        <v>1</v>
      </c>
      <c r="N587" s="19">
        <f t="shared" si="218"/>
        <v>175</v>
      </c>
      <c r="O587" s="102">
        <f t="shared" ref="O587:O629" si="220">L587*N587</f>
        <v>5075</v>
      </c>
      <c r="P587" s="103">
        <f t="shared" ref="P587:P629" si="221">O587/$G$1</f>
        <v>4.043175537951476</v>
      </c>
      <c r="Q587" s="62">
        <f t="shared" si="206"/>
        <v>6500</v>
      </c>
      <c r="R587" s="104">
        <f t="shared" ref="R587:R629" si="222">IF(G587="USD",200,150)</f>
        <v>150</v>
      </c>
      <c r="S587" s="62">
        <f t="shared" ref="S587:S629" si="223">IF(P587&lt;R587,0,(O587+Q587)*0.08)</f>
        <v>0</v>
      </c>
      <c r="T587" s="62">
        <f t="shared" ref="T587:T629" si="224">IF(P587&lt;R587,0,(O587+S587)*0.1)</f>
        <v>0</v>
      </c>
      <c r="U587" s="62">
        <f t="shared" si="212"/>
        <v>11575</v>
      </c>
      <c r="V587" s="62">
        <f t="shared" si="213"/>
        <v>21100</v>
      </c>
      <c r="W587" s="19">
        <f t="shared" si="214"/>
        <v>1.8226613727189251</v>
      </c>
      <c r="X587" s="111">
        <f t="shared" si="216"/>
        <v>28200</v>
      </c>
      <c r="Y587" s="111"/>
      <c r="Z587" s="112">
        <f t="shared" ref="Z587:Z629" si="225">0.1*(0.89*W587-1)*U587</f>
        <v>720.16017964071887</v>
      </c>
      <c r="AA587" s="112">
        <f t="shared" si="215"/>
        <v>473.1</v>
      </c>
      <c r="AB587" s="112">
        <f t="shared" ref="AB587:AB629" si="226">O587*0.03</f>
        <v>152.25</v>
      </c>
      <c r="AC587" s="112">
        <f t="shared" si="217"/>
        <v>7201.6017964071871</v>
      </c>
      <c r="AD587" s="112">
        <f t="shared" ref="AD587:AD629" si="227">V587-(X587*0.17)-U587</f>
        <v>4731</v>
      </c>
      <c r="AE587" s="112">
        <f t="shared" si="210"/>
        <v>6400</v>
      </c>
      <c r="AF587" s="112">
        <f t="shared" si="211"/>
        <v>4200</v>
      </c>
      <c r="AG587" s="113">
        <f t="shared" ref="AG587:AG629" si="228">AE587/V587</f>
        <v>0.30331753554502372</v>
      </c>
      <c r="AH587" s="114">
        <f t="shared" ref="AH587:AH629" si="229">AF587/V587</f>
        <v>0.1990521327014218</v>
      </c>
    </row>
    <row r="588" spans="1:34" ht="21" customHeight="1">
      <c r="A588" s="593">
        <f t="shared" si="219"/>
        <v>578</v>
      </c>
      <c r="B588" s="91"/>
      <c r="C588" s="60" t="s">
        <v>468</v>
      </c>
      <c r="D588" s="63"/>
      <c r="E588" s="17">
        <v>1</v>
      </c>
      <c r="F588" s="91"/>
      <c r="G588" s="91"/>
      <c r="H588" s="120" t="s">
        <v>697</v>
      </c>
      <c r="I588" s="588" t="s">
        <v>640</v>
      </c>
      <c r="J588" s="17">
        <f t="shared" si="209"/>
        <v>32</v>
      </c>
      <c r="K588" s="91" t="s">
        <v>8</v>
      </c>
      <c r="L588" s="144">
        <v>19.8</v>
      </c>
      <c r="M588" s="17">
        <v>1</v>
      </c>
      <c r="N588" s="19">
        <f t="shared" si="218"/>
        <v>175</v>
      </c>
      <c r="O588" s="102">
        <f t="shared" si="220"/>
        <v>3465</v>
      </c>
      <c r="P588" s="103">
        <f t="shared" si="221"/>
        <v>2.760512953497904</v>
      </c>
      <c r="Q588" s="62">
        <f t="shared" si="206"/>
        <v>6500</v>
      </c>
      <c r="R588" s="104">
        <f t="shared" si="222"/>
        <v>150</v>
      </c>
      <c r="S588" s="62">
        <f t="shared" si="223"/>
        <v>0</v>
      </c>
      <c r="T588" s="62">
        <f t="shared" si="224"/>
        <v>0</v>
      </c>
      <c r="U588" s="62">
        <f t="shared" si="212"/>
        <v>9965</v>
      </c>
      <c r="V588" s="62">
        <f t="shared" si="213"/>
        <v>18200</v>
      </c>
      <c r="W588" s="19">
        <f t="shared" si="214"/>
        <v>1.817228563445112</v>
      </c>
      <c r="X588" s="111">
        <f t="shared" si="216"/>
        <v>24300</v>
      </c>
      <c r="Y588" s="111"/>
      <c r="Z588" s="112">
        <f t="shared" si="225"/>
        <v>615.17275449101817</v>
      </c>
      <c r="AA588" s="112">
        <f t="shared" si="215"/>
        <v>410.40000000000003</v>
      </c>
      <c r="AB588" s="112">
        <f t="shared" si="226"/>
        <v>103.95</v>
      </c>
      <c r="AC588" s="112">
        <f t="shared" si="217"/>
        <v>6151.7275449101817</v>
      </c>
      <c r="AD588" s="112">
        <f t="shared" si="227"/>
        <v>4104</v>
      </c>
      <c r="AE588" s="112">
        <f t="shared" si="210"/>
        <v>5500</v>
      </c>
      <c r="AF588" s="112">
        <f t="shared" si="211"/>
        <v>3600</v>
      </c>
      <c r="AG588" s="113">
        <f t="shared" si="228"/>
        <v>0.30219780219780218</v>
      </c>
      <c r="AH588" s="114">
        <f t="shared" si="229"/>
        <v>0.19780219780219779</v>
      </c>
    </row>
    <row r="589" spans="1:34" ht="21" customHeight="1">
      <c r="A589" s="593">
        <f t="shared" si="219"/>
        <v>579</v>
      </c>
      <c r="B589" s="91"/>
      <c r="C589" s="60" t="s">
        <v>469</v>
      </c>
      <c r="D589" s="63"/>
      <c r="E589" s="17">
        <v>1</v>
      </c>
      <c r="F589" s="91"/>
      <c r="G589" s="91"/>
      <c r="H589" s="120" t="s">
        <v>697</v>
      </c>
      <c r="I589" s="588" t="s">
        <v>641</v>
      </c>
      <c r="J589" s="17">
        <f t="shared" si="209"/>
        <v>33</v>
      </c>
      <c r="K589" s="91" t="s">
        <v>8</v>
      </c>
      <c r="L589" s="144">
        <v>15.8</v>
      </c>
      <c r="M589" s="17">
        <v>1</v>
      </c>
      <c r="N589" s="19">
        <f t="shared" si="218"/>
        <v>175</v>
      </c>
      <c r="O589" s="102">
        <f t="shared" si="220"/>
        <v>2765</v>
      </c>
      <c r="P589" s="103">
        <f t="shared" si="221"/>
        <v>2.2028335689528733</v>
      </c>
      <c r="Q589" s="62">
        <f t="shared" si="206"/>
        <v>6500</v>
      </c>
      <c r="R589" s="104">
        <f t="shared" si="222"/>
        <v>150</v>
      </c>
      <c r="S589" s="62">
        <f t="shared" si="223"/>
        <v>0</v>
      </c>
      <c r="T589" s="62">
        <f t="shared" si="224"/>
        <v>0</v>
      </c>
      <c r="U589" s="62">
        <f t="shared" si="212"/>
        <v>9265</v>
      </c>
      <c r="V589" s="62">
        <f t="shared" si="213"/>
        <v>16900</v>
      </c>
      <c r="W589" s="19">
        <f t="shared" si="214"/>
        <v>1.8142775431328384</v>
      </c>
      <c r="X589" s="111">
        <f t="shared" si="216"/>
        <v>22600</v>
      </c>
      <c r="Y589" s="111"/>
      <c r="Z589" s="112">
        <f t="shared" si="225"/>
        <v>569.52604790419161</v>
      </c>
      <c r="AA589" s="112">
        <f t="shared" si="215"/>
        <v>379.3</v>
      </c>
      <c r="AB589" s="112">
        <f t="shared" si="226"/>
        <v>82.95</v>
      </c>
      <c r="AC589" s="112">
        <f t="shared" si="217"/>
        <v>5695.2604790419155</v>
      </c>
      <c r="AD589" s="112">
        <f t="shared" si="227"/>
        <v>3793</v>
      </c>
      <c r="AE589" s="112">
        <f t="shared" si="210"/>
        <v>5100</v>
      </c>
      <c r="AF589" s="112">
        <f t="shared" si="211"/>
        <v>3400</v>
      </c>
      <c r="AG589" s="113">
        <f t="shared" si="228"/>
        <v>0.30177514792899407</v>
      </c>
      <c r="AH589" s="114">
        <f t="shared" si="229"/>
        <v>0.20118343195266272</v>
      </c>
    </row>
    <row r="590" spans="1:34" ht="21" customHeight="1">
      <c r="A590" s="593">
        <f t="shared" si="219"/>
        <v>580</v>
      </c>
      <c r="B590" s="91"/>
      <c r="C590" s="60" t="s">
        <v>470</v>
      </c>
      <c r="D590" s="63"/>
      <c r="E590" s="17">
        <v>1</v>
      </c>
      <c r="F590" s="91"/>
      <c r="G590" s="91"/>
      <c r="H590" s="120" t="s">
        <v>697</v>
      </c>
      <c r="I590" s="588" t="s">
        <v>642</v>
      </c>
      <c r="J590" s="17">
        <f t="shared" si="209"/>
        <v>28</v>
      </c>
      <c r="K590" s="91" t="s">
        <v>8</v>
      </c>
      <c r="L590" s="144">
        <v>12.8</v>
      </c>
      <c r="M590" s="17">
        <v>1</v>
      </c>
      <c r="N590" s="19">
        <f t="shared" si="218"/>
        <v>175</v>
      </c>
      <c r="O590" s="102">
        <f t="shared" si="220"/>
        <v>2240</v>
      </c>
      <c r="P590" s="103">
        <f t="shared" si="221"/>
        <v>1.7845740305440998</v>
      </c>
      <c r="Q590" s="62">
        <f t="shared" si="206"/>
        <v>6500</v>
      </c>
      <c r="R590" s="104">
        <f t="shared" si="222"/>
        <v>150</v>
      </c>
      <c r="S590" s="62">
        <f t="shared" si="223"/>
        <v>0</v>
      </c>
      <c r="T590" s="62">
        <f t="shared" si="224"/>
        <v>0</v>
      </c>
      <c r="U590" s="62">
        <f t="shared" si="212"/>
        <v>8740</v>
      </c>
      <c r="V590" s="62">
        <f t="shared" si="213"/>
        <v>15900</v>
      </c>
      <c r="W590" s="19">
        <f t="shared" si="214"/>
        <v>1.811754066238233</v>
      </c>
      <c r="X590" s="111">
        <f t="shared" si="216"/>
        <v>21200</v>
      </c>
      <c r="Y590" s="111"/>
      <c r="Z590" s="112">
        <f t="shared" si="225"/>
        <v>535.29101796407201</v>
      </c>
      <c r="AA590" s="112">
        <f t="shared" si="215"/>
        <v>355.6</v>
      </c>
      <c r="AB590" s="112">
        <f t="shared" si="226"/>
        <v>67.2</v>
      </c>
      <c r="AC590" s="112">
        <f t="shared" si="217"/>
        <v>5352.9101796407194</v>
      </c>
      <c r="AD590" s="112">
        <f t="shared" si="227"/>
        <v>3556</v>
      </c>
      <c r="AE590" s="112">
        <f t="shared" si="210"/>
        <v>4800</v>
      </c>
      <c r="AF590" s="112">
        <f t="shared" si="211"/>
        <v>3200</v>
      </c>
      <c r="AG590" s="113">
        <f t="shared" si="228"/>
        <v>0.30188679245283018</v>
      </c>
      <c r="AH590" s="114">
        <f t="shared" si="229"/>
        <v>0.20125786163522014</v>
      </c>
    </row>
    <row r="591" spans="1:34" ht="21" customHeight="1">
      <c r="A591" s="593">
        <f t="shared" si="219"/>
        <v>581</v>
      </c>
      <c r="B591" s="91"/>
      <c r="C591" s="60" t="s">
        <v>471</v>
      </c>
      <c r="D591" s="63"/>
      <c r="E591" s="17">
        <v>1</v>
      </c>
      <c r="F591" s="91"/>
      <c r="G591" s="91"/>
      <c r="H591" s="120" t="s">
        <v>698</v>
      </c>
      <c r="I591" s="588" t="s">
        <v>643</v>
      </c>
      <c r="J591" s="17">
        <f t="shared" si="209"/>
        <v>36</v>
      </c>
      <c r="K591" s="91" t="s">
        <v>8</v>
      </c>
      <c r="L591" s="144">
        <v>49</v>
      </c>
      <c r="M591" s="17">
        <v>1</v>
      </c>
      <c r="N591" s="19">
        <f t="shared" si="218"/>
        <v>175</v>
      </c>
      <c r="O591" s="102">
        <f t="shared" si="220"/>
        <v>8575</v>
      </c>
      <c r="P591" s="103">
        <f t="shared" si="221"/>
        <v>6.8315724606766315</v>
      </c>
      <c r="Q591" s="62">
        <f t="shared" si="206"/>
        <v>6500</v>
      </c>
      <c r="R591" s="104">
        <f t="shared" si="222"/>
        <v>150</v>
      </c>
      <c r="S591" s="62">
        <f t="shared" si="223"/>
        <v>0</v>
      </c>
      <c r="T591" s="62">
        <f t="shared" si="224"/>
        <v>0</v>
      </c>
      <c r="U591" s="62">
        <f t="shared" si="212"/>
        <v>15075</v>
      </c>
      <c r="V591" s="62">
        <f t="shared" si="213"/>
        <v>27600</v>
      </c>
      <c r="W591" s="19">
        <f t="shared" si="214"/>
        <v>1.8304684164010288</v>
      </c>
      <c r="X591" s="111">
        <f t="shared" si="216"/>
        <v>36800</v>
      </c>
      <c r="Y591" s="111"/>
      <c r="Z591" s="112">
        <f t="shared" si="225"/>
        <v>948.39371257485038</v>
      </c>
      <c r="AA591" s="112">
        <f t="shared" si="215"/>
        <v>626.90000000000009</v>
      </c>
      <c r="AB591" s="112">
        <f t="shared" si="226"/>
        <v>257.25</v>
      </c>
      <c r="AC591" s="112">
        <f t="shared" si="217"/>
        <v>9483.9371257485036</v>
      </c>
      <c r="AD591" s="112">
        <f t="shared" si="227"/>
        <v>6269</v>
      </c>
      <c r="AE591" s="112">
        <f t="shared" si="210"/>
        <v>8300</v>
      </c>
      <c r="AF591" s="112">
        <f t="shared" si="211"/>
        <v>5400</v>
      </c>
      <c r="AG591" s="113">
        <f t="shared" si="228"/>
        <v>0.30072463768115942</v>
      </c>
      <c r="AH591" s="114">
        <f t="shared" si="229"/>
        <v>0.19565217391304349</v>
      </c>
    </row>
    <row r="592" spans="1:34" ht="21" customHeight="1">
      <c r="A592" s="593">
        <f t="shared" si="219"/>
        <v>582</v>
      </c>
      <c r="B592" s="91"/>
      <c r="C592" s="60" t="s">
        <v>472</v>
      </c>
      <c r="D592" s="63"/>
      <c r="E592" s="17">
        <v>1</v>
      </c>
      <c r="F592" s="91"/>
      <c r="G592" s="91"/>
      <c r="H592" s="120" t="s">
        <v>698</v>
      </c>
      <c r="I592" s="588" t="s">
        <v>644</v>
      </c>
      <c r="J592" s="17">
        <f t="shared" si="209"/>
        <v>41</v>
      </c>
      <c r="K592" s="91" t="s">
        <v>8</v>
      </c>
      <c r="L592" s="144">
        <v>6.8</v>
      </c>
      <c r="M592" s="17">
        <v>1</v>
      </c>
      <c r="N592" s="19">
        <f t="shared" si="218"/>
        <v>175</v>
      </c>
      <c r="O592" s="102">
        <f t="shared" si="220"/>
        <v>1190</v>
      </c>
      <c r="P592" s="103">
        <f t="shared" si="221"/>
        <v>0.94805495372655302</v>
      </c>
      <c r="Q592" s="62">
        <f t="shared" si="206"/>
        <v>6500</v>
      </c>
      <c r="R592" s="104">
        <f t="shared" si="222"/>
        <v>150</v>
      </c>
      <c r="S592" s="62">
        <f t="shared" si="223"/>
        <v>0</v>
      </c>
      <c r="T592" s="62">
        <f t="shared" si="224"/>
        <v>0</v>
      </c>
      <c r="U592" s="62">
        <f t="shared" si="212"/>
        <v>7690</v>
      </c>
      <c r="V592" s="62">
        <f t="shared" si="213"/>
        <v>13900</v>
      </c>
      <c r="W592" s="19">
        <f t="shared" si="214"/>
        <v>1.8056734385585136</v>
      </c>
      <c r="X592" s="111">
        <f t="shared" si="216"/>
        <v>18600</v>
      </c>
      <c r="Y592" s="111"/>
      <c r="Z592" s="112">
        <f t="shared" si="225"/>
        <v>466.82095808383224</v>
      </c>
      <c r="AA592" s="112">
        <f t="shared" si="215"/>
        <v>304.8</v>
      </c>
      <c r="AB592" s="112">
        <f t="shared" si="226"/>
        <v>35.699999999999996</v>
      </c>
      <c r="AC592" s="112">
        <f t="shared" si="217"/>
        <v>4668.2095808383219</v>
      </c>
      <c r="AD592" s="112">
        <f t="shared" si="227"/>
        <v>3048</v>
      </c>
      <c r="AE592" s="112">
        <f t="shared" si="210"/>
        <v>4200</v>
      </c>
      <c r="AF592" s="112">
        <f t="shared" si="211"/>
        <v>2800</v>
      </c>
      <c r="AG592" s="113">
        <f t="shared" si="228"/>
        <v>0.30215827338129497</v>
      </c>
      <c r="AH592" s="114">
        <f t="shared" si="229"/>
        <v>0.20143884892086331</v>
      </c>
    </row>
    <row r="593" spans="1:34" ht="21" customHeight="1">
      <c r="A593" s="593">
        <f t="shared" si="219"/>
        <v>583</v>
      </c>
      <c r="B593" s="91"/>
      <c r="C593" s="60" t="s">
        <v>473</v>
      </c>
      <c r="D593" s="63"/>
      <c r="E593" s="17">
        <v>1</v>
      </c>
      <c r="F593" s="91"/>
      <c r="G593" s="91"/>
      <c r="H593" s="120" t="s">
        <v>697</v>
      </c>
      <c r="I593" s="588" t="s">
        <v>645</v>
      </c>
      <c r="J593" s="17">
        <f t="shared" si="209"/>
        <v>38</v>
      </c>
      <c r="K593" s="91" t="s">
        <v>8</v>
      </c>
      <c r="L593" s="144">
        <v>17.8</v>
      </c>
      <c r="M593" s="17">
        <v>1</v>
      </c>
      <c r="N593" s="19">
        <f t="shared" si="218"/>
        <v>175</v>
      </c>
      <c r="O593" s="102">
        <f t="shared" si="220"/>
        <v>3115</v>
      </c>
      <c r="P593" s="103">
        <f t="shared" si="221"/>
        <v>2.4816732612253887</v>
      </c>
      <c r="Q593" s="62">
        <f t="shared" si="206"/>
        <v>6500</v>
      </c>
      <c r="R593" s="104">
        <f t="shared" si="222"/>
        <v>150</v>
      </c>
      <c r="S593" s="62">
        <f t="shared" si="223"/>
        <v>0</v>
      </c>
      <c r="T593" s="62">
        <f t="shared" si="224"/>
        <v>0</v>
      </c>
      <c r="U593" s="62">
        <f t="shared" si="212"/>
        <v>9615</v>
      </c>
      <c r="V593" s="62">
        <f t="shared" si="213"/>
        <v>17500</v>
      </c>
      <c r="W593" s="19">
        <f t="shared" si="214"/>
        <v>1.8158067640070874</v>
      </c>
      <c r="X593" s="111">
        <f t="shared" si="216"/>
        <v>23400</v>
      </c>
      <c r="Y593" s="111"/>
      <c r="Z593" s="112">
        <f t="shared" si="225"/>
        <v>592.34940119760495</v>
      </c>
      <c r="AA593" s="112">
        <f t="shared" si="215"/>
        <v>390.70000000000005</v>
      </c>
      <c r="AB593" s="112">
        <f t="shared" si="226"/>
        <v>93.45</v>
      </c>
      <c r="AC593" s="112">
        <f t="shared" si="217"/>
        <v>5923.4940119760486</v>
      </c>
      <c r="AD593" s="112">
        <f t="shared" si="227"/>
        <v>3907</v>
      </c>
      <c r="AE593" s="112">
        <f t="shared" si="210"/>
        <v>5300</v>
      </c>
      <c r="AF593" s="112">
        <f t="shared" si="211"/>
        <v>3500</v>
      </c>
      <c r="AG593" s="113">
        <f t="shared" si="228"/>
        <v>0.30285714285714288</v>
      </c>
      <c r="AH593" s="114">
        <f t="shared" si="229"/>
        <v>0.2</v>
      </c>
    </row>
    <row r="594" spans="1:34" ht="21" customHeight="1">
      <c r="A594" s="593">
        <f t="shared" si="219"/>
        <v>584</v>
      </c>
      <c r="B594" s="91"/>
      <c r="C594" s="60" t="s">
        <v>474</v>
      </c>
      <c r="D594" s="63"/>
      <c r="E594" s="17">
        <v>1</v>
      </c>
      <c r="F594" s="91"/>
      <c r="G594" s="91"/>
      <c r="H594" s="120" t="s">
        <v>697</v>
      </c>
      <c r="I594" s="588" t="s">
        <v>646</v>
      </c>
      <c r="J594" s="17">
        <f t="shared" si="209"/>
        <v>41</v>
      </c>
      <c r="K594" s="91" t="s">
        <v>8</v>
      </c>
      <c r="L594" s="144">
        <v>34.799999999999997</v>
      </c>
      <c r="M594" s="17">
        <v>1</v>
      </c>
      <c r="N594" s="19">
        <f t="shared" si="218"/>
        <v>175</v>
      </c>
      <c r="O594" s="102">
        <f t="shared" si="220"/>
        <v>6089.9999999999991</v>
      </c>
      <c r="P594" s="103">
        <f t="shared" si="221"/>
        <v>4.8518106455417707</v>
      </c>
      <c r="Q594" s="62">
        <f t="shared" si="206"/>
        <v>6500</v>
      </c>
      <c r="R594" s="104">
        <f t="shared" si="222"/>
        <v>150</v>
      </c>
      <c r="S594" s="62">
        <f t="shared" si="223"/>
        <v>0</v>
      </c>
      <c r="T594" s="62">
        <f t="shared" si="224"/>
        <v>0</v>
      </c>
      <c r="U594" s="62">
        <f t="shared" si="212"/>
        <v>12590</v>
      </c>
      <c r="V594" s="62">
        <f t="shared" si="213"/>
        <v>23000</v>
      </c>
      <c r="W594" s="19">
        <f t="shared" si="214"/>
        <v>1.8253722895749407</v>
      </c>
      <c r="X594" s="111">
        <f t="shared" si="216"/>
        <v>30700</v>
      </c>
      <c r="Y594" s="111"/>
      <c r="Z594" s="112">
        <f t="shared" si="225"/>
        <v>786.34790419161698</v>
      </c>
      <c r="AA594" s="112">
        <f t="shared" si="215"/>
        <v>519.1</v>
      </c>
      <c r="AB594" s="112">
        <f t="shared" si="226"/>
        <v>182.69999999999996</v>
      </c>
      <c r="AC594" s="112">
        <f t="shared" si="217"/>
        <v>7863.4790419161691</v>
      </c>
      <c r="AD594" s="112">
        <f t="shared" si="227"/>
        <v>5191</v>
      </c>
      <c r="AE594" s="112">
        <f t="shared" si="210"/>
        <v>6900</v>
      </c>
      <c r="AF594" s="112">
        <f t="shared" si="211"/>
        <v>4500</v>
      </c>
      <c r="AG594" s="113">
        <f t="shared" si="228"/>
        <v>0.3</v>
      </c>
      <c r="AH594" s="114">
        <f t="shared" si="229"/>
        <v>0.19565217391304349</v>
      </c>
    </row>
    <row r="595" spans="1:34" ht="21" customHeight="1">
      <c r="A595" s="593">
        <f t="shared" si="219"/>
        <v>585</v>
      </c>
      <c r="B595" s="91"/>
      <c r="C595" s="60" t="s">
        <v>475</v>
      </c>
      <c r="D595" s="63"/>
      <c r="E595" s="17">
        <v>1</v>
      </c>
      <c r="F595" s="91"/>
      <c r="G595" s="91"/>
      <c r="H595" s="120" t="s">
        <v>698</v>
      </c>
      <c r="I595" s="588" t="s">
        <v>647</v>
      </c>
      <c r="J595" s="17">
        <f t="shared" si="209"/>
        <v>36</v>
      </c>
      <c r="K595" s="91" t="s">
        <v>8</v>
      </c>
      <c r="L595" s="144">
        <v>38.799999999999997</v>
      </c>
      <c r="M595" s="17">
        <v>1</v>
      </c>
      <c r="N595" s="19">
        <f t="shared" si="218"/>
        <v>175</v>
      </c>
      <c r="O595" s="102">
        <f t="shared" si="220"/>
        <v>6789.9999999999991</v>
      </c>
      <c r="P595" s="103">
        <f t="shared" si="221"/>
        <v>5.4094900300868014</v>
      </c>
      <c r="Q595" s="62">
        <f t="shared" si="206"/>
        <v>6500</v>
      </c>
      <c r="R595" s="104">
        <f t="shared" si="222"/>
        <v>150</v>
      </c>
      <c r="S595" s="62">
        <f t="shared" si="223"/>
        <v>0</v>
      </c>
      <c r="T595" s="62">
        <f t="shared" si="224"/>
        <v>0</v>
      </c>
      <c r="U595" s="62">
        <f t="shared" si="212"/>
        <v>13290</v>
      </c>
      <c r="V595" s="62">
        <f t="shared" si="213"/>
        <v>24300</v>
      </c>
      <c r="W595" s="19">
        <f t="shared" si="214"/>
        <v>1.8270006262869296</v>
      </c>
      <c r="X595" s="111">
        <f t="shared" si="216"/>
        <v>32400</v>
      </c>
      <c r="Y595" s="111"/>
      <c r="Z595" s="112">
        <f t="shared" si="225"/>
        <v>831.99461077844308</v>
      </c>
      <c r="AA595" s="112">
        <f t="shared" si="215"/>
        <v>550.20000000000005</v>
      </c>
      <c r="AB595" s="112">
        <f t="shared" si="226"/>
        <v>203.69999999999996</v>
      </c>
      <c r="AC595" s="112">
        <f t="shared" si="217"/>
        <v>8319.9461077844317</v>
      </c>
      <c r="AD595" s="112">
        <f t="shared" si="227"/>
        <v>5502</v>
      </c>
      <c r="AE595" s="112">
        <f t="shared" si="210"/>
        <v>7300</v>
      </c>
      <c r="AF595" s="112">
        <f t="shared" si="211"/>
        <v>4800</v>
      </c>
      <c r="AG595" s="113">
        <f t="shared" si="228"/>
        <v>0.30041152263374488</v>
      </c>
      <c r="AH595" s="114">
        <f t="shared" si="229"/>
        <v>0.19753086419753085</v>
      </c>
    </row>
    <row r="596" spans="1:34" ht="21" customHeight="1">
      <c r="A596" s="593">
        <f t="shared" si="219"/>
        <v>586</v>
      </c>
      <c r="B596" s="91"/>
      <c r="C596" s="60" t="s">
        <v>476</v>
      </c>
      <c r="D596" s="63"/>
      <c r="E596" s="17">
        <v>1</v>
      </c>
      <c r="F596" s="91"/>
      <c r="G596" s="91"/>
      <c r="H596" s="120" t="s">
        <v>698</v>
      </c>
      <c r="I596" s="588" t="s">
        <v>648</v>
      </c>
      <c r="J596" s="17">
        <f t="shared" si="209"/>
        <v>34</v>
      </c>
      <c r="K596" s="91" t="s">
        <v>8</v>
      </c>
      <c r="L596" s="144">
        <v>15.9</v>
      </c>
      <c r="M596" s="17">
        <v>1</v>
      </c>
      <c r="N596" s="19">
        <f t="shared" si="218"/>
        <v>175</v>
      </c>
      <c r="O596" s="102">
        <f t="shared" si="220"/>
        <v>2782.5</v>
      </c>
      <c r="P596" s="103">
        <f t="shared" si="221"/>
        <v>2.216775553566499</v>
      </c>
      <c r="Q596" s="62">
        <f t="shared" si="206"/>
        <v>6500</v>
      </c>
      <c r="R596" s="104">
        <f t="shared" si="222"/>
        <v>150</v>
      </c>
      <c r="S596" s="62">
        <f t="shared" si="223"/>
        <v>0</v>
      </c>
      <c r="T596" s="62">
        <f t="shared" si="224"/>
        <v>0</v>
      </c>
      <c r="U596" s="62">
        <f t="shared" si="212"/>
        <v>9282.5</v>
      </c>
      <c r="V596" s="62">
        <f t="shared" si="213"/>
        <v>16900</v>
      </c>
      <c r="W596" s="19">
        <f t="shared" si="214"/>
        <v>1.8143567430181382</v>
      </c>
      <c r="X596" s="111">
        <f t="shared" si="216"/>
        <v>22600</v>
      </c>
      <c r="Y596" s="111"/>
      <c r="Z596" s="112">
        <f t="shared" si="225"/>
        <v>570.66721556886216</v>
      </c>
      <c r="AA596" s="112">
        <f t="shared" si="215"/>
        <v>377.55</v>
      </c>
      <c r="AB596" s="112">
        <f t="shared" si="226"/>
        <v>83.474999999999994</v>
      </c>
      <c r="AC596" s="112">
        <f t="shared" si="217"/>
        <v>5706.6721556886223</v>
      </c>
      <c r="AD596" s="112">
        <f t="shared" si="227"/>
        <v>3775.5</v>
      </c>
      <c r="AE596" s="112">
        <f t="shared" si="210"/>
        <v>5100</v>
      </c>
      <c r="AF596" s="112">
        <f t="shared" si="211"/>
        <v>3400</v>
      </c>
      <c r="AG596" s="113">
        <f t="shared" si="228"/>
        <v>0.30177514792899407</v>
      </c>
      <c r="AH596" s="114">
        <f t="shared" si="229"/>
        <v>0.20118343195266272</v>
      </c>
    </row>
    <row r="597" spans="1:34" ht="21" customHeight="1">
      <c r="A597" s="593">
        <f t="shared" si="219"/>
        <v>587</v>
      </c>
      <c r="B597" s="91"/>
      <c r="C597" s="60" t="s">
        <v>477</v>
      </c>
      <c r="D597" s="63"/>
      <c r="E597" s="17">
        <v>1</v>
      </c>
      <c r="F597" s="91"/>
      <c r="G597" s="91"/>
      <c r="H597" s="120" t="s">
        <v>698</v>
      </c>
      <c r="I597" s="588" t="s">
        <v>649</v>
      </c>
      <c r="J597" s="17">
        <f t="shared" si="209"/>
        <v>37</v>
      </c>
      <c r="K597" s="91" t="s">
        <v>8</v>
      </c>
      <c r="L597" s="144">
        <v>31.8</v>
      </c>
      <c r="M597" s="17">
        <v>1</v>
      </c>
      <c r="N597" s="19">
        <f t="shared" si="218"/>
        <v>175</v>
      </c>
      <c r="O597" s="102">
        <f t="shared" si="220"/>
        <v>5565</v>
      </c>
      <c r="P597" s="103">
        <f t="shared" si="221"/>
        <v>4.433551107132998</v>
      </c>
      <c r="Q597" s="62">
        <f t="shared" ref="Q597:Q629" si="230">IF($M597&lt;=1, 6500, IF($M597&lt;=1.5, 7300, IF($M597&lt;=2, 8100, IF($M597&lt;2.5, 8900, IF($M597&lt;3, 10000, IF($M597&lt;3.5, 10500, IF($M597&lt;4, 11300, IF($M597&lt;4.5, 12100, IF($M597&lt;5, 12900, IF($M597&lt;5.5, 13700, IF($M597&lt;6, 14500, IF($M597&lt;6.5, 15300, IF($M597&lt;7, 16100, IF($M597&lt;7.5, 16900, IF($M597&lt;8, 17700, IF($M597&lt;8.5, 18500, IF($M597&lt;9, 19300, IF($M597&lt;9.5, 20100, IF($M597&lt;10, 20900, IF($M597&gt;=10, 30000))))))))))))))))))))</f>
        <v>6500</v>
      </c>
      <c r="R597" s="104">
        <f t="shared" si="222"/>
        <v>150</v>
      </c>
      <c r="S597" s="62">
        <f t="shared" si="223"/>
        <v>0</v>
      </c>
      <c r="T597" s="62">
        <f t="shared" si="224"/>
        <v>0</v>
      </c>
      <c r="U597" s="62">
        <f t="shared" si="212"/>
        <v>12065</v>
      </c>
      <c r="V597" s="62">
        <f t="shared" si="213"/>
        <v>22100</v>
      </c>
      <c r="W597" s="19">
        <f t="shared" si="214"/>
        <v>1.8240270391665905</v>
      </c>
      <c r="X597" s="111">
        <f t="shared" si="216"/>
        <v>29500</v>
      </c>
      <c r="Y597" s="111"/>
      <c r="Z597" s="112">
        <f t="shared" si="225"/>
        <v>752.11287425149737</v>
      </c>
      <c r="AA597" s="112">
        <f t="shared" si="215"/>
        <v>502</v>
      </c>
      <c r="AB597" s="112">
        <f t="shared" si="226"/>
        <v>166.95</v>
      </c>
      <c r="AC597" s="112">
        <f t="shared" si="217"/>
        <v>7521.1287425149749</v>
      </c>
      <c r="AD597" s="112">
        <f t="shared" si="227"/>
        <v>5020</v>
      </c>
      <c r="AE597" s="112">
        <f t="shared" si="210"/>
        <v>6700</v>
      </c>
      <c r="AF597" s="112">
        <f t="shared" si="211"/>
        <v>4400</v>
      </c>
      <c r="AG597" s="113">
        <f t="shared" si="228"/>
        <v>0.30316742081447962</v>
      </c>
      <c r="AH597" s="114">
        <f t="shared" si="229"/>
        <v>0.19909502262443438</v>
      </c>
    </row>
    <row r="598" spans="1:34" ht="21" customHeight="1">
      <c r="A598" s="593">
        <f t="shared" si="219"/>
        <v>588</v>
      </c>
      <c r="B598" s="91"/>
      <c r="C598" s="60" t="s">
        <v>478</v>
      </c>
      <c r="D598" s="63"/>
      <c r="E598" s="17">
        <v>1</v>
      </c>
      <c r="F598" s="91"/>
      <c r="G598" s="91"/>
      <c r="H598" s="120" t="s">
        <v>698</v>
      </c>
      <c r="I598" s="588" t="s">
        <v>650</v>
      </c>
      <c r="J598" s="17">
        <f t="shared" si="209"/>
        <v>35</v>
      </c>
      <c r="K598" s="91" t="s">
        <v>8</v>
      </c>
      <c r="L598" s="144">
        <v>19</v>
      </c>
      <c r="M598" s="17">
        <v>1</v>
      </c>
      <c r="N598" s="19">
        <f t="shared" si="218"/>
        <v>175</v>
      </c>
      <c r="O598" s="102">
        <f t="shared" si="220"/>
        <v>3325</v>
      </c>
      <c r="P598" s="103">
        <f t="shared" si="221"/>
        <v>2.6489770765888978</v>
      </c>
      <c r="Q598" s="62">
        <f t="shared" si="230"/>
        <v>6500</v>
      </c>
      <c r="R598" s="104">
        <f t="shared" si="222"/>
        <v>150</v>
      </c>
      <c r="S598" s="62">
        <f t="shared" si="223"/>
        <v>0</v>
      </c>
      <c r="T598" s="62">
        <f t="shared" si="224"/>
        <v>0</v>
      </c>
      <c r="U598" s="62">
        <f t="shared" si="212"/>
        <v>9825</v>
      </c>
      <c r="V598" s="62">
        <f t="shared" si="213"/>
        <v>17900</v>
      </c>
      <c r="W598" s="19">
        <f t="shared" si="214"/>
        <v>1.8166719995124256</v>
      </c>
      <c r="X598" s="111">
        <f t="shared" si="216"/>
        <v>23900</v>
      </c>
      <c r="Y598" s="111"/>
      <c r="Z598" s="112">
        <f t="shared" si="225"/>
        <v>606.04341317365277</v>
      </c>
      <c r="AA598" s="112">
        <f t="shared" si="215"/>
        <v>401.20000000000005</v>
      </c>
      <c r="AB598" s="112">
        <f t="shared" si="226"/>
        <v>99.75</v>
      </c>
      <c r="AC598" s="112">
        <f t="shared" si="217"/>
        <v>6060.4341317365288</v>
      </c>
      <c r="AD598" s="112">
        <f t="shared" si="227"/>
        <v>4012</v>
      </c>
      <c r="AE598" s="112">
        <f t="shared" si="210"/>
        <v>5400</v>
      </c>
      <c r="AF598" s="112">
        <f t="shared" si="211"/>
        <v>3600</v>
      </c>
      <c r="AG598" s="113">
        <f t="shared" si="228"/>
        <v>0.3016759776536313</v>
      </c>
      <c r="AH598" s="114">
        <f t="shared" si="229"/>
        <v>0.2011173184357542</v>
      </c>
    </row>
    <row r="599" spans="1:34" ht="21" customHeight="1">
      <c r="A599" s="593">
        <f t="shared" si="219"/>
        <v>589</v>
      </c>
      <c r="B599" s="91"/>
      <c r="C599" s="60" t="s">
        <v>479</v>
      </c>
      <c r="D599" s="63"/>
      <c r="E599" s="17">
        <v>1</v>
      </c>
      <c r="F599" s="91"/>
      <c r="G599" s="91"/>
      <c r="H599" s="120" t="s">
        <v>697</v>
      </c>
      <c r="I599" s="588" t="s">
        <v>651</v>
      </c>
      <c r="J599" s="17">
        <f t="shared" si="209"/>
        <v>43</v>
      </c>
      <c r="K599" s="91" t="s">
        <v>8</v>
      </c>
      <c r="L599" s="144">
        <v>58</v>
      </c>
      <c r="M599" s="17">
        <v>1</v>
      </c>
      <c r="N599" s="19">
        <f t="shared" si="218"/>
        <v>175</v>
      </c>
      <c r="O599" s="102">
        <f t="shared" si="220"/>
        <v>10150</v>
      </c>
      <c r="P599" s="103">
        <f t="shared" si="221"/>
        <v>8.086351075902952</v>
      </c>
      <c r="Q599" s="62">
        <f t="shared" si="230"/>
        <v>6500</v>
      </c>
      <c r="R599" s="104">
        <f t="shared" si="222"/>
        <v>150</v>
      </c>
      <c r="S599" s="62">
        <f t="shared" si="223"/>
        <v>0</v>
      </c>
      <c r="T599" s="62">
        <f t="shared" si="224"/>
        <v>0</v>
      </c>
      <c r="U599" s="62">
        <f t="shared" si="212"/>
        <v>16650</v>
      </c>
      <c r="V599" s="62">
        <f t="shared" si="213"/>
        <v>30600</v>
      </c>
      <c r="W599" s="19">
        <f t="shared" si="214"/>
        <v>1.8329107550664439</v>
      </c>
      <c r="X599" s="111">
        <f t="shared" si="216"/>
        <v>40800</v>
      </c>
      <c r="Y599" s="111"/>
      <c r="Z599" s="112">
        <f t="shared" si="225"/>
        <v>1051.09880239521</v>
      </c>
      <c r="AA599" s="112">
        <f t="shared" si="215"/>
        <v>701.40000000000009</v>
      </c>
      <c r="AB599" s="112">
        <f t="shared" si="226"/>
        <v>304.5</v>
      </c>
      <c r="AC599" s="112">
        <f t="shared" si="217"/>
        <v>10510.988023952101</v>
      </c>
      <c r="AD599" s="112">
        <f t="shared" si="227"/>
        <v>7014</v>
      </c>
      <c r="AE599" s="112">
        <f t="shared" si="210"/>
        <v>9200</v>
      </c>
      <c r="AF599" s="112">
        <f t="shared" si="211"/>
        <v>6100</v>
      </c>
      <c r="AG599" s="113">
        <f t="shared" si="228"/>
        <v>0.30065359477124182</v>
      </c>
      <c r="AH599" s="114">
        <f t="shared" si="229"/>
        <v>0.19934640522875818</v>
      </c>
    </row>
    <row r="600" spans="1:34" ht="21" customHeight="1">
      <c r="A600" s="593">
        <f t="shared" si="219"/>
        <v>590</v>
      </c>
      <c r="B600" s="91"/>
      <c r="C600" s="60" t="s">
        <v>480</v>
      </c>
      <c r="D600" s="63"/>
      <c r="E600" s="17">
        <v>1</v>
      </c>
      <c r="F600" s="91"/>
      <c r="G600" s="91"/>
      <c r="H600" s="120" t="s">
        <v>697</v>
      </c>
      <c r="I600" s="588" t="s">
        <v>652</v>
      </c>
      <c r="J600" s="17">
        <f t="shared" si="209"/>
        <v>35</v>
      </c>
      <c r="K600" s="91" t="s">
        <v>8</v>
      </c>
      <c r="L600" s="144">
        <v>5.5</v>
      </c>
      <c r="M600" s="17">
        <v>1</v>
      </c>
      <c r="N600" s="19">
        <f t="shared" si="218"/>
        <v>175</v>
      </c>
      <c r="O600" s="102">
        <f t="shared" si="220"/>
        <v>962.5</v>
      </c>
      <c r="P600" s="103">
        <f t="shared" si="221"/>
        <v>0.76680915374941783</v>
      </c>
      <c r="Q600" s="62">
        <f t="shared" si="230"/>
        <v>6500</v>
      </c>
      <c r="R600" s="104">
        <f t="shared" si="222"/>
        <v>150</v>
      </c>
      <c r="S600" s="62">
        <f t="shared" si="223"/>
        <v>0</v>
      </c>
      <c r="T600" s="62">
        <f t="shared" si="224"/>
        <v>0</v>
      </c>
      <c r="U600" s="62">
        <f t="shared" si="212"/>
        <v>7462.5</v>
      </c>
      <c r="V600" s="62">
        <f t="shared" si="213"/>
        <v>13500</v>
      </c>
      <c r="W600" s="19">
        <f t="shared" si="214"/>
        <v>1.8041304326021324</v>
      </c>
      <c r="X600" s="111">
        <f t="shared" ref="X600:X629" si="231">ROUNDUP(V600/0.75, -2)</f>
        <v>18000</v>
      </c>
      <c r="Y600" s="111"/>
      <c r="Z600" s="112">
        <f t="shared" si="225"/>
        <v>451.9857784431137</v>
      </c>
      <c r="AA600" s="112">
        <f t="shared" si="215"/>
        <v>297.75</v>
      </c>
      <c r="AB600" s="112">
        <f t="shared" si="226"/>
        <v>28.875</v>
      </c>
      <c r="AC600" s="112">
        <f t="shared" ref="AC600:AC629" si="232">0.89*W600*U600-U600</f>
        <v>4519.8577844311367</v>
      </c>
      <c r="AD600" s="112">
        <f t="shared" si="227"/>
        <v>2977.5</v>
      </c>
      <c r="AE600" s="112">
        <f t="shared" si="210"/>
        <v>4100</v>
      </c>
      <c r="AF600" s="112">
        <f t="shared" si="211"/>
        <v>2700</v>
      </c>
      <c r="AG600" s="113">
        <f t="shared" si="228"/>
        <v>0.3037037037037037</v>
      </c>
      <c r="AH600" s="114">
        <f t="shared" si="229"/>
        <v>0.2</v>
      </c>
    </row>
    <row r="601" spans="1:34" ht="21" customHeight="1">
      <c r="A601" s="593">
        <f t="shared" si="219"/>
        <v>591</v>
      </c>
      <c r="B601" s="91"/>
      <c r="C601" s="60" t="s">
        <v>481</v>
      </c>
      <c r="D601" s="63"/>
      <c r="E601" s="17">
        <v>1</v>
      </c>
      <c r="F601" s="91"/>
      <c r="G601" s="91"/>
      <c r="H601" s="120" t="s">
        <v>698</v>
      </c>
      <c r="I601" s="588" t="s">
        <v>653</v>
      </c>
      <c r="J601" s="17">
        <f t="shared" si="209"/>
        <v>28</v>
      </c>
      <c r="K601" s="91" t="s">
        <v>8</v>
      </c>
      <c r="L601" s="144">
        <v>25.8</v>
      </c>
      <c r="M601" s="17">
        <v>1</v>
      </c>
      <c r="N601" s="19">
        <f t="shared" si="218"/>
        <v>175</v>
      </c>
      <c r="O601" s="102">
        <f t="shared" si="220"/>
        <v>4515</v>
      </c>
      <c r="P601" s="103">
        <f t="shared" si="221"/>
        <v>3.597032030315451</v>
      </c>
      <c r="Q601" s="62">
        <f t="shared" si="230"/>
        <v>6500</v>
      </c>
      <c r="R601" s="104">
        <f t="shared" si="222"/>
        <v>150</v>
      </c>
      <c r="S601" s="62">
        <f t="shared" si="223"/>
        <v>0</v>
      </c>
      <c r="T601" s="62">
        <f t="shared" si="224"/>
        <v>0</v>
      </c>
      <c r="U601" s="62">
        <f t="shared" si="212"/>
        <v>11015</v>
      </c>
      <c r="V601" s="62">
        <f t="shared" si="213"/>
        <v>20100</v>
      </c>
      <c r="W601" s="19">
        <f t="shared" si="214"/>
        <v>1.8209518321504969</v>
      </c>
      <c r="X601" s="111">
        <f t="shared" si="231"/>
        <v>26800</v>
      </c>
      <c r="Y601" s="111"/>
      <c r="Z601" s="112">
        <f t="shared" si="225"/>
        <v>683.64281437125749</v>
      </c>
      <c r="AA601" s="112">
        <f t="shared" si="215"/>
        <v>452.90000000000003</v>
      </c>
      <c r="AB601" s="112">
        <f t="shared" si="226"/>
        <v>135.44999999999999</v>
      </c>
      <c r="AC601" s="112">
        <f t="shared" si="232"/>
        <v>6836.4281437125755</v>
      </c>
      <c r="AD601" s="112">
        <f t="shared" si="227"/>
        <v>4529</v>
      </c>
      <c r="AE601" s="112">
        <f t="shared" si="210"/>
        <v>6100</v>
      </c>
      <c r="AF601" s="112">
        <f t="shared" si="211"/>
        <v>4000</v>
      </c>
      <c r="AG601" s="113">
        <f t="shared" si="228"/>
        <v>0.30348258706467662</v>
      </c>
      <c r="AH601" s="114">
        <f t="shared" si="229"/>
        <v>0.19900497512437812</v>
      </c>
    </row>
    <row r="602" spans="1:34" ht="21" customHeight="1">
      <c r="A602" s="593">
        <f t="shared" si="219"/>
        <v>592</v>
      </c>
      <c r="B602" s="91"/>
      <c r="C602" s="60" t="s">
        <v>482</v>
      </c>
      <c r="D602" s="63"/>
      <c r="E602" s="17">
        <v>1</v>
      </c>
      <c r="F602" s="91"/>
      <c r="G602" s="91"/>
      <c r="H602" s="120" t="s">
        <v>697</v>
      </c>
      <c r="I602" s="588" t="s">
        <v>654</v>
      </c>
      <c r="J602" s="17">
        <f t="shared" si="209"/>
        <v>35</v>
      </c>
      <c r="K602" s="91" t="s">
        <v>8</v>
      </c>
      <c r="L602" s="144">
        <v>15</v>
      </c>
      <c r="M602" s="17">
        <v>1</v>
      </c>
      <c r="N602" s="19">
        <f t="shared" si="218"/>
        <v>175</v>
      </c>
      <c r="O602" s="102">
        <f t="shared" si="220"/>
        <v>2625</v>
      </c>
      <c r="P602" s="103">
        <f t="shared" si="221"/>
        <v>2.0912976920438671</v>
      </c>
      <c r="Q602" s="62">
        <f t="shared" si="230"/>
        <v>6500</v>
      </c>
      <c r="R602" s="104">
        <f t="shared" si="222"/>
        <v>150</v>
      </c>
      <c r="S602" s="62">
        <f t="shared" si="223"/>
        <v>0</v>
      </c>
      <c r="T602" s="62">
        <f t="shared" si="224"/>
        <v>0</v>
      </c>
      <c r="U602" s="62">
        <f t="shared" si="212"/>
        <v>9125</v>
      </c>
      <c r="V602" s="62">
        <f t="shared" si="213"/>
        <v>16600</v>
      </c>
      <c r="W602" s="19">
        <f t="shared" si="214"/>
        <v>1.8136330079566894</v>
      </c>
      <c r="X602" s="111">
        <f t="shared" si="231"/>
        <v>22200</v>
      </c>
      <c r="Y602" s="111"/>
      <c r="Z602" s="112">
        <f t="shared" si="225"/>
        <v>560.39670658682644</v>
      </c>
      <c r="AA602" s="112">
        <f t="shared" si="215"/>
        <v>370.1</v>
      </c>
      <c r="AB602" s="112">
        <f t="shared" si="226"/>
        <v>78.75</v>
      </c>
      <c r="AC602" s="112">
        <f t="shared" si="232"/>
        <v>5603.9670658682644</v>
      </c>
      <c r="AD602" s="112">
        <f t="shared" si="227"/>
        <v>3701</v>
      </c>
      <c r="AE602" s="112">
        <f t="shared" si="210"/>
        <v>5000</v>
      </c>
      <c r="AF602" s="112">
        <f t="shared" si="211"/>
        <v>3300</v>
      </c>
      <c r="AG602" s="113">
        <f t="shared" si="228"/>
        <v>0.30120481927710846</v>
      </c>
      <c r="AH602" s="114">
        <f t="shared" si="229"/>
        <v>0.19879518072289157</v>
      </c>
    </row>
    <row r="603" spans="1:34" ht="21" customHeight="1">
      <c r="A603" s="593">
        <f t="shared" si="219"/>
        <v>593</v>
      </c>
      <c r="B603" s="91"/>
      <c r="C603" s="60" t="s">
        <v>483</v>
      </c>
      <c r="D603" s="63"/>
      <c r="E603" s="17">
        <v>1</v>
      </c>
      <c r="F603" s="91"/>
      <c r="G603" s="91"/>
      <c r="H603" s="120" t="s">
        <v>698</v>
      </c>
      <c r="I603" s="588" t="s">
        <v>655</v>
      </c>
      <c r="J603" s="17">
        <f t="shared" ref="J603:J629" si="233">LENB(I603)</f>
        <v>28</v>
      </c>
      <c r="K603" s="91" t="s">
        <v>8</v>
      </c>
      <c r="L603" s="144"/>
      <c r="M603" s="17">
        <v>1</v>
      </c>
      <c r="N603" s="19">
        <f t="shared" si="218"/>
        <v>175</v>
      </c>
      <c r="O603" s="102">
        <f t="shared" si="220"/>
        <v>0</v>
      </c>
      <c r="P603" s="103">
        <f t="shared" si="221"/>
        <v>0</v>
      </c>
      <c r="Q603" s="62">
        <f t="shared" si="230"/>
        <v>6500</v>
      </c>
      <c r="R603" s="104">
        <f t="shared" si="222"/>
        <v>150</v>
      </c>
      <c r="S603" s="62">
        <f t="shared" si="223"/>
        <v>0</v>
      </c>
      <c r="T603" s="62">
        <f t="shared" si="224"/>
        <v>0</v>
      </c>
      <c r="U603" s="62">
        <f t="shared" si="212"/>
        <v>6500</v>
      </c>
      <c r="V603" s="62">
        <f t="shared" si="213"/>
        <v>11700</v>
      </c>
      <c r="W603" s="19">
        <f t="shared" si="214"/>
        <v>1.7964071856287425</v>
      </c>
      <c r="X603" s="111">
        <f t="shared" si="231"/>
        <v>15600</v>
      </c>
      <c r="Y603" s="111"/>
      <c r="Z603" s="112">
        <f t="shared" si="225"/>
        <v>389.22155688622757</v>
      </c>
      <c r="AA603" s="112">
        <f t="shared" si="215"/>
        <v>254.8</v>
      </c>
      <c r="AB603" s="112">
        <f t="shared" si="226"/>
        <v>0</v>
      </c>
      <c r="AC603" s="112">
        <f t="shared" si="232"/>
        <v>3892.2155688622752</v>
      </c>
      <c r="AD603" s="112">
        <f t="shared" si="227"/>
        <v>2548</v>
      </c>
      <c r="AE603" s="112">
        <f t="shared" si="210"/>
        <v>3600</v>
      </c>
      <c r="AF603" s="112">
        <f t="shared" si="211"/>
        <v>2300</v>
      </c>
      <c r="AG603" s="113">
        <f t="shared" si="228"/>
        <v>0.30769230769230771</v>
      </c>
      <c r="AH603" s="114">
        <f t="shared" si="229"/>
        <v>0.19658119658119658</v>
      </c>
    </row>
    <row r="604" spans="1:34" ht="21" customHeight="1">
      <c r="A604" s="593">
        <f t="shared" si="219"/>
        <v>594</v>
      </c>
      <c r="B604" s="91"/>
      <c r="C604" s="60" t="s">
        <v>484</v>
      </c>
      <c r="D604" s="63"/>
      <c r="E604" s="17">
        <v>1</v>
      </c>
      <c r="F604" s="91"/>
      <c r="G604" s="91"/>
      <c r="H604" s="120" t="s">
        <v>697</v>
      </c>
      <c r="I604" s="588" t="s">
        <v>656</v>
      </c>
      <c r="J604" s="17">
        <f t="shared" si="233"/>
        <v>49</v>
      </c>
      <c r="K604" s="91" t="s">
        <v>8</v>
      </c>
      <c r="L604" s="144">
        <v>8.8000000000000007</v>
      </c>
      <c r="M604" s="17">
        <v>1</v>
      </c>
      <c r="N604" s="19">
        <f t="shared" si="218"/>
        <v>175</v>
      </c>
      <c r="O604" s="102">
        <f t="shared" si="220"/>
        <v>1540.0000000000002</v>
      </c>
      <c r="P604" s="103">
        <f t="shared" si="221"/>
        <v>1.2268946459990688</v>
      </c>
      <c r="Q604" s="62">
        <f t="shared" si="230"/>
        <v>6500</v>
      </c>
      <c r="R604" s="104">
        <f t="shared" si="222"/>
        <v>150</v>
      </c>
      <c r="S604" s="62">
        <f t="shared" si="223"/>
        <v>0</v>
      </c>
      <c r="T604" s="62">
        <f t="shared" si="224"/>
        <v>0</v>
      </c>
      <c r="U604" s="62">
        <f t="shared" si="212"/>
        <v>8040</v>
      </c>
      <c r="V604" s="62">
        <f t="shared" si="213"/>
        <v>14600</v>
      </c>
      <c r="W604" s="19">
        <f t="shared" si="214"/>
        <v>1.8078767837459409</v>
      </c>
      <c r="X604" s="111">
        <f t="shared" si="231"/>
        <v>19500</v>
      </c>
      <c r="Y604" s="111"/>
      <c r="Z604" s="112">
        <f t="shared" si="225"/>
        <v>489.6443113772454</v>
      </c>
      <c r="AA604" s="112">
        <f t="shared" si="215"/>
        <v>324.5</v>
      </c>
      <c r="AB604" s="112">
        <f t="shared" si="226"/>
        <v>46.2</v>
      </c>
      <c r="AC604" s="112">
        <f t="shared" si="232"/>
        <v>4896.443113772455</v>
      </c>
      <c r="AD604" s="112">
        <f t="shared" si="227"/>
        <v>3245</v>
      </c>
      <c r="AE604" s="112">
        <f t="shared" ref="AE604:AE629" si="234">ROUNDUP(AC604-(Z604+AB604),-2)</f>
        <v>4400</v>
      </c>
      <c r="AF604" s="112">
        <f t="shared" ref="AF604:AF629" si="235">ROUNDUP(AD604-(AB604+AA604),-2)</f>
        <v>2900</v>
      </c>
      <c r="AG604" s="113">
        <f t="shared" si="228"/>
        <v>0.30136986301369861</v>
      </c>
      <c r="AH604" s="114">
        <f t="shared" si="229"/>
        <v>0.19863013698630136</v>
      </c>
    </row>
    <row r="605" spans="1:34" ht="21" customHeight="1">
      <c r="A605" s="593">
        <f t="shared" si="219"/>
        <v>595</v>
      </c>
      <c r="B605" s="91"/>
      <c r="C605" s="60" t="s">
        <v>485</v>
      </c>
      <c r="D605" s="63"/>
      <c r="E605" s="17">
        <v>1</v>
      </c>
      <c r="F605" s="91"/>
      <c r="G605" s="91"/>
      <c r="H605" s="120" t="s">
        <v>698</v>
      </c>
      <c r="I605" s="588" t="s">
        <v>657</v>
      </c>
      <c r="J605" s="17">
        <f t="shared" si="233"/>
        <v>32</v>
      </c>
      <c r="K605" s="91" t="s">
        <v>8</v>
      </c>
      <c r="L605" s="144">
        <v>17.8</v>
      </c>
      <c r="M605" s="17">
        <v>1</v>
      </c>
      <c r="N605" s="19">
        <f t="shared" si="218"/>
        <v>175</v>
      </c>
      <c r="O605" s="102">
        <f t="shared" si="220"/>
        <v>3115</v>
      </c>
      <c r="P605" s="103">
        <f t="shared" si="221"/>
        <v>2.4816732612253887</v>
      </c>
      <c r="Q605" s="62">
        <f t="shared" si="230"/>
        <v>6500</v>
      </c>
      <c r="R605" s="104">
        <f t="shared" si="222"/>
        <v>150</v>
      </c>
      <c r="S605" s="62">
        <f t="shared" si="223"/>
        <v>0</v>
      </c>
      <c r="T605" s="62">
        <f t="shared" si="224"/>
        <v>0</v>
      </c>
      <c r="U605" s="62">
        <f t="shared" ref="U605:U629" si="236">SUM(O605+Q605)</f>
        <v>9615</v>
      </c>
      <c r="V605" s="62">
        <f t="shared" ref="V605:V629" si="237">ROUNDUP(U605*W605, -2)</f>
        <v>17500</v>
      </c>
      <c r="W605" s="19">
        <f t="shared" ref="W605:W629" si="238">((0.03*O605)+(0.9*U605))/(0.501*U605)</f>
        <v>1.8158067640070874</v>
      </c>
      <c r="X605" s="111">
        <f t="shared" si="231"/>
        <v>23400</v>
      </c>
      <c r="Y605" s="111"/>
      <c r="Z605" s="112">
        <f t="shared" si="225"/>
        <v>592.34940119760495</v>
      </c>
      <c r="AA605" s="112">
        <f t="shared" ref="AA605:AA629" si="239">AD605*0.1</f>
        <v>390.70000000000005</v>
      </c>
      <c r="AB605" s="112">
        <f t="shared" si="226"/>
        <v>93.45</v>
      </c>
      <c r="AC605" s="112">
        <f t="shared" si="232"/>
        <v>5923.4940119760486</v>
      </c>
      <c r="AD605" s="112">
        <f t="shared" si="227"/>
        <v>3907</v>
      </c>
      <c r="AE605" s="112">
        <f t="shared" si="234"/>
        <v>5300</v>
      </c>
      <c r="AF605" s="112">
        <f t="shared" si="235"/>
        <v>3500</v>
      </c>
      <c r="AG605" s="113">
        <f t="shared" si="228"/>
        <v>0.30285714285714288</v>
      </c>
      <c r="AH605" s="114">
        <f t="shared" si="229"/>
        <v>0.2</v>
      </c>
    </row>
    <row r="606" spans="1:34" ht="21" customHeight="1">
      <c r="A606" s="593">
        <f t="shared" si="219"/>
        <v>596</v>
      </c>
      <c r="B606" s="91"/>
      <c r="C606" s="60" t="s">
        <v>486</v>
      </c>
      <c r="D606" s="63"/>
      <c r="E606" s="17">
        <v>1</v>
      </c>
      <c r="F606" s="91"/>
      <c r="G606" s="91"/>
      <c r="H606" s="120" t="s">
        <v>698</v>
      </c>
      <c r="I606" s="588" t="s">
        <v>658</v>
      </c>
      <c r="J606" s="17">
        <f t="shared" si="233"/>
        <v>29</v>
      </c>
      <c r="K606" s="91" t="s">
        <v>8</v>
      </c>
      <c r="L606" s="144">
        <v>15</v>
      </c>
      <c r="M606" s="17">
        <v>1</v>
      </c>
      <c r="N606" s="19">
        <f t="shared" si="218"/>
        <v>175</v>
      </c>
      <c r="O606" s="102">
        <f t="shared" si="220"/>
        <v>2625</v>
      </c>
      <c r="P606" s="103">
        <f t="shared" si="221"/>
        <v>2.0912976920438671</v>
      </c>
      <c r="Q606" s="62">
        <f t="shared" si="230"/>
        <v>6500</v>
      </c>
      <c r="R606" s="104">
        <f t="shared" si="222"/>
        <v>150</v>
      </c>
      <c r="S606" s="62">
        <f t="shared" si="223"/>
        <v>0</v>
      </c>
      <c r="T606" s="62">
        <f t="shared" si="224"/>
        <v>0</v>
      </c>
      <c r="U606" s="62">
        <f t="shared" si="236"/>
        <v>9125</v>
      </c>
      <c r="V606" s="62">
        <f t="shared" si="237"/>
        <v>16600</v>
      </c>
      <c r="W606" s="19">
        <f t="shared" si="238"/>
        <v>1.8136330079566894</v>
      </c>
      <c r="X606" s="111">
        <f t="shared" si="231"/>
        <v>22200</v>
      </c>
      <c r="Y606" s="111"/>
      <c r="Z606" s="112">
        <f t="shared" si="225"/>
        <v>560.39670658682644</v>
      </c>
      <c r="AA606" s="112">
        <f t="shared" si="239"/>
        <v>370.1</v>
      </c>
      <c r="AB606" s="112">
        <f t="shared" si="226"/>
        <v>78.75</v>
      </c>
      <c r="AC606" s="112">
        <f t="shared" si="232"/>
        <v>5603.9670658682644</v>
      </c>
      <c r="AD606" s="112">
        <f t="shared" si="227"/>
        <v>3701</v>
      </c>
      <c r="AE606" s="112">
        <f t="shared" si="234"/>
        <v>5000</v>
      </c>
      <c r="AF606" s="112">
        <f t="shared" si="235"/>
        <v>3300</v>
      </c>
      <c r="AG606" s="113">
        <f t="shared" si="228"/>
        <v>0.30120481927710846</v>
      </c>
      <c r="AH606" s="114">
        <f t="shared" si="229"/>
        <v>0.19879518072289157</v>
      </c>
    </row>
    <row r="607" spans="1:34" ht="21" customHeight="1">
      <c r="A607" s="593">
        <f t="shared" si="219"/>
        <v>597</v>
      </c>
      <c r="B607" s="91"/>
      <c r="C607" s="60" t="s">
        <v>487</v>
      </c>
      <c r="D607" s="63"/>
      <c r="E607" s="17">
        <v>1</v>
      </c>
      <c r="F607" s="91"/>
      <c r="G607" s="91"/>
      <c r="H607" s="120" t="s">
        <v>698</v>
      </c>
      <c r="I607" s="588" t="s">
        <v>659</v>
      </c>
      <c r="J607" s="17">
        <f t="shared" si="233"/>
        <v>26</v>
      </c>
      <c r="K607" s="91" t="s">
        <v>8</v>
      </c>
      <c r="L607" s="144">
        <v>49</v>
      </c>
      <c r="M607" s="17">
        <v>1</v>
      </c>
      <c r="N607" s="19">
        <f t="shared" si="218"/>
        <v>175</v>
      </c>
      <c r="O607" s="102">
        <f t="shared" si="220"/>
        <v>8575</v>
      </c>
      <c r="P607" s="103">
        <f t="shared" si="221"/>
        <v>6.8315724606766315</v>
      </c>
      <c r="Q607" s="62">
        <f t="shared" si="230"/>
        <v>6500</v>
      </c>
      <c r="R607" s="104">
        <f t="shared" si="222"/>
        <v>150</v>
      </c>
      <c r="S607" s="62">
        <f t="shared" si="223"/>
        <v>0</v>
      </c>
      <c r="T607" s="62">
        <f t="shared" si="224"/>
        <v>0</v>
      </c>
      <c r="U607" s="62">
        <f t="shared" si="236"/>
        <v>15075</v>
      </c>
      <c r="V607" s="62">
        <f t="shared" si="237"/>
        <v>27600</v>
      </c>
      <c r="W607" s="19">
        <f t="shared" si="238"/>
        <v>1.8304684164010288</v>
      </c>
      <c r="X607" s="111">
        <f t="shared" si="231"/>
        <v>36800</v>
      </c>
      <c r="Y607" s="111"/>
      <c r="Z607" s="112">
        <f t="shared" si="225"/>
        <v>948.39371257485038</v>
      </c>
      <c r="AA607" s="112">
        <f t="shared" si="239"/>
        <v>626.90000000000009</v>
      </c>
      <c r="AB607" s="112">
        <f t="shared" si="226"/>
        <v>257.25</v>
      </c>
      <c r="AC607" s="112">
        <f t="shared" si="232"/>
        <v>9483.9371257485036</v>
      </c>
      <c r="AD607" s="112">
        <f t="shared" si="227"/>
        <v>6269</v>
      </c>
      <c r="AE607" s="112">
        <f t="shared" si="234"/>
        <v>8300</v>
      </c>
      <c r="AF607" s="112">
        <f t="shared" si="235"/>
        <v>5400</v>
      </c>
      <c r="AG607" s="113">
        <f t="shared" si="228"/>
        <v>0.30072463768115942</v>
      </c>
      <c r="AH607" s="114">
        <f t="shared" si="229"/>
        <v>0.19565217391304349</v>
      </c>
    </row>
    <row r="608" spans="1:34" ht="21" customHeight="1">
      <c r="A608" s="593">
        <f t="shared" si="219"/>
        <v>598</v>
      </c>
      <c r="B608" s="91"/>
      <c r="C608" s="60" t="s">
        <v>488</v>
      </c>
      <c r="D608" s="63"/>
      <c r="E608" s="17">
        <v>1</v>
      </c>
      <c r="F608" s="91"/>
      <c r="G608" s="91"/>
      <c r="H608" s="120" t="s">
        <v>697</v>
      </c>
      <c r="I608" s="588" t="s">
        <v>660</v>
      </c>
      <c r="J608" s="17">
        <f t="shared" si="233"/>
        <v>35</v>
      </c>
      <c r="K608" s="91" t="s">
        <v>8</v>
      </c>
      <c r="L608" s="144">
        <v>10.8</v>
      </c>
      <c r="M608" s="17">
        <v>1</v>
      </c>
      <c r="N608" s="19">
        <f t="shared" si="218"/>
        <v>175</v>
      </c>
      <c r="O608" s="102">
        <f t="shared" si="220"/>
        <v>1890.0000000000002</v>
      </c>
      <c r="P608" s="103">
        <f t="shared" si="221"/>
        <v>1.5057343382715844</v>
      </c>
      <c r="Q608" s="62">
        <f t="shared" si="230"/>
        <v>6500</v>
      </c>
      <c r="R608" s="104">
        <f t="shared" si="222"/>
        <v>150</v>
      </c>
      <c r="S608" s="62">
        <f t="shared" si="223"/>
        <v>0</v>
      </c>
      <c r="T608" s="62">
        <f t="shared" si="224"/>
        <v>0</v>
      </c>
      <c r="U608" s="62">
        <f t="shared" si="236"/>
        <v>8390</v>
      </c>
      <c r="V608" s="62">
        <f t="shared" si="237"/>
        <v>15200</v>
      </c>
      <c r="W608" s="19">
        <f t="shared" si="238"/>
        <v>1.8098962979880524</v>
      </c>
      <c r="X608" s="111">
        <f t="shared" si="231"/>
        <v>20300</v>
      </c>
      <c r="Y608" s="111"/>
      <c r="Z608" s="112">
        <f t="shared" si="225"/>
        <v>512.46766467065856</v>
      </c>
      <c r="AA608" s="112">
        <f t="shared" si="239"/>
        <v>335.90000000000003</v>
      </c>
      <c r="AB608" s="112">
        <f t="shared" si="226"/>
        <v>56.7</v>
      </c>
      <c r="AC608" s="112">
        <f t="shared" si="232"/>
        <v>5124.6766467065863</v>
      </c>
      <c r="AD608" s="112">
        <f t="shared" si="227"/>
        <v>3359</v>
      </c>
      <c r="AE608" s="112">
        <f t="shared" si="234"/>
        <v>4600</v>
      </c>
      <c r="AF608" s="112">
        <f t="shared" si="235"/>
        <v>3000</v>
      </c>
      <c r="AG608" s="113">
        <f t="shared" si="228"/>
        <v>0.30263157894736842</v>
      </c>
      <c r="AH608" s="114">
        <f t="shared" si="229"/>
        <v>0.19736842105263158</v>
      </c>
    </row>
    <row r="609" spans="1:34" ht="21" customHeight="1">
      <c r="A609" s="593">
        <f t="shared" si="219"/>
        <v>599</v>
      </c>
      <c r="B609" s="91"/>
      <c r="C609" s="60" t="s">
        <v>489</v>
      </c>
      <c r="D609" s="63"/>
      <c r="E609" s="17">
        <v>1</v>
      </c>
      <c r="F609" s="91"/>
      <c r="G609" s="91"/>
      <c r="H609" s="120" t="s">
        <v>698</v>
      </c>
      <c r="I609" s="588" t="s">
        <v>661</v>
      </c>
      <c r="J609" s="17">
        <f t="shared" si="233"/>
        <v>31</v>
      </c>
      <c r="K609" s="91" t="s">
        <v>8</v>
      </c>
      <c r="L609" s="144">
        <v>19.8</v>
      </c>
      <c r="M609" s="17">
        <v>1</v>
      </c>
      <c r="N609" s="19">
        <f t="shared" si="218"/>
        <v>175</v>
      </c>
      <c r="O609" s="102">
        <f t="shared" si="220"/>
        <v>3465</v>
      </c>
      <c r="P609" s="103">
        <f t="shared" si="221"/>
        <v>2.760512953497904</v>
      </c>
      <c r="Q609" s="62">
        <f t="shared" si="230"/>
        <v>6500</v>
      </c>
      <c r="R609" s="104">
        <f t="shared" si="222"/>
        <v>150</v>
      </c>
      <c r="S609" s="62">
        <f t="shared" si="223"/>
        <v>0</v>
      </c>
      <c r="T609" s="62">
        <f t="shared" si="224"/>
        <v>0</v>
      </c>
      <c r="U609" s="62">
        <f t="shared" si="236"/>
        <v>9965</v>
      </c>
      <c r="V609" s="62">
        <f t="shared" si="237"/>
        <v>18200</v>
      </c>
      <c r="W609" s="19">
        <f t="shared" si="238"/>
        <v>1.817228563445112</v>
      </c>
      <c r="X609" s="111">
        <f t="shared" si="231"/>
        <v>24300</v>
      </c>
      <c r="Y609" s="111"/>
      <c r="Z609" s="112">
        <f t="shared" si="225"/>
        <v>615.17275449101817</v>
      </c>
      <c r="AA609" s="112">
        <f t="shared" si="239"/>
        <v>410.40000000000003</v>
      </c>
      <c r="AB609" s="112">
        <f t="shared" si="226"/>
        <v>103.95</v>
      </c>
      <c r="AC609" s="112">
        <f t="shared" si="232"/>
        <v>6151.7275449101817</v>
      </c>
      <c r="AD609" s="112">
        <f t="shared" si="227"/>
        <v>4104</v>
      </c>
      <c r="AE609" s="112">
        <f t="shared" si="234"/>
        <v>5500</v>
      </c>
      <c r="AF609" s="112">
        <f t="shared" si="235"/>
        <v>3600</v>
      </c>
      <c r="AG609" s="113">
        <f t="shared" si="228"/>
        <v>0.30219780219780218</v>
      </c>
      <c r="AH609" s="114">
        <f t="shared" si="229"/>
        <v>0.19780219780219779</v>
      </c>
    </row>
    <row r="610" spans="1:34" ht="21" customHeight="1">
      <c r="A610" s="593">
        <f t="shared" si="219"/>
        <v>600</v>
      </c>
      <c r="B610" s="91"/>
      <c r="C610" s="60" t="s">
        <v>490</v>
      </c>
      <c r="D610" s="63"/>
      <c r="E610" s="17">
        <v>1</v>
      </c>
      <c r="F610" s="91"/>
      <c r="G610" s="91"/>
      <c r="H610" s="120" t="s">
        <v>698</v>
      </c>
      <c r="I610" s="588" t="s">
        <v>662</v>
      </c>
      <c r="J610" s="17">
        <f t="shared" si="233"/>
        <v>32</v>
      </c>
      <c r="K610" s="91" t="s">
        <v>8</v>
      </c>
      <c r="L610" s="144">
        <v>17</v>
      </c>
      <c r="M610" s="17">
        <v>1</v>
      </c>
      <c r="N610" s="19">
        <f t="shared" si="218"/>
        <v>175</v>
      </c>
      <c r="O610" s="102">
        <f t="shared" si="220"/>
        <v>2975</v>
      </c>
      <c r="P610" s="103">
        <f t="shared" si="221"/>
        <v>2.3701373843163824</v>
      </c>
      <c r="Q610" s="62">
        <f t="shared" si="230"/>
        <v>6500</v>
      </c>
      <c r="R610" s="104">
        <f t="shared" si="222"/>
        <v>150</v>
      </c>
      <c r="S610" s="62">
        <f t="shared" si="223"/>
        <v>0</v>
      </c>
      <c r="T610" s="62">
        <f t="shared" si="224"/>
        <v>0</v>
      </c>
      <c r="U610" s="62">
        <f t="shared" si="236"/>
        <v>9475</v>
      </c>
      <c r="V610" s="62">
        <f t="shared" si="237"/>
        <v>17200</v>
      </c>
      <c r="W610" s="19">
        <f t="shared" si="238"/>
        <v>1.8152086328661936</v>
      </c>
      <c r="X610" s="111">
        <f t="shared" si="231"/>
        <v>23000</v>
      </c>
      <c r="Y610" s="111"/>
      <c r="Z610" s="112">
        <f t="shared" si="225"/>
        <v>583.22005988023943</v>
      </c>
      <c r="AA610" s="112">
        <f t="shared" si="239"/>
        <v>381.5</v>
      </c>
      <c r="AB610" s="112">
        <f t="shared" si="226"/>
        <v>89.25</v>
      </c>
      <c r="AC610" s="112">
        <f t="shared" si="232"/>
        <v>5832.2005988023939</v>
      </c>
      <c r="AD610" s="112">
        <f t="shared" si="227"/>
        <v>3815</v>
      </c>
      <c r="AE610" s="112">
        <f t="shared" si="234"/>
        <v>5200</v>
      </c>
      <c r="AF610" s="112">
        <f t="shared" si="235"/>
        <v>3400</v>
      </c>
      <c r="AG610" s="113">
        <f t="shared" si="228"/>
        <v>0.30232558139534882</v>
      </c>
      <c r="AH610" s="114">
        <f t="shared" si="229"/>
        <v>0.19767441860465115</v>
      </c>
    </row>
    <row r="611" spans="1:34" ht="21" customHeight="1">
      <c r="A611" s="593">
        <f t="shared" si="219"/>
        <v>601</v>
      </c>
      <c r="B611" s="91"/>
      <c r="C611" s="60" t="s">
        <v>491</v>
      </c>
      <c r="D611" s="63"/>
      <c r="E611" s="17">
        <v>1</v>
      </c>
      <c r="F611" s="91"/>
      <c r="G611" s="91"/>
      <c r="H611" s="120" t="s">
        <v>697</v>
      </c>
      <c r="I611" s="588" t="s">
        <v>663</v>
      </c>
      <c r="J611" s="17">
        <f t="shared" si="233"/>
        <v>32</v>
      </c>
      <c r="K611" s="91" t="s">
        <v>8</v>
      </c>
      <c r="L611" s="144">
        <v>18</v>
      </c>
      <c r="M611" s="17">
        <v>1</v>
      </c>
      <c r="N611" s="19">
        <f t="shared" si="218"/>
        <v>175</v>
      </c>
      <c r="O611" s="102">
        <f t="shared" si="220"/>
        <v>3150</v>
      </c>
      <c r="P611" s="103">
        <f t="shared" si="221"/>
        <v>2.5095572304526401</v>
      </c>
      <c r="Q611" s="62">
        <f t="shared" si="230"/>
        <v>6500</v>
      </c>
      <c r="R611" s="104">
        <f t="shared" si="222"/>
        <v>150</v>
      </c>
      <c r="S611" s="62">
        <f t="shared" si="223"/>
        <v>0</v>
      </c>
      <c r="T611" s="62">
        <f t="shared" si="224"/>
        <v>0</v>
      </c>
      <c r="U611" s="62">
        <f t="shared" si="236"/>
        <v>9650</v>
      </c>
      <c r="V611" s="62">
        <f t="shared" si="237"/>
        <v>17600</v>
      </c>
      <c r="W611" s="19">
        <f t="shared" si="238"/>
        <v>1.8159535850578636</v>
      </c>
      <c r="X611" s="111">
        <f t="shared" si="231"/>
        <v>23500</v>
      </c>
      <c r="Y611" s="111"/>
      <c r="Z611" s="112">
        <f t="shared" si="225"/>
        <v>594.63173652694627</v>
      </c>
      <c r="AA611" s="112">
        <f t="shared" si="239"/>
        <v>395.5</v>
      </c>
      <c r="AB611" s="112">
        <f t="shared" si="226"/>
        <v>94.5</v>
      </c>
      <c r="AC611" s="112">
        <f t="shared" si="232"/>
        <v>5946.3173652694622</v>
      </c>
      <c r="AD611" s="112">
        <f t="shared" si="227"/>
        <v>3955</v>
      </c>
      <c r="AE611" s="112">
        <f t="shared" si="234"/>
        <v>5300</v>
      </c>
      <c r="AF611" s="112">
        <f t="shared" si="235"/>
        <v>3500</v>
      </c>
      <c r="AG611" s="113">
        <f t="shared" si="228"/>
        <v>0.30113636363636365</v>
      </c>
      <c r="AH611" s="114">
        <f t="shared" si="229"/>
        <v>0.19886363636363635</v>
      </c>
    </row>
    <row r="612" spans="1:34" ht="21" customHeight="1">
      <c r="A612" s="593">
        <f t="shared" si="219"/>
        <v>602</v>
      </c>
      <c r="B612" s="91"/>
      <c r="C612" s="60" t="s">
        <v>492</v>
      </c>
      <c r="D612" s="63"/>
      <c r="E612" s="17">
        <v>1</v>
      </c>
      <c r="F612" s="91"/>
      <c r="G612" s="91"/>
      <c r="H612" s="120" t="s">
        <v>698</v>
      </c>
      <c r="I612" s="588" t="s">
        <v>664</v>
      </c>
      <c r="J612" s="17">
        <f t="shared" si="233"/>
        <v>35</v>
      </c>
      <c r="K612" s="91" t="s">
        <v>8</v>
      </c>
      <c r="L612" s="144">
        <v>35</v>
      </c>
      <c r="M612" s="17">
        <v>1</v>
      </c>
      <c r="N612" s="19">
        <f t="shared" si="218"/>
        <v>175</v>
      </c>
      <c r="O612" s="102">
        <f t="shared" si="220"/>
        <v>6125</v>
      </c>
      <c r="P612" s="103">
        <f t="shared" si="221"/>
        <v>4.879694614769023</v>
      </c>
      <c r="Q612" s="62">
        <f t="shared" si="230"/>
        <v>6500</v>
      </c>
      <c r="R612" s="104">
        <f t="shared" si="222"/>
        <v>150</v>
      </c>
      <c r="S612" s="62">
        <f t="shared" si="223"/>
        <v>0</v>
      </c>
      <c r="T612" s="62">
        <f t="shared" si="224"/>
        <v>0</v>
      </c>
      <c r="U612" s="62">
        <f t="shared" si="236"/>
        <v>12625</v>
      </c>
      <c r="V612" s="62">
        <f t="shared" si="237"/>
        <v>23100</v>
      </c>
      <c r="W612" s="19">
        <f t="shared" si="238"/>
        <v>1.8254579949012866</v>
      </c>
      <c r="X612" s="111">
        <f t="shared" si="231"/>
        <v>30800</v>
      </c>
      <c r="Y612" s="111"/>
      <c r="Z612" s="112">
        <f t="shared" si="225"/>
        <v>788.63023952095818</v>
      </c>
      <c r="AA612" s="112">
        <f t="shared" si="239"/>
        <v>523.9</v>
      </c>
      <c r="AB612" s="112">
        <f t="shared" si="226"/>
        <v>183.75</v>
      </c>
      <c r="AC612" s="112">
        <f t="shared" si="232"/>
        <v>7886.3023952095828</v>
      </c>
      <c r="AD612" s="112">
        <f t="shared" si="227"/>
        <v>5239</v>
      </c>
      <c r="AE612" s="112">
        <f t="shared" si="234"/>
        <v>7000</v>
      </c>
      <c r="AF612" s="112">
        <f t="shared" si="235"/>
        <v>4600</v>
      </c>
      <c r="AG612" s="113">
        <f t="shared" si="228"/>
        <v>0.30303030303030304</v>
      </c>
      <c r="AH612" s="114">
        <f t="shared" si="229"/>
        <v>0.19913419913419914</v>
      </c>
    </row>
    <row r="613" spans="1:34" ht="21" customHeight="1">
      <c r="A613" s="593">
        <f t="shared" si="219"/>
        <v>603</v>
      </c>
      <c r="B613" s="91"/>
      <c r="C613" s="60" t="s">
        <v>493</v>
      </c>
      <c r="D613" s="63"/>
      <c r="E613" s="17">
        <v>1</v>
      </c>
      <c r="F613" s="91"/>
      <c r="G613" s="91"/>
      <c r="H613" s="120" t="s">
        <v>698</v>
      </c>
      <c r="I613" s="588" t="s">
        <v>665</v>
      </c>
      <c r="J613" s="17">
        <f t="shared" si="233"/>
        <v>39</v>
      </c>
      <c r="K613" s="91" t="s">
        <v>8</v>
      </c>
      <c r="L613" s="144">
        <v>39.799999999999997</v>
      </c>
      <c r="M613" s="17">
        <v>1</v>
      </c>
      <c r="N613" s="19">
        <f t="shared" si="218"/>
        <v>175</v>
      </c>
      <c r="O613" s="102">
        <f t="shared" si="220"/>
        <v>6964.9999999999991</v>
      </c>
      <c r="P613" s="103">
        <f t="shared" si="221"/>
        <v>5.5489098762230595</v>
      </c>
      <c r="Q613" s="62">
        <f t="shared" si="230"/>
        <v>6500</v>
      </c>
      <c r="R613" s="104">
        <f t="shared" si="222"/>
        <v>150</v>
      </c>
      <c r="S613" s="62">
        <f t="shared" si="223"/>
        <v>0</v>
      </c>
      <c r="T613" s="62">
        <f t="shared" si="224"/>
        <v>0</v>
      </c>
      <c r="U613" s="62">
        <f t="shared" si="236"/>
        <v>13465</v>
      </c>
      <c r="V613" s="62">
        <f t="shared" si="237"/>
        <v>24700</v>
      </c>
      <c r="W613" s="19">
        <f t="shared" si="238"/>
        <v>1.827381256795729</v>
      </c>
      <c r="X613" s="111">
        <f t="shared" si="231"/>
        <v>33000</v>
      </c>
      <c r="Y613" s="111"/>
      <c r="Z613" s="112">
        <f t="shared" si="225"/>
        <v>843.4062874251498</v>
      </c>
      <c r="AA613" s="112">
        <f t="shared" si="239"/>
        <v>562.5</v>
      </c>
      <c r="AB613" s="112">
        <f t="shared" si="226"/>
        <v>208.94999999999996</v>
      </c>
      <c r="AC613" s="112">
        <f t="shared" si="232"/>
        <v>8434.0628742514964</v>
      </c>
      <c r="AD613" s="112">
        <f t="shared" si="227"/>
        <v>5625</v>
      </c>
      <c r="AE613" s="112">
        <f t="shared" si="234"/>
        <v>7400</v>
      </c>
      <c r="AF613" s="112">
        <f t="shared" si="235"/>
        <v>4900</v>
      </c>
      <c r="AG613" s="113">
        <f t="shared" si="228"/>
        <v>0.29959514170040485</v>
      </c>
      <c r="AH613" s="114">
        <f t="shared" si="229"/>
        <v>0.19838056680161945</v>
      </c>
    </row>
    <row r="614" spans="1:34" ht="21" customHeight="1">
      <c r="A614" s="593">
        <f t="shared" si="219"/>
        <v>604</v>
      </c>
      <c r="B614" s="91"/>
      <c r="C614" s="60" t="s">
        <v>494</v>
      </c>
      <c r="D614" s="63"/>
      <c r="E614" s="17">
        <v>1</v>
      </c>
      <c r="F614" s="91"/>
      <c r="G614" s="91"/>
      <c r="H614" s="120" t="s">
        <v>698</v>
      </c>
      <c r="I614" s="588" t="s">
        <v>666</v>
      </c>
      <c r="J614" s="17">
        <f t="shared" si="233"/>
        <v>25</v>
      </c>
      <c r="K614" s="91" t="s">
        <v>8</v>
      </c>
      <c r="L614" s="144">
        <v>28</v>
      </c>
      <c r="M614" s="17">
        <v>1</v>
      </c>
      <c r="N614" s="19">
        <f t="shared" si="218"/>
        <v>175</v>
      </c>
      <c r="O614" s="102">
        <f t="shared" si="220"/>
        <v>4900</v>
      </c>
      <c r="P614" s="103">
        <f t="shared" si="221"/>
        <v>3.9037556918152183</v>
      </c>
      <c r="Q614" s="62">
        <f t="shared" si="230"/>
        <v>6500</v>
      </c>
      <c r="R614" s="104">
        <f t="shared" si="222"/>
        <v>150</v>
      </c>
      <c r="S614" s="62">
        <f t="shared" si="223"/>
        <v>0</v>
      </c>
      <c r="T614" s="62">
        <f t="shared" si="224"/>
        <v>0</v>
      </c>
      <c r="U614" s="62">
        <f t="shared" si="236"/>
        <v>11400</v>
      </c>
      <c r="V614" s="62">
        <f t="shared" si="237"/>
        <v>20800</v>
      </c>
      <c r="W614" s="19">
        <f t="shared" si="238"/>
        <v>1.8221451833175755</v>
      </c>
      <c r="X614" s="111">
        <f t="shared" si="231"/>
        <v>27800</v>
      </c>
      <c r="Y614" s="111"/>
      <c r="Z614" s="112">
        <f t="shared" si="225"/>
        <v>708.74850299401226</v>
      </c>
      <c r="AA614" s="112">
        <f t="shared" si="239"/>
        <v>467.40000000000003</v>
      </c>
      <c r="AB614" s="112">
        <f t="shared" si="226"/>
        <v>147</v>
      </c>
      <c r="AC614" s="112">
        <f t="shared" si="232"/>
        <v>7087.4850299401223</v>
      </c>
      <c r="AD614" s="112">
        <f t="shared" si="227"/>
        <v>4674</v>
      </c>
      <c r="AE614" s="112">
        <f t="shared" si="234"/>
        <v>6300</v>
      </c>
      <c r="AF614" s="112">
        <f t="shared" si="235"/>
        <v>4100</v>
      </c>
      <c r="AG614" s="113">
        <f t="shared" si="228"/>
        <v>0.30288461538461536</v>
      </c>
      <c r="AH614" s="114">
        <f t="shared" si="229"/>
        <v>0.19711538461538461</v>
      </c>
    </row>
    <row r="615" spans="1:34" ht="21" customHeight="1">
      <c r="A615" s="593">
        <f t="shared" si="219"/>
        <v>605</v>
      </c>
      <c r="B615" s="91"/>
      <c r="C615" s="60" t="s">
        <v>495</v>
      </c>
      <c r="D615" s="63"/>
      <c r="E615" s="17">
        <v>1</v>
      </c>
      <c r="F615" s="91"/>
      <c r="G615" s="91"/>
      <c r="H615" s="120" t="s">
        <v>698</v>
      </c>
      <c r="I615" s="588" t="s">
        <v>667</v>
      </c>
      <c r="J615" s="17">
        <f t="shared" si="233"/>
        <v>37</v>
      </c>
      <c r="K615" s="91" t="s">
        <v>8</v>
      </c>
      <c r="L615" s="144">
        <v>9.9</v>
      </c>
      <c r="M615" s="17">
        <v>1</v>
      </c>
      <c r="N615" s="19">
        <f t="shared" si="218"/>
        <v>175</v>
      </c>
      <c r="O615" s="102">
        <f t="shared" si="220"/>
        <v>1732.5</v>
      </c>
      <c r="P615" s="103">
        <f t="shared" si="221"/>
        <v>1.380256476748952</v>
      </c>
      <c r="Q615" s="62">
        <f t="shared" si="230"/>
        <v>6500</v>
      </c>
      <c r="R615" s="104">
        <f t="shared" si="222"/>
        <v>150</v>
      </c>
      <c r="S615" s="62">
        <f t="shared" si="223"/>
        <v>0</v>
      </c>
      <c r="T615" s="62">
        <f t="shared" si="224"/>
        <v>0</v>
      </c>
      <c r="U615" s="62">
        <f t="shared" si="236"/>
        <v>8232.5</v>
      </c>
      <c r="V615" s="62">
        <f t="shared" si="237"/>
        <v>14900</v>
      </c>
      <c r="W615" s="19">
        <f t="shared" si="238"/>
        <v>1.8090087665543495</v>
      </c>
      <c r="X615" s="111">
        <f t="shared" si="231"/>
        <v>19900</v>
      </c>
      <c r="Y615" s="111"/>
      <c r="Z615" s="112">
        <f t="shared" si="225"/>
        <v>502.19715568862279</v>
      </c>
      <c r="AA615" s="112">
        <f t="shared" si="239"/>
        <v>328.45000000000005</v>
      </c>
      <c r="AB615" s="112">
        <f t="shared" si="226"/>
        <v>51.975000000000001</v>
      </c>
      <c r="AC615" s="112">
        <f t="shared" si="232"/>
        <v>5021.9715568862284</v>
      </c>
      <c r="AD615" s="112">
        <f t="shared" si="227"/>
        <v>3284.5</v>
      </c>
      <c r="AE615" s="112">
        <f t="shared" si="234"/>
        <v>4500</v>
      </c>
      <c r="AF615" s="112">
        <f t="shared" si="235"/>
        <v>3000</v>
      </c>
      <c r="AG615" s="113">
        <f t="shared" si="228"/>
        <v>0.30201342281879195</v>
      </c>
      <c r="AH615" s="114">
        <f t="shared" si="229"/>
        <v>0.20134228187919462</v>
      </c>
    </row>
    <row r="616" spans="1:34" ht="21" customHeight="1">
      <c r="A616" s="593">
        <f t="shared" si="219"/>
        <v>606</v>
      </c>
      <c r="B616" s="91"/>
      <c r="C616" s="60" t="s">
        <v>496</v>
      </c>
      <c r="D616" s="63"/>
      <c r="E616" s="17">
        <v>1</v>
      </c>
      <c r="F616" s="91"/>
      <c r="G616" s="91"/>
      <c r="H616" s="120" t="s">
        <v>698</v>
      </c>
      <c r="I616" s="588" t="s">
        <v>668</v>
      </c>
      <c r="J616" s="17">
        <f t="shared" si="233"/>
        <v>31</v>
      </c>
      <c r="K616" s="91" t="s">
        <v>8</v>
      </c>
      <c r="L616" s="144">
        <v>55</v>
      </c>
      <c r="M616" s="17">
        <v>1</v>
      </c>
      <c r="N616" s="19">
        <f t="shared" si="218"/>
        <v>175</v>
      </c>
      <c r="O616" s="102">
        <f t="shared" si="220"/>
        <v>9625</v>
      </c>
      <c r="P616" s="103">
        <f t="shared" si="221"/>
        <v>7.6680915374941785</v>
      </c>
      <c r="Q616" s="62">
        <f t="shared" si="230"/>
        <v>6500</v>
      </c>
      <c r="R616" s="104">
        <f t="shared" si="222"/>
        <v>150</v>
      </c>
      <c r="S616" s="62">
        <f t="shared" si="223"/>
        <v>0</v>
      </c>
      <c r="T616" s="62">
        <f t="shared" si="224"/>
        <v>0</v>
      </c>
      <c r="U616" s="62">
        <f t="shared" si="236"/>
        <v>16125</v>
      </c>
      <c r="V616" s="62">
        <f t="shared" si="237"/>
        <v>29600</v>
      </c>
      <c r="W616" s="19">
        <f t="shared" si="238"/>
        <v>1.832149654180012</v>
      </c>
      <c r="X616" s="111">
        <f t="shared" si="231"/>
        <v>39500</v>
      </c>
      <c r="Y616" s="111"/>
      <c r="Z616" s="112">
        <f t="shared" si="225"/>
        <v>1016.8637724550898</v>
      </c>
      <c r="AA616" s="112">
        <f t="shared" si="239"/>
        <v>676</v>
      </c>
      <c r="AB616" s="112">
        <f t="shared" si="226"/>
        <v>288.75</v>
      </c>
      <c r="AC616" s="112">
        <f t="shared" si="232"/>
        <v>10168.637724550899</v>
      </c>
      <c r="AD616" s="112">
        <f t="shared" si="227"/>
        <v>6760</v>
      </c>
      <c r="AE616" s="112">
        <f t="shared" si="234"/>
        <v>8900</v>
      </c>
      <c r="AF616" s="112">
        <f t="shared" si="235"/>
        <v>5800</v>
      </c>
      <c r="AG616" s="113">
        <f t="shared" si="228"/>
        <v>0.30067567567567566</v>
      </c>
      <c r="AH616" s="114">
        <f t="shared" si="229"/>
        <v>0.19594594594594594</v>
      </c>
    </row>
    <row r="617" spans="1:34" ht="21" customHeight="1">
      <c r="A617" s="593">
        <f t="shared" si="219"/>
        <v>607</v>
      </c>
      <c r="B617" s="91"/>
      <c r="C617" s="60" t="s">
        <v>497</v>
      </c>
      <c r="D617" s="63"/>
      <c r="E617" s="17">
        <v>1</v>
      </c>
      <c r="F617" s="91"/>
      <c r="G617" s="91"/>
      <c r="H617" s="120" t="s">
        <v>697</v>
      </c>
      <c r="I617" s="588" t="s">
        <v>669</v>
      </c>
      <c r="J617" s="17">
        <f t="shared" si="233"/>
        <v>31</v>
      </c>
      <c r="K617" s="91" t="s">
        <v>8</v>
      </c>
      <c r="L617" s="144">
        <v>29.6</v>
      </c>
      <c r="M617" s="17">
        <v>1</v>
      </c>
      <c r="N617" s="19">
        <f t="shared" si="218"/>
        <v>175</v>
      </c>
      <c r="O617" s="102">
        <f t="shared" si="220"/>
        <v>5180</v>
      </c>
      <c r="P617" s="103">
        <f t="shared" si="221"/>
        <v>4.1268274456332303</v>
      </c>
      <c r="Q617" s="62">
        <f t="shared" si="230"/>
        <v>6500</v>
      </c>
      <c r="R617" s="104">
        <f t="shared" si="222"/>
        <v>150</v>
      </c>
      <c r="S617" s="62">
        <f t="shared" si="223"/>
        <v>0</v>
      </c>
      <c r="T617" s="62">
        <f t="shared" si="224"/>
        <v>0</v>
      </c>
      <c r="U617" s="62">
        <f t="shared" si="236"/>
        <v>11680</v>
      </c>
      <c r="V617" s="62">
        <f t="shared" si="237"/>
        <v>21300</v>
      </c>
      <c r="W617" s="19">
        <f t="shared" si="238"/>
        <v>1.8229636617176603</v>
      </c>
      <c r="X617" s="111">
        <f t="shared" si="231"/>
        <v>28400</v>
      </c>
      <c r="Y617" s="111"/>
      <c r="Z617" s="112">
        <f t="shared" si="225"/>
        <v>727.00718562874238</v>
      </c>
      <c r="AA617" s="112">
        <f t="shared" si="239"/>
        <v>479.20000000000005</v>
      </c>
      <c r="AB617" s="112">
        <f t="shared" si="226"/>
        <v>155.4</v>
      </c>
      <c r="AC617" s="112">
        <f t="shared" si="232"/>
        <v>7270.0718562874245</v>
      </c>
      <c r="AD617" s="112">
        <f t="shared" si="227"/>
        <v>4792</v>
      </c>
      <c r="AE617" s="112">
        <f t="shared" si="234"/>
        <v>6400</v>
      </c>
      <c r="AF617" s="112">
        <f t="shared" si="235"/>
        <v>4200</v>
      </c>
      <c r="AG617" s="113">
        <f t="shared" si="228"/>
        <v>0.30046948356807512</v>
      </c>
      <c r="AH617" s="114">
        <f t="shared" si="229"/>
        <v>0.19718309859154928</v>
      </c>
    </row>
    <row r="618" spans="1:34" ht="21" customHeight="1">
      <c r="A618" s="593">
        <f t="shared" si="219"/>
        <v>608</v>
      </c>
      <c r="B618" s="91"/>
      <c r="C618" s="60" t="s">
        <v>498</v>
      </c>
      <c r="D618" s="63"/>
      <c r="E618" s="17">
        <v>1</v>
      </c>
      <c r="F618" s="91"/>
      <c r="G618" s="91"/>
      <c r="H618" s="120" t="s">
        <v>697</v>
      </c>
      <c r="I618" s="588" t="s">
        <v>670</v>
      </c>
      <c r="J618" s="17">
        <f t="shared" si="233"/>
        <v>33</v>
      </c>
      <c r="K618" s="91" t="s">
        <v>8</v>
      </c>
      <c r="L618" s="144">
        <v>26.9</v>
      </c>
      <c r="M618" s="17">
        <v>1</v>
      </c>
      <c r="N618" s="19">
        <f t="shared" si="218"/>
        <v>175</v>
      </c>
      <c r="O618" s="102">
        <f t="shared" si="220"/>
        <v>4707.5</v>
      </c>
      <c r="P618" s="103">
        <f t="shared" si="221"/>
        <v>3.7503938610653345</v>
      </c>
      <c r="Q618" s="62">
        <f t="shared" si="230"/>
        <v>6500</v>
      </c>
      <c r="R618" s="104">
        <f t="shared" si="222"/>
        <v>150</v>
      </c>
      <c r="S618" s="62">
        <f t="shared" si="223"/>
        <v>0</v>
      </c>
      <c r="T618" s="62">
        <f t="shared" si="224"/>
        <v>0</v>
      </c>
      <c r="U618" s="62">
        <f t="shared" si="236"/>
        <v>11207.5</v>
      </c>
      <c r="V618" s="62">
        <f t="shared" si="237"/>
        <v>20500</v>
      </c>
      <c r="W618" s="19">
        <f t="shared" si="238"/>
        <v>1.8215587562327942</v>
      </c>
      <c r="X618" s="111">
        <f t="shared" si="231"/>
        <v>27400</v>
      </c>
      <c r="Y618" s="111"/>
      <c r="Z618" s="112">
        <f t="shared" si="225"/>
        <v>696.19565868263476</v>
      </c>
      <c r="AA618" s="112">
        <f t="shared" si="239"/>
        <v>463.45000000000005</v>
      </c>
      <c r="AB618" s="112">
        <f t="shared" si="226"/>
        <v>141.22499999999999</v>
      </c>
      <c r="AC618" s="112">
        <f t="shared" si="232"/>
        <v>6961.9565868263489</v>
      </c>
      <c r="AD618" s="112">
        <f t="shared" si="227"/>
        <v>4634.5</v>
      </c>
      <c r="AE618" s="112">
        <f t="shared" si="234"/>
        <v>6200</v>
      </c>
      <c r="AF618" s="112">
        <f t="shared" si="235"/>
        <v>4100</v>
      </c>
      <c r="AG618" s="113">
        <f t="shared" si="228"/>
        <v>0.30243902439024389</v>
      </c>
      <c r="AH618" s="114">
        <f t="shared" si="229"/>
        <v>0.2</v>
      </c>
    </row>
    <row r="619" spans="1:34" ht="21" customHeight="1">
      <c r="A619" s="593">
        <f t="shared" si="219"/>
        <v>609</v>
      </c>
      <c r="B619" s="91"/>
      <c r="C619" s="60" t="s">
        <v>499</v>
      </c>
      <c r="D619" s="63"/>
      <c r="E619" s="17">
        <v>1</v>
      </c>
      <c r="F619" s="91"/>
      <c r="G619" s="91"/>
      <c r="H619" s="120" t="s">
        <v>698</v>
      </c>
      <c r="I619" s="588" t="s">
        <v>671</v>
      </c>
      <c r="J619" s="17">
        <f t="shared" si="233"/>
        <v>28</v>
      </c>
      <c r="K619" s="91" t="s">
        <v>8</v>
      </c>
      <c r="L619" s="144">
        <v>28</v>
      </c>
      <c r="M619" s="17">
        <v>1</v>
      </c>
      <c r="N619" s="19">
        <f t="shared" si="218"/>
        <v>175</v>
      </c>
      <c r="O619" s="102">
        <f t="shared" si="220"/>
        <v>4900</v>
      </c>
      <c r="P619" s="103">
        <f t="shared" si="221"/>
        <v>3.9037556918152183</v>
      </c>
      <c r="Q619" s="62">
        <f t="shared" si="230"/>
        <v>6500</v>
      </c>
      <c r="R619" s="104">
        <f t="shared" si="222"/>
        <v>150</v>
      </c>
      <c r="S619" s="62">
        <f t="shared" si="223"/>
        <v>0</v>
      </c>
      <c r="T619" s="62">
        <f t="shared" si="224"/>
        <v>0</v>
      </c>
      <c r="U619" s="62">
        <f t="shared" si="236"/>
        <v>11400</v>
      </c>
      <c r="V619" s="62">
        <f t="shared" si="237"/>
        <v>20800</v>
      </c>
      <c r="W619" s="19">
        <f t="shared" si="238"/>
        <v>1.8221451833175755</v>
      </c>
      <c r="X619" s="111">
        <f t="shared" si="231"/>
        <v>27800</v>
      </c>
      <c r="Y619" s="111"/>
      <c r="Z619" s="112">
        <f t="shared" si="225"/>
        <v>708.74850299401226</v>
      </c>
      <c r="AA619" s="112">
        <f t="shared" si="239"/>
        <v>467.40000000000003</v>
      </c>
      <c r="AB619" s="112">
        <f t="shared" si="226"/>
        <v>147</v>
      </c>
      <c r="AC619" s="112">
        <f t="shared" si="232"/>
        <v>7087.4850299401223</v>
      </c>
      <c r="AD619" s="112">
        <f t="shared" si="227"/>
        <v>4674</v>
      </c>
      <c r="AE619" s="112">
        <f t="shared" si="234"/>
        <v>6300</v>
      </c>
      <c r="AF619" s="112">
        <f t="shared" si="235"/>
        <v>4100</v>
      </c>
      <c r="AG619" s="113">
        <f t="shared" si="228"/>
        <v>0.30288461538461536</v>
      </c>
      <c r="AH619" s="114">
        <f t="shared" si="229"/>
        <v>0.19711538461538461</v>
      </c>
    </row>
    <row r="620" spans="1:34" ht="21" customHeight="1">
      <c r="A620" s="593">
        <f t="shared" si="219"/>
        <v>610</v>
      </c>
      <c r="B620" s="91"/>
      <c r="C620" s="60" t="s">
        <v>500</v>
      </c>
      <c r="D620" s="63"/>
      <c r="E620" s="17">
        <v>1</v>
      </c>
      <c r="F620" s="91"/>
      <c r="G620" s="91"/>
      <c r="H620" s="120" t="s">
        <v>698</v>
      </c>
      <c r="I620" s="588" t="s">
        <v>672</v>
      </c>
      <c r="J620" s="17">
        <f t="shared" si="233"/>
        <v>41</v>
      </c>
      <c r="K620" s="91" t="s">
        <v>8</v>
      </c>
      <c r="L620" s="144">
        <v>29</v>
      </c>
      <c r="M620" s="17">
        <v>1</v>
      </c>
      <c r="N620" s="19">
        <f t="shared" si="218"/>
        <v>175</v>
      </c>
      <c r="O620" s="102">
        <f t="shared" si="220"/>
        <v>5075</v>
      </c>
      <c r="P620" s="103">
        <f t="shared" si="221"/>
        <v>4.043175537951476</v>
      </c>
      <c r="Q620" s="62">
        <f t="shared" si="230"/>
        <v>6500</v>
      </c>
      <c r="R620" s="104">
        <f t="shared" si="222"/>
        <v>150</v>
      </c>
      <c r="S620" s="62">
        <f t="shared" si="223"/>
        <v>0</v>
      </c>
      <c r="T620" s="62">
        <f t="shared" si="224"/>
        <v>0</v>
      </c>
      <c r="U620" s="62">
        <f t="shared" si="236"/>
        <v>11575</v>
      </c>
      <c r="V620" s="62">
        <f t="shared" si="237"/>
        <v>21100</v>
      </c>
      <c r="W620" s="19">
        <f t="shared" si="238"/>
        <v>1.8226613727189251</v>
      </c>
      <c r="X620" s="111">
        <f t="shared" si="231"/>
        <v>28200</v>
      </c>
      <c r="Y620" s="111"/>
      <c r="Z620" s="112">
        <f t="shared" si="225"/>
        <v>720.16017964071887</v>
      </c>
      <c r="AA620" s="112">
        <f t="shared" si="239"/>
        <v>473.1</v>
      </c>
      <c r="AB620" s="112">
        <f t="shared" si="226"/>
        <v>152.25</v>
      </c>
      <c r="AC620" s="112">
        <f t="shared" si="232"/>
        <v>7201.6017964071871</v>
      </c>
      <c r="AD620" s="112">
        <f t="shared" si="227"/>
        <v>4731</v>
      </c>
      <c r="AE620" s="112">
        <f t="shared" si="234"/>
        <v>6400</v>
      </c>
      <c r="AF620" s="112">
        <f t="shared" si="235"/>
        <v>4200</v>
      </c>
      <c r="AG620" s="113">
        <f t="shared" si="228"/>
        <v>0.30331753554502372</v>
      </c>
      <c r="AH620" s="114">
        <f t="shared" si="229"/>
        <v>0.1990521327014218</v>
      </c>
    </row>
    <row r="621" spans="1:34" ht="21" customHeight="1">
      <c r="A621" s="593">
        <f t="shared" si="219"/>
        <v>611</v>
      </c>
      <c r="B621" s="91"/>
      <c r="C621" s="60" t="s">
        <v>501</v>
      </c>
      <c r="D621" s="63"/>
      <c r="E621" s="17">
        <v>1</v>
      </c>
      <c r="F621" s="91"/>
      <c r="G621" s="91"/>
      <c r="H621" s="120" t="s">
        <v>698</v>
      </c>
      <c r="I621" s="588" t="s">
        <v>673</v>
      </c>
      <c r="J621" s="17">
        <f t="shared" si="233"/>
        <v>42</v>
      </c>
      <c r="K621" s="91" t="s">
        <v>8</v>
      </c>
      <c r="L621" s="144">
        <v>39</v>
      </c>
      <c r="M621" s="17">
        <v>1</v>
      </c>
      <c r="N621" s="19">
        <f t="shared" si="218"/>
        <v>175</v>
      </c>
      <c r="O621" s="102">
        <f t="shared" si="220"/>
        <v>6825</v>
      </c>
      <c r="P621" s="103">
        <f t="shared" si="221"/>
        <v>5.4373739993140537</v>
      </c>
      <c r="Q621" s="62">
        <f t="shared" si="230"/>
        <v>6500</v>
      </c>
      <c r="R621" s="104">
        <f t="shared" si="222"/>
        <v>150</v>
      </c>
      <c r="S621" s="62">
        <f t="shared" si="223"/>
        <v>0</v>
      </c>
      <c r="T621" s="62">
        <f t="shared" si="224"/>
        <v>0</v>
      </c>
      <c r="U621" s="62">
        <f t="shared" si="236"/>
        <v>13325</v>
      </c>
      <c r="V621" s="62">
        <f t="shared" si="237"/>
        <v>24400</v>
      </c>
      <c r="W621" s="19">
        <f t="shared" si="238"/>
        <v>1.8270775522126479</v>
      </c>
      <c r="X621" s="111">
        <f t="shared" si="231"/>
        <v>32600</v>
      </c>
      <c r="Y621" s="111"/>
      <c r="Z621" s="112">
        <f t="shared" si="225"/>
        <v>834.2769461077844</v>
      </c>
      <c r="AA621" s="112">
        <f t="shared" si="239"/>
        <v>553.30000000000007</v>
      </c>
      <c r="AB621" s="112">
        <f t="shared" si="226"/>
        <v>204.75</v>
      </c>
      <c r="AC621" s="112">
        <f t="shared" si="232"/>
        <v>8342.7694610778453</v>
      </c>
      <c r="AD621" s="112">
        <f t="shared" si="227"/>
        <v>5533</v>
      </c>
      <c r="AE621" s="112">
        <f t="shared" si="234"/>
        <v>7400</v>
      </c>
      <c r="AF621" s="112">
        <f t="shared" si="235"/>
        <v>4800</v>
      </c>
      <c r="AG621" s="113">
        <f t="shared" si="228"/>
        <v>0.30327868852459017</v>
      </c>
      <c r="AH621" s="114">
        <f t="shared" si="229"/>
        <v>0.19672131147540983</v>
      </c>
    </row>
    <row r="622" spans="1:34" ht="21" customHeight="1">
      <c r="A622" s="593">
        <f t="shared" si="219"/>
        <v>612</v>
      </c>
      <c r="B622" s="91"/>
      <c r="C622" s="60" t="s">
        <v>502</v>
      </c>
      <c r="D622" s="63"/>
      <c r="E622" s="17">
        <v>1</v>
      </c>
      <c r="F622" s="91"/>
      <c r="G622" s="91"/>
      <c r="H622" s="120" t="s">
        <v>698</v>
      </c>
      <c r="I622" s="588" t="s">
        <v>674</v>
      </c>
      <c r="J622" s="17">
        <f t="shared" si="233"/>
        <v>39</v>
      </c>
      <c r="K622" s="91" t="s">
        <v>8</v>
      </c>
      <c r="L622" s="144">
        <v>49</v>
      </c>
      <c r="M622" s="17">
        <v>1</v>
      </c>
      <c r="N622" s="19">
        <f t="shared" si="218"/>
        <v>175</v>
      </c>
      <c r="O622" s="102">
        <f t="shared" si="220"/>
        <v>8575</v>
      </c>
      <c r="P622" s="103">
        <f t="shared" si="221"/>
        <v>6.8315724606766315</v>
      </c>
      <c r="Q622" s="62">
        <f t="shared" si="230"/>
        <v>6500</v>
      </c>
      <c r="R622" s="104">
        <f t="shared" si="222"/>
        <v>150</v>
      </c>
      <c r="S622" s="62">
        <f t="shared" si="223"/>
        <v>0</v>
      </c>
      <c r="T622" s="62">
        <f t="shared" si="224"/>
        <v>0</v>
      </c>
      <c r="U622" s="62">
        <f t="shared" si="236"/>
        <v>15075</v>
      </c>
      <c r="V622" s="62">
        <f t="shared" si="237"/>
        <v>27600</v>
      </c>
      <c r="W622" s="19">
        <f t="shared" si="238"/>
        <v>1.8304684164010288</v>
      </c>
      <c r="X622" s="111">
        <f t="shared" si="231"/>
        <v>36800</v>
      </c>
      <c r="Y622" s="111"/>
      <c r="Z622" s="112">
        <f t="shared" si="225"/>
        <v>948.39371257485038</v>
      </c>
      <c r="AA622" s="112">
        <f t="shared" si="239"/>
        <v>626.90000000000009</v>
      </c>
      <c r="AB622" s="112">
        <f t="shared" si="226"/>
        <v>257.25</v>
      </c>
      <c r="AC622" s="112">
        <f t="shared" si="232"/>
        <v>9483.9371257485036</v>
      </c>
      <c r="AD622" s="112">
        <f t="shared" si="227"/>
        <v>6269</v>
      </c>
      <c r="AE622" s="112">
        <f t="shared" si="234"/>
        <v>8300</v>
      </c>
      <c r="AF622" s="112">
        <f t="shared" si="235"/>
        <v>5400</v>
      </c>
      <c r="AG622" s="113">
        <f t="shared" si="228"/>
        <v>0.30072463768115942</v>
      </c>
      <c r="AH622" s="114">
        <f t="shared" si="229"/>
        <v>0.19565217391304349</v>
      </c>
    </row>
    <row r="623" spans="1:34" ht="21" customHeight="1">
      <c r="A623" s="593">
        <f t="shared" si="219"/>
        <v>613</v>
      </c>
      <c r="B623" s="91"/>
      <c r="C623" s="60" t="s">
        <v>503</v>
      </c>
      <c r="D623" s="63"/>
      <c r="E623" s="17">
        <v>1</v>
      </c>
      <c r="F623" s="91"/>
      <c r="G623" s="91"/>
      <c r="H623" s="120" t="s">
        <v>697</v>
      </c>
      <c r="I623" s="588" t="s">
        <v>675</v>
      </c>
      <c r="J623" s="17">
        <f t="shared" si="233"/>
        <v>39</v>
      </c>
      <c r="K623" s="91" t="s">
        <v>8</v>
      </c>
      <c r="L623" s="144">
        <v>49</v>
      </c>
      <c r="M623" s="17">
        <v>1</v>
      </c>
      <c r="N623" s="19">
        <f t="shared" si="218"/>
        <v>175</v>
      </c>
      <c r="O623" s="102">
        <f t="shared" si="220"/>
        <v>8575</v>
      </c>
      <c r="P623" s="103">
        <f t="shared" si="221"/>
        <v>6.8315724606766315</v>
      </c>
      <c r="Q623" s="62">
        <f t="shared" si="230"/>
        <v>6500</v>
      </c>
      <c r="R623" s="104">
        <f t="shared" si="222"/>
        <v>150</v>
      </c>
      <c r="S623" s="62">
        <f t="shared" si="223"/>
        <v>0</v>
      </c>
      <c r="T623" s="62">
        <f t="shared" si="224"/>
        <v>0</v>
      </c>
      <c r="U623" s="62">
        <f t="shared" si="236"/>
        <v>15075</v>
      </c>
      <c r="V623" s="62">
        <f t="shared" si="237"/>
        <v>27600</v>
      </c>
      <c r="W623" s="19">
        <f t="shared" si="238"/>
        <v>1.8304684164010288</v>
      </c>
      <c r="X623" s="111">
        <f t="shared" si="231"/>
        <v>36800</v>
      </c>
      <c r="Y623" s="111"/>
      <c r="Z623" s="112">
        <f t="shared" si="225"/>
        <v>948.39371257485038</v>
      </c>
      <c r="AA623" s="112">
        <f t="shared" si="239"/>
        <v>626.90000000000009</v>
      </c>
      <c r="AB623" s="112">
        <f t="shared" si="226"/>
        <v>257.25</v>
      </c>
      <c r="AC623" s="112">
        <f t="shared" si="232"/>
        <v>9483.9371257485036</v>
      </c>
      <c r="AD623" s="112">
        <f t="shared" si="227"/>
        <v>6269</v>
      </c>
      <c r="AE623" s="112">
        <f t="shared" si="234"/>
        <v>8300</v>
      </c>
      <c r="AF623" s="112">
        <f t="shared" si="235"/>
        <v>5400</v>
      </c>
      <c r="AG623" s="113">
        <f t="shared" si="228"/>
        <v>0.30072463768115942</v>
      </c>
      <c r="AH623" s="114">
        <f t="shared" si="229"/>
        <v>0.19565217391304349</v>
      </c>
    </row>
    <row r="624" spans="1:34" ht="21" customHeight="1">
      <c r="A624" s="593">
        <f t="shared" si="219"/>
        <v>614</v>
      </c>
      <c r="B624" s="91"/>
      <c r="C624" s="60" t="s">
        <v>504</v>
      </c>
      <c r="D624" s="63"/>
      <c r="E624" s="17">
        <v>1</v>
      </c>
      <c r="F624" s="91"/>
      <c r="G624" s="91"/>
      <c r="H624" s="120" t="s">
        <v>698</v>
      </c>
      <c r="I624" s="588" t="s">
        <v>676</v>
      </c>
      <c r="J624" s="17">
        <f t="shared" si="233"/>
        <v>46</v>
      </c>
      <c r="K624" s="91" t="s">
        <v>8</v>
      </c>
      <c r="L624" s="144">
        <v>135</v>
      </c>
      <c r="M624" s="17">
        <v>1</v>
      </c>
      <c r="N624" s="19">
        <f t="shared" si="218"/>
        <v>175</v>
      </c>
      <c r="O624" s="102">
        <f t="shared" si="220"/>
        <v>23625</v>
      </c>
      <c r="P624" s="103">
        <f t="shared" si="221"/>
        <v>18.821679228394803</v>
      </c>
      <c r="Q624" s="62">
        <f t="shared" si="230"/>
        <v>6500</v>
      </c>
      <c r="R624" s="104">
        <f t="shared" si="222"/>
        <v>150</v>
      </c>
      <c r="S624" s="62">
        <f t="shared" si="223"/>
        <v>0</v>
      </c>
      <c r="T624" s="62">
        <f t="shared" si="224"/>
        <v>0</v>
      </c>
      <c r="U624" s="62">
        <f t="shared" si="236"/>
        <v>30125</v>
      </c>
      <c r="V624" s="62">
        <f t="shared" si="237"/>
        <v>55600</v>
      </c>
      <c r="W624" s="19">
        <f t="shared" si="238"/>
        <v>1.8433672074937262</v>
      </c>
      <c r="X624" s="111">
        <f t="shared" si="231"/>
        <v>74200</v>
      </c>
      <c r="Y624" s="111"/>
      <c r="Z624" s="112">
        <f t="shared" si="225"/>
        <v>1929.7979041916167</v>
      </c>
      <c r="AA624" s="112">
        <f t="shared" si="239"/>
        <v>1286.1000000000001</v>
      </c>
      <c r="AB624" s="112">
        <f t="shared" si="226"/>
        <v>708.75</v>
      </c>
      <c r="AC624" s="112">
        <f t="shared" si="232"/>
        <v>19297.979041916165</v>
      </c>
      <c r="AD624" s="112">
        <f t="shared" si="227"/>
        <v>12861</v>
      </c>
      <c r="AE624" s="112">
        <f t="shared" si="234"/>
        <v>16700</v>
      </c>
      <c r="AF624" s="112">
        <f t="shared" si="235"/>
        <v>10900</v>
      </c>
      <c r="AG624" s="113">
        <f t="shared" si="228"/>
        <v>0.30035971223021585</v>
      </c>
      <c r="AH624" s="114">
        <f t="shared" si="229"/>
        <v>0.1960431654676259</v>
      </c>
    </row>
    <row r="625" spans="1:34" ht="21" customHeight="1">
      <c r="A625" s="593">
        <f t="shared" si="219"/>
        <v>615</v>
      </c>
      <c r="B625" s="91"/>
      <c r="C625" s="60" t="s">
        <v>505</v>
      </c>
      <c r="D625" s="63"/>
      <c r="E625" s="17">
        <v>1</v>
      </c>
      <c r="F625" s="91"/>
      <c r="G625" s="91"/>
      <c r="H625" s="120" t="s">
        <v>698</v>
      </c>
      <c r="I625" s="588" t="s">
        <v>677</v>
      </c>
      <c r="J625" s="17">
        <f t="shared" si="233"/>
        <v>40</v>
      </c>
      <c r="K625" s="91" t="s">
        <v>8</v>
      </c>
      <c r="L625" s="144">
        <v>17.5</v>
      </c>
      <c r="M625" s="17">
        <v>1</v>
      </c>
      <c r="N625" s="19">
        <f t="shared" si="218"/>
        <v>175</v>
      </c>
      <c r="O625" s="102">
        <f t="shared" si="220"/>
        <v>3062.5</v>
      </c>
      <c r="P625" s="103">
        <f t="shared" si="221"/>
        <v>2.4398473073845115</v>
      </c>
      <c r="Q625" s="62">
        <f t="shared" si="230"/>
        <v>6500</v>
      </c>
      <c r="R625" s="104">
        <f t="shared" si="222"/>
        <v>150</v>
      </c>
      <c r="S625" s="62">
        <f t="shared" si="223"/>
        <v>0</v>
      </c>
      <c r="T625" s="62">
        <f t="shared" si="224"/>
        <v>0</v>
      </c>
      <c r="U625" s="62">
        <f t="shared" si="236"/>
        <v>9562.5</v>
      </c>
      <c r="V625" s="62">
        <f t="shared" si="237"/>
        <v>17400</v>
      </c>
      <c r="W625" s="19">
        <f t="shared" si="238"/>
        <v>1.8155845172400298</v>
      </c>
      <c r="X625" s="111">
        <f t="shared" si="231"/>
        <v>23200</v>
      </c>
      <c r="Y625" s="111"/>
      <c r="Z625" s="112">
        <f t="shared" si="225"/>
        <v>588.92589820359296</v>
      </c>
      <c r="AA625" s="112">
        <f t="shared" si="239"/>
        <v>389.35</v>
      </c>
      <c r="AB625" s="112">
        <f t="shared" si="226"/>
        <v>91.875</v>
      </c>
      <c r="AC625" s="112">
        <f t="shared" si="232"/>
        <v>5889.2589820359299</v>
      </c>
      <c r="AD625" s="112">
        <f t="shared" si="227"/>
        <v>3893.5</v>
      </c>
      <c r="AE625" s="112">
        <f t="shared" si="234"/>
        <v>5300</v>
      </c>
      <c r="AF625" s="112">
        <f t="shared" si="235"/>
        <v>3500</v>
      </c>
      <c r="AG625" s="113">
        <f t="shared" si="228"/>
        <v>0.3045977011494253</v>
      </c>
      <c r="AH625" s="114">
        <f t="shared" si="229"/>
        <v>0.20114942528735633</v>
      </c>
    </row>
    <row r="626" spans="1:34" ht="21" customHeight="1">
      <c r="A626" s="593">
        <f t="shared" si="219"/>
        <v>616</v>
      </c>
      <c r="B626" s="91"/>
      <c r="C626" s="60" t="s">
        <v>506</v>
      </c>
      <c r="D626" s="63"/>
      <c r="E626" s="17">
        <v>1</v>
      </c>
      <c r="F626" s="91"/>
      <c r="G626" s="91"/>
      <c r="H626" s="120" t="s">
        <v>698</v>
      </c>
      <c r="I626" s="588" t="s">
        <v>678</v>
      </c>
      <c r="J626" s="17">
        <f t="shared" si="233"/>
        <v>38</v>
      </c>
      <c r="K626" s="91" t="s">
        <v>8</v>
      </c>
      <c r="L626" s="144">
        <v>9.9</v>
      </c>
      <c r="M626" s="17">
        <v>1</v>
      </c>
      <c r="N626" s="19">
        <f t="shared" si="218"/>
        <v>175</v>
      </c>
      <c r="O626" s="102">
        <f t="shared" si="220"/>
        <v>1732.5</v>
      </c>
      <c r="P626" s="103">
        <f t="shared" si="221"/>
        <v>1.380256476748952</v>
      </c>
      <c r="Q626" s="62">
        <f t="shared" si="230"/>
        <v>6500</v>
      </c>
      <c r="R626" s="104">
        <f t="shared" si="222"/>
        <v>150</v>
      </c>
      <c r="S626" s="62">
        <f t="shared" si="223"/>
        <v>0</v>
      </c>
      <c r="T626" s="62">
        <f t="shared" si="224"/>
        <v>0</v>
      </c>
      <c r="U626" s="62">
        <f t="shared" si="236"/>
        <v>8232.5</v>
      </c>
      <c r="V626" s="62">
        <f t="shared" si="237"/>
        <v>14900</v>
      </c>
      <c r="W626" s="19">
        <f t="shared" si="238"/>
        <v>1.8090087665543495</v>
      </c>
      <c r="X626" s="111">
        <f t="shared" si="231"/>
        <v>19900</v>
      </c>
      <c r="Y626" s="111"/>
      <c r="Z626" s="112">
        <f t="shared" si="225"/>
        <v>502.19715568862279</v>
      </c>
      <c r="AA626" s="112">
        <f t="shared" si="239"/>
        <v>328.45000000000005</v>
      </c>
      <c r="AB626" s="112">
        <f t="shared" si="226"/>
        <v>51.975000000000001</v>
      </c>
      <c r="AC626" s="112">
        <f t="shared" si="232"/>
        <v>5021.9715568862284</v>
      </c>
      <c r="AD626" s="112">
        <f t="shared" si="227"/>
        <v>3284.5</v>
      </c>
      <c r="AE626" s="112">
        <f t="shared" si="234"/>
        <v>4500</v>
      </c>
      <c r="AF626" s="112">
        <f t="shared" si="235"/>
        <v>3000</v>
      </c>
      <c r="AG626" s="113">
        <f t="shared" si="228"/>
        <v>0.30201342281879195</v>
      </c>
      <c r="AH626" s="114">
        <f t="shared" si="229"/>
        <v>0.20134228187919462</v>
      </c>
    </row>
    <row r="627" spans="1:34" ht="21" customHeight="1">
      <c r="A627" s="593">
        <f t="shared" si="219"/>
        <v>617</v>
      </c>
      <c r="B627" s="91"/>
      <c r="C627" s="60" t="s">
        <v>507</v>
      </c>
      <c r="D627" s="63"/>
      <c r="E627" s="17">
        <v>1</v>
      </c>
      <c r="F627" s="91"/>
      <c r="G627" s="91"/>
      <c r="H627" s="120" t="s">
        <v>698</v>
      </c>
      <c r="I627" s="588" t="s">
        <v>679</v>
      </c>
      <c r="J627" s="17">
        <f t="shared" si="233"/>
        <v>42</v>
      </c>
      <c r="K627" s="91" t="s">
        <v>8</v>
      </c>
      <c r="L627" s="144">
        <v>28.8</v>
      </c>
      <c r="M627" s="17">
        <v>1</v>
      </c>
      <c r="N627" s="19">
        <f t="shared" si="218"/>
        <v>175</v>
      </c>
      <c r="O627" s="102">
        <f t="shared" si="220"/>
        <v>5040</v>
      </c>
      <c r="P627" s="103">
        <f t="shared" si="221"/>
        <v>4.0152915687242245</v>
      </c>
      <c r="Q627" s="62">
        <f t="shared" si="230"/>
        <v>6500</v>
      </c>
      <c r="R627" s="104">
        <f t="shared" si="222"/>
        <v>150</v>
      </c>
      <c r="S627" s="62">
        <f t="shared" si="223"/>
        <v>0</v>
      </c>
      <c r="T627" s="62">
        <f t="shared" si="224"/>
        <v>0</v>
      </c>
      <c r="U627" s="62">
        <f t="shared" si="236"/>
        <v>11540</v>
      </c>
      <c r="V627" s="62">
        <f t="shared" si="237"/>
        <v>21100</v>
      </c>
      <c r="W627" s="19">
        <f t="shared" si="238"/>
        <v>1.8225593872912755</v>
      </c>
      <c r="X627" s="111">
        <f t="shared" si="231"/>
        <v>28200</v>
      </c>
      <c r="Y627" s="111"/>
      <c r="Z627" s="112">
        <f t="shared" si="225"/>
        <v>717.87784431137743</v>
      </c>
      <c r="AA627" s="112">
        <f t="shared" si="239"/>
        <v>476.6</v>
      </c>
      <c r="AB627" s="112">
        <f t="shared" si="226"/>
        <v>151.19999999999999</v>
      </c>
      <c r="AC627" s="112">
        <f t="shared" si="232"/>
        <v>7178.7784431137734</v>
      </c>
      <c r="AD627" s="112">
        <f t="shared" si="227"/>
        <v>4766</v>
      </c>
      <c r="AE627" s="112">
        <f t="shared" si="234"/>
        <v>6400</v>
      </c>
      <c r="AF627" s="112">
        <f t="shared" si="235"/>
        <v>4200</v>
      </c>
      <c r="AG627" s="113">
        <f t="shared" si="228"/>
        <v>0.30331753554502372</v>
      </c>
      <c r="AH627" s="114">
        <f t="shared" si="229"/>
        <v>0.1990521327014218</v>
      </c>
    </row>
    <row r="628" spans="1:34" ht="21" customHeight="1">
      <c r="A628" s="593">
        <f t="shared" si="219"/>
        <v>618</v>
      </c>
      <c r="B628" s="91"/>
      <c r="C628" s="60" t="s">
        <v>508</v>
      </c>
      <c r="D628" s="63"/>
      <c r="E628" s="17">
        <v>1</v>
      </c>
      <c r="F628" s="91"/>
      <c r="G628" s="91"/>
      <c r="H628" s="120" t="s">
        <v>697</v>
      </c>
      <c r="I628" s="588" t="s">
        <v>680</v>
      </c>
      <c r="J628" s="17">
        <f t="shared" si="233"/>
        <v>26</v>
      </c>
      <c r="K628" s="91" t="s">
        <v>8</v>
      </c>
      <c r="L628" s="144">
        <v>9.8000000000000007</v>
      </c>
      <c r="M628" s="17">
        <v>1</v>
      </c>
      <c r="N628" s="19">
        <f t="shared" si="218"/>
        <v>175</v>
      </c>
      <c r="O628" s="102">
        <f t="shared" si="220"/>
        <v>1715.0000000000002</v>
      </c>
      <c r="P628" s="103">
        <f t="shared" si="221"/>
        <v>1.3663144921353265</v>
      </c>
      <c r="Q628" s="62">
        <f t="shared" si="230"/>
        <v>6500</v>
      </c>
      <c r="R628" s="104">
        <f t="shared" si="222"/>
        <v>150</v>
      </c>
      <c r="S628" s="62">
        <f t="shared" si="223"/>
        <v>0</v>
      </c>
      <c r="T628" s="62">
        <f t="shared" si="224"/>
        <v>0</v>
      </c>
      <c r="U628" s="62">
        <f t="shared" si="236"/>
        <v>8215</v>
      </c>
      <c r="V628" s="62">
        <f t="shared" si="237"/>
        <v>14900</v>
      </c>
      <c r="W628" s="19">
        <f t="shared" si="238"/>
        <v>1.8089080512134585</v>
      </c>
      <c r="X628" s="111">
        <f t="shared" si="231"/>
        <v>19900</v>
      </c>
      <c r="Y628" s="111"/>
      <c r="Z628" s="112">
        <f t="shared" si="225"/>
        <v>501.05598802395207</v>
      </c>
      <c r="AA628" s="112">
        <f t="shared" si="239"/>
        <v>330.20000000000005</v>
      </c>
      <c r="AB628" s="112">
        <f t="shared" si="226"/>
        <v>51.45</v>
      </c>
      <c r="AC628" s="112">
        <f t="shared" si="232"/>
        <v>5010.5598802395216</v>
      </c>
      <c r="AD628" s="112">
        <f t="shared" si="227"/>
        <v>3302</v>
      </c>
      <c r="AE628" s="112">
        <f t="shared" si="234"/>
        <v>4500</v>
      </c>
      <c r="AF628" s="112">
        <f t="shared" si="235"/>
        <v>3000</v>
      </c>
      <c r="AG628" s="113">
        <f t="shared" si="228"/>
        <v>0.30201342281879195</v>
      </c>
      <c r="AH628" s="114">
        <f t="shared" si="229"/>
        <v>0.20134228187919462</v>
      </c>
    </row>
    <row r="629" spans="1:34" ht="21" customHeight="1">
      <c r="A629" s="593">
        <f t="shared" si="219"/>
        <v>619</v>
      </c>
      <c r="B629" s="91"/>
      <c r="C629" s="60" t="s">
        <v>509</v>
      </c>
      <c r="D629" s="63"/>
      <c r="E629" s="17">
        <v>1</v>
      </c>
      <c r="F629" s="91"/>
      <c r="G629" s="91"/>
      <c r="H629" s="120" t="s">
        <v>698</v>
      </c>
      <c r="I629" s="588" t="s">
        <v>681</v>
      </c>
      <c r="J629" s="17">
        <f t="shared" si="233"/>
        <v>31</v>
      </c>
      <c r="K629" s="91" t="s">
        <v>8</v>
      </c>
      <c r="L629" s="144">
        <v>138</v>
      </c>
      <c r="M629" s="17">
        <v>1</v>
      </c>
      <c r="N629" s="19">
        <f t="shared" si="218"/>
        <v>175</v>
      </c>
      <c r="O629" s="102">
        <f t="shared" si="220"/>
        <v>24150</v>
      </c>
      <c r="P629" s="103">
        <f t="shared" si="221"/>
        <v>19.239938766803576</v>
      </c>
      <c r="Q629" s="62">
        <f t="shared" si="230"/>
        <v>6500</v>
      </c>
      <c r="R629" s="104">
        <f t="shared" si="222"/>
        <v>150</v>
      </c>
      <c r="S629" s="62">
        <f t="shared" si="223"/>
        <v>0</v>
      </c>
      <c r="T629" s="62">
        <f t="shared" si="224"/>
        <v>0</v>
      </c>
      <c r="U629" s="62">
        <f t="shared" si="236"/>
        <v>30650</v>
      </c>
      <c r="V629" s="62">
        <f t="shared" si="237"/>
        <v>56600</v>
      </c>
      <c r="W629" s="19">
        <f t="shared" si="238"/>
        <v>1.8435885162790244</v>
      </c>
      <c r="X629" s="111">
        <f t="shared" si="231"/>
        <v>75500</v>
      </c>
      <c r="Y629" s="111"/>
      <c r="Z629" s="112">
        <f t="shared" si="225"/>
        <v>1964.0329341317372</v>
      </c>
      <c r="AA629" s="112">
        <f t="shared" si="239"/>
        <v>1311.5</v>
      </c>
      <c r="AB629" s="112">
        <f t="shared" si="226"/>
        <v>724.5</v>
      </c>
      <c r="AC629" s="112">
        <f t="shared" si="232"/>
        <v>19640.329341317367</v>
      </c>
      <c r="AD629" s="112">
        <f t="shared" si="227"/>
        <v>13115</v>
      </c>
      <c r="AE629" s="112">
        <f t="shared" si="234"/>
        <v>17000</v>
      </c>
      <c r="AF629" s="112">
        <f t="shared" si="235"/>
        <v>11100</v>
      </c>
      <c r="AG629" s="113">
        <f t="shared" si="228"/>
        <v>0.30035335689045939</v>
      </c>
      <c r="AH629" s="114">
        <f t="shared" si="229"/>
        <v>0.196113074204947</v>
      </c>
    </row>
    <row r="630" spans="1:34" ht="21" customHeight="1">
      <c r="A630" s="593">
        <f t="shared" si="219"/>
        <v>620</v>
      </c>
      <c r="B630" s="91" t="s">
        <v>762</v>
      </c>
      <c r="C630" s="60" t="s">
        <v>856</v>
      </c>
      <c r="D630" s="63"/>
      <c r="E630" s="17">
        <v>1</v>
      </c>
      <c r="F630" s="124"/>
      <c r="G630" s="91"/>
      <c r="H630" s="91" t="s">
        <v>763</v>
      </c>
      <c r="I630" s="581" t="s">
        <v>857</v>
      </c>
      <c r="J630" s="17">
        <f t="shared" ref="J630:J678" si="240">LENB(I630)</f>
        <v>34</v>
      </c>
      <c r="K630" s="91" t="s">
        <v>8</v>
      </c>
      <c r="L630" s="145">
        <v>29.6</v>
      </c>
      <c r="M630" s="17">
        <v>2</v>
      </c>
      <c r="N630" s="19">
        <f t="shared" ref="N630:N642" si="241">IF(K630="USD",$G$1,IF(K630="CNY",$G$2,IF(K630="JPY",$G$4,IF(K630="EUR",$G$3,"확인요망"))))</f>
        <v>175</v>
      </c>
      <c r="O630" s="102">
        <f t="shared" ref="O630:O642" si="242">L630*N630</f>
        <v>5180</v>
      </c>
      <c r="P630" s="103">
        <f t="shared" ref="P630:P642" si="243">O630/$G$1</f>
        <v>4.1268274456332303</v>
      </c>
      <c r="Q630" s="62">
        <f>IF($M630&lt;=1, 6500, IF($M630&lt;=1.5, 7300, IF($M630&lt;=2, 8100, IF($M630&lt;2.5, 8900, IF($M630&lt;3, 10000, IF($M630&lt;3.5, 10500, IF($M630&lt;4, 11300, IF($M630&lt;4.5, 12100, IF($M630&lt;5, 12900, IF($M630&lt;5.5, 13700, IF($M630&lt;6, 14500, IF($M630&lt;6.5, 15300, IF($M630&lt;7, 16100, IF($M630&lt;7.5, 16900, IF($M630&lt;8, 17700, IF($M630&lt;8.5, 18500, IF($M630&lt;9, 19300, IF($M630&lt;9.5, 20100, IF($M630&lt;10, 20900, IF($M630&gt;=10, 30000))))))))))))))))))))</f>
        <v>8100</v>
      </c>
      <c r="R630" s="104">
        <f t="shared" ref="R630:R642" si="244">IF(G630="USD",200,150)</f>
        <v>150</v>
      </c>
      <c r="S630" s="62">
        <f t="shared" ref="S630:S642" si="245">IF(P630&lt;R630,0,(O630+Q630)*0.08)</f>
        <v>0</v>
      </c>
      <c r="T630" s="62">
        <f t="shared" ref="T630:T642" si="246">IF(P630&lt;R630,0,(O630+S630)*0.1)</f>
        <v>0</v>
      </c>
      <c r="U630" s="62"/>
      <c r="V630" s="62">
        <f t="shared" ref="V630:V642" si="247">ROUND(((O630+S630+T630)*W630),-2)</f>
        <v>10400</v>
      </c>
      <c r="W630" s="123">
        <v>2</v>
      </c>
      <c r="X630" s="111">
        <f t="shared" ref="X630:X680" si="248">ROUNDUP(V630/0.75, -2)</f>
        <v>13900</v>
      </c>
      <c r="Y630" s="111"/>
      <c r="Z630" s="112">
        <f t="shared" ref="Z630:Z680" si="249">0.1*(0.89*W630-1)*U630</f>
        <v>0</v>
      </c>
      <c r="AA630" s="112">
        <f t="shared" ref="AA630:AA680" si="250">AD630*0.1</f>
        <v>803.7</v>
      </c>
      <c r="AB630" s="112">
        <f t="shared" ref="AB630:AB680" si="251">O630*0.03</f>
        <v>155.4</v>
      </c>
      <c r="AC630" s="112">
        <f t="shared" ref="AC630:AC680" si="252">0.89*W630*U630-U630</f>
        <v>0</v>
      </c>
      <c r="AD630" s="112">
        <f t="shared" ref="AD630:AD680" si="253">V630-(X630*0.17)-U630</f>
        <v>8037</v>
      </c>
      <c r="AE630" s="112">
        <f t="shared" ref="AE630:AE680" si="254">ROUNDUP(AC630-(Z630+AB630),-2)</f>
        <v>-200</v>
      </c>
      <c r="AF630" s="112">
        <f t="shared" ref="AF630:AF680" si="255">ROUNDUP(AD630-(AB630+AA630),-2)</f>
        <v>7100</v>
      </c>
      <c r="AG630" s="113">
        <f t="shared" ref="AG630:AG680" si="256">AE630/V630</f>
        <v>-1.9230769230769232E-2</v>
      </c>
      <c r="AH630" s="114">
        <f t="shared" ref="AH630:AH680" si="257">AF630/V630</f>
        <v>0.68269230769230771</v>
      </c>
    </row>
    <row r="631" spans="1:34" ht="21" customHeight="1">
      <c r="A631" s="593">
        <f t="shared" si="219"/>
        <v>621</v>
      </c>
      <c r="B631" s="91"/>
      <c r="C631" s="60" t="s">
        <v>858</v>
      </c>
      <c r="D631" s="63"/>
      <c r="E631" s="91">
        <v>1</v>
      </c>
      <c r="F631" s="124"/>
      <c r="G631" s="91"/>
      <c r="H631" s="91" t="s">
        <v>764</v>
      </c>
      <c r="I631" s="581" t="s">
        <v>859</v>
      </c>
      <c r="J631" s="17">
        <f t="shared" si="240"/>
        <v>37</v>
      </c>
      <c r="K631" s="91" t="s">
        <v>8</v>
      </c>
      <c r="L631" s="145">
        <v>26</v>
      </c>
      <c r="M631" s="17">
        <v>2</v>
      </c>
      <c r="N631" s="19">
        <f t="shared" si="241"/>
        <v>175</v>
      </c>
      <c r="O631" s="102">
        <f t="shared" si="242"/>
        <v>4550</v>
      </c>
      <c r="P631" s="103">
        <f t="shared" si="243"/>
        <v>3.6249159995427025</v>
      </c>
      <c r="Q631" s="62">
        <f t="shared" ref="Q631:Q705" si="258">IF($M631&lt;=1, 6500, IF($M631&lt;=1.5, 7300, IF($M631&lt;=2, 8100, IF($M631&lt;2.5, 8900, IF($M631&lt;3, 10000, IF($M631&lt;3.5, 10500, IF($M631&lt;4, 11300, IF($M631&lt;4.5, 12100, IF($M631&lt;5, 12900, IF($M631&lt;5.5, 13700, IF($M631&lt;6, 14500, IF($M631&lt;6.5, 15300, IF($M631&lt;7, 16100, IF($M631&lt;7.5, 16900, IF($M631&lt;8, 17700, IF($M631&lt;8.5, 18500, IF($M631&lt;9, 19300, IF($M631&lt;9.5, 20100, IF($M631&lt;10, 20900, IF($M631&gt;=10, 30000))))))))))))))))))))</f>
        <v>8100</v>
      </c>
      <c r="R631" s="104">
        <f t="shared" si="244"/>
        <v>150</v>
      </c>
      <c r="S631" s="62">
        <f t="shared" si="245"/>
        <v>0</v>
      </c>
      <c r="T631" s="62">
        <f t="shared" si="246"/>
        <v>0</v>
      </c>
      <c r="U631" s="62"/>
      <c r="V631" s="62">
        <f t="shared" si="247"/>
        <v>9100</v>
      </c>
      <c r="W631" s="123">
        <v>2</v>
      </c>
      <c r="X631" s="111">
        <f t="shared" si="248"/>
        <v>12200</v>
      </c>
      <c r="Y631" s="111"/>
      <c r="Z631" s="112">
        <f t="shared" si="249"/>
        <v>0</v>
      </c>
      <c r="AA631" s="112">
        <f t="shared" si="250"/>
        <v>702.6</v>
      </c>
      <c r="AB631" s="112">
        <f t="shared" si="251"/>
        <v>136.5</v>
      </c>
      <c r="AC631" s="112">
        <f t="shared" si="252"/>
        <v>0</v>
      </c>
      <c r="AD631" s="112">
        <f t="shared" si="253"/>
        <v>7026</v>
      </c>
      <c r="AE631" s="112">
        <f t="shared" si="254"/>
        <v>-200</v>
      </c>
      <c r="AF631" s="112">
        <f t="shared" si="255"/>
        <v>6200</v>
      </c>
      <c r="AG631" s="113">
        <f t="shared" si="256"/>
        <v>-2.197802197802198E-2</v>
      </c>
      <c r="AH631" s="114">
        <f t="shared" si="257"/>
        <v>0.68131868131868134</v>
      </c>
    </row>
    <row r="632" spans="1:34" ht="21" customHeight="1">
      <c r="A632" s="593">
        <f t="shared" si="219"/>
        <v>622</v>
      </c>
      <c r="B632" s="91"/>
      <c r="C632" s="60" t="s">
        <v>860</v>
      </c>
      <c r="D632" s="63"/>
      <c r="E632" s="91">
        <v>1</v>
      </c>
      <c r="F632" s="124"/>
      <c r="G632" s="91"/>
      <c r="H632" s="91" t="s">
        <v>765</v>
      </c>
      <c r="I632" s="581" t="s">
        <v>861</v>
      </c>
      <c r="J632" s="17">
        <f t="shared" si="240"/>
        <v>36</v>
      </c>
      <c r="K632" s="91" t="s">
        <v>8</v>
      </c>
      <c r="L632" s="145">
        <v>29.8</v>
      </c>
      <c r="M632" s="17">
        <v>2</v>
      </c>
      <c r="N632" s="19">
        <f t="shared" si="241"/>
        <v>175</v>
      </c>
      <c r="O632" s="102">
        <f t="shared" si="242"/>
        <v>5215</v>
      </c>
      <c r="P632" s="103">
        <f t="shared" si="243"/>
        <v>4.1547114148604818</v>
      </c>
      <c r="Q632" s="62">
        <f t="shared" si="258"/>
        <v>8100</v>
      </c>
      <c r="R632" s="104">
        <f t="shared" si="244"/>
        <v>150</v>
      </c>
      <c r="S632" s="62">
        <f t="shared" si="245"/>
        <v>0</v>
      </c>
      <c r="T632" s="62">
        <f t="shared" si="246"/>
        <v>0</v>
      </c>
      <c r="U632" s="62"/>
      <c r="V632" s="62">
        <f t="shared" si="247"/>
        <v>10400</v>
      </c>
      <c r="W632" s="123">
        <v>2</v>
      </c>
      <c r="X632" s="111">
        <f t="shared" si="248"/>
        <v>13900</v>
      </c>
      <c r="Y632" s="111"/>
      <c r="Z632" s="112">
        <f t="shared" si="249"/>
        <v>0</v>
      </c>
      <c r="AA632" s="112">
        <f t="shared" si="250"/>
        <v>803.7</v>
      </c>
      <c r="AB632" s="112">
        <f t="shared" si="251"/>
        <v>156.44999999999999</v>
      </c>
      <c r="AC632" s="112">
        <f t="shared" si="252"/>
        <v>0</v>
      </c>
      <c r="AD632" s="112">
        <f t="shared" si="253"/>
        <v>8037</v>
      </c>
      <c r="AE632" s="112">
        <f t="shared" si="254"/>
        <v>-200</v>
      </c>
      <c r="AF632" s="112">
        <f t="shared" si="255"/>
        <v>7100</v>
      </c>
      <c r="AG632" s="113">
        <f t="shared" si="256"/>
        <v>-1.9230769230769232E-2</v>
      </c>
      <c r="AH632" s="114">
        <f t="shared" si="257"/>
        <v>0.68269230769230771</v>
      </c>
    </row>
    <row r="633" spans="1:34" ht="21" customHeight="1">
      <c r="A633" s="593">
        <f t="shared" si="219"/>
        <v>623</v>
      </c>
      <c r="B633" s="91"/>
      <c r="C633" s="60" t="s">
        <v>863</v>
      </c>
      <c r="D633" s="63"/>
      <c r="E633" s="91">
        <v>1</v>
      </c>
      <c r="F633" s="124"/>
      <c r="G633" s="91"/>
      <c r="H633" s="91" t="s">
        <v>766</v>
      </c>
      <c r="I633" s="581" t="s">
        <v>864</v>
      </c>
      <c r="J633" s="17">
        <f t="shared" si="240"/>
        <v>43</v>
      </c>
      <c r="K633" s="91" t="s">
        <v>8</v>
      </c>
      <c r="L633" s="145">
        <v>32.299999999999997</v>
      </c>
      <c r="M633" s="17">
        <v>2</v>
      </c>
      <c r="N633" s="19">
        <f t="shared" si="241"/>
        <v>175</v>
      </c>
      <c r="O633" s="102">
        <f t="shared" si="242"/>
        <v>5652.4999999999991</v>
      </c>
      <c r="P633" s="103">
        <f t="shared" si="243"/>
        <v>4.5032610302011262</v>
      </c>
      <c r="Q633" s="62">
        <f t="shared" si="258"/>
        <v>8100</v>
      </c>
      <c r="R633" s="104">
        <f t="shared" si="244"/>
        <v>150</v>
      </c>
      <c r="S633" s="62">
        <f t="shared" si="245"/>
        <v>0</v>
      </c>
      <c r="T633" s="62">
        <f t="shared" si="246"/>
        <v>0</v>
      </c>
      <c r="U633" s="62"/>
      <c r="V633" s="62">
        <f t="shared" si="247"/>
        <v>11300</v>
      </c>
      <c r="W633" s="123">
        <v>2</v>
      </c>
      <c r="X633" s="111">
        <f t="shared" si="248"/>
        <v>15100</v>
      </c>
      <c r="Y633" s="111"/>
      <c r="Z633" s="112">
        <f t="shared" si="249"/>
        <v>0</v>
      </c>
      <c r="AA633" s="112">
        <f t="shared" si="250"/>
        <v>873.30000000000007</v>
      </c>
      <c r="AB633" s="112">
        <f t="shared" si="251"/>
        <v>169.57499999999996</v>
      </c>
      <c r="AC633" s="112">
        <f t="shared" si="252"/>
        <v>0</v>
      </c>
      <c r="AD633" s="112">
        <f t="shared" si="253"/>
        <v>8733</v>
      </c>
      <c r="AE633" s="112">
        <f t="shared" si="254"/>
        <v>-200</v>
      </c>
      <c r="AF633" s="112">
        <f t="shared" si="255"/>
        <v>7700</v>
      </c>
      <c r="AG633" s="113">
        <f t="shared" si="256"/>
        <v>-1.7699115044247787E-2</v>
      </c>
      <c r="AH633" s="114">
        <f t="shared" si="257"/>
        <v>0.68141592920353977</v>
      </c>
    </row>
    <row r="634" spans="1:34" ht="21" customHeight="1">
      <c r="A634" s="593">
        <f t="shared" si="219"/>
        <v>624</v>
      </c>
      <c r="B634" s="91"/>
      <c r="C634" s="60" t="s">
        <v>865</v>
      </c>
      <c r="D634" s="63"/>
      <c r="E634" s="91">
        <v>1</v>
      </c>
      <c r="F634" s="124"/>
      <c r="G634" s="91"/>
      <c r="H634" s="91" t="s">
        <v>765</v>
      </c>
      <c r="I634" s="581" t="s">
        <v>866</v>
      </c>
      <c r="J634" s="17">
        <f t="shared" si="240"/>
        <v>40</v>
      </c>
      <c r="K634" s="91" t="s">
        <v>8</v>
      </c>
      <c r="L634" s="145">
        <v>29.8</v>
      </c>
      <c r="M634" s="17">
        <v>2</v>
      </c>
      <c r="N634" s="19">
        <f t="shared" si="241"/>
        <v>175</v>
      </c>
      <c r="O634" s="102">
        <f t="shared" si="242"/>
        <v>5215</v>
      </c>
      <c r="P634" s="103">
        <f t="shared" si="243"/>
        <v>4.1547114148604818</v>
      </c>
      <c r="Q634" s="62">
        <f t="shared" si="258"/>
        <v>8100</v>
      </c>
      <c r="R634" s="104">
        <f t="shared" si="244"/>
        <v>150</v>
      </c>
      <c r="S634" s="62">
        <f t="shared" si="245"/>
        <v>0</v>
      </c>
      <c r="T634" s="62">
        <f t="shared" si="246"/>
        <v>0</v>
      </c>
      <c r="U634" s="62"/>
      <c r="V634" s="62">
        <f t="shared" si="247"/>
        <v>10400</v>
      </c>
      <c r="W634" s="123">
        <v>2</v>
      </c>
      <c r="X634" s="111">
        <f t="shared" si="248"/>
        <v>13900</v>
      </c>
      <c r="Y634" s="111"/>
      <c r="Z634" s="112">
        <f t="shared" si="249"/>
        <v>0</v>
      </c>
      <c r="AA634" s="112">
        <f t="shared" si="250"/>
        <v>803.7</v>
      </c>
      <c r="AB634" s="112">
        <f t="shared" si="251"/>
        <v>156.44999999999999</v>
      </c>
      <c r="AC634" s="112">
        <f t="shared" si="252"/>
        <v>0</v>
      </c>
      <c r="AD634" s="112">
        <f t="shared" si="253"/>
        <v>8037</v>
      </c>
      <c r="AE634" s="112">
        <f t="shared" si="254"/>
        <v>-200</v>
      </c>
      <c r="AF634" s="112">
        <f t="shared" si="255"/>
        <v>7100</v>
      </c>
      <c r="AG634" s="113">
        <f t="shared" si="256"/>
        <v>-1.9230769230769232E-2</v>
      </c>
      <c r="AH634" s="114">
        <f t="shared" si="257"/>
        <v>0.68269230769230771</v>
      </c>
    </row>
    <row r="635" spans="1:34" ht="21" customHeight="1">
      <c r="A635" s="593">
        <f t="shared" si="219"/>
        <v>625</v>
      </c>
      <c r="B635" s="91"/>
      <c r="C635" s="60" t="s">
        <v>767</v>
      </c>
      <c r="D635" s="63"/>
      <c r="E635" s="91">
        <v>1</v>
      </c>
      <c r="F635" s="124"/>
      <c r="G635" s="91"/>
      <c r="H635" s="91" t="s">
        <v>765</v>
      </c>
      <c r="I635" s="581" t="s">
        <v>867</v>
      </c>
      <c r="J635" s="17">
        <f t="shared" si="240"/>
        <v>43</v>
      </c>
      <c r="K635" s="91" t="s">
        <v>8</v>
      </c>
      <c r="L635" s="145">
        <v>25</v>
      </c>
      <c r="M635" s="17">
        <v>2</v>
      </c>
      <c r="N635" s="19">
        <f t="shared" si="241"/>
        <v>175</v>
      </c>
      <c r="O635" s="102">
        <f t="shared" si="242"/>
        <v>4375</v>
      </c>
      <c r="P635" s="103">
        <f t="shared" si="243"/>
        <v>3.4854961534064448</v>
      </c>
      <c r="Q635" s="62">
        <f t="shared" si="258"/>
        <v>8100</v>
      </c>
      <c r="R635" s="104">
        <f t="shared" si="244"/>
        <v>150</v>
      </c>
      <c r="S635" s="62">
        <f t="shared" si="245"/>
        <v>0</v>
      </c>
      <c r="T635" s="62">
        <f t="shared" si="246"/>
        <v>0</v>
      </c>
      <c r="U635" s="62"/>
      <c r="V635" s="62">
        <f t="shared" si="247"/>
        <v>8800</v>
      </c>
      <c r="W635" s="123">
        <v>2</v>
      </c>
      <c r="X635" s="111">
        <f t="shared" si="248"/>
        <v>11800</v>
      </c>
      <c r="Y635" s="111"/>
      <c r="Z635" s="112">
        <f t="shared" si="249"/>
        <v>0</v>
      </c>
      <c r="AA635" s="112">
        <f t="shared" si="250"/>
        <v>679.40000000000009</v>
      </c>
      <c r="AB635" s="112">
        <f t="shared" si="251"/>
        <v>131.25</v>
      </c>
      <c r="AC635" s="112">
        <f t="shared" si="252"/>
        <v>0</v>
      </c>
      <c r="AD635" s="112">
        <f t="shared" si="253"/>
        <v>6794</v>
      </c>
      <c r="AE635" s="112">
        <f t="shared" si="254"/>
        <v>-200</v>
      </c>
      <c r="AF635" s="112">
        <f t="shared" si="255"/>
        <v>6000</v>
      </c>
      <c r="AG635" s="113">
        <f t="shared" si="256"/>
        <v>-2.2727272727272728E-2</v>
      </c>
      <c r="AH635" s="114">
        <f t="shared" si="257"/>
        <v>0.68181818181818177</v>
      </c>
    </row>
    <row r="636" spans="1:34" ht="21" customHeight="1">
      <c r="A636" s="593">
        <f t="shared" si="219"/>
        <v>626</v>
      </c>
      <c r="B636" s="91"/>
      <c r="C636" s="60" t="s">
        <v>868</v>
      </c>
      <c r="D636" s="63"/>
      <c r="E636" s="91">
        <v>1</v>
      </c>
      <c r="F636" s="124"/>
      <c r="G636" s="91"/>
      <c r="H636" s="91" t="s">
        <v>768</v>
      </c>
      <c r="I636" s="581" t="s">
        <v>869</v>
      </c>
      <c r="J636" s="17">
        <f t="shared" si="240"/>
        <v>40</v>
      </c>
      <c r="K636" s="91" t="s">
        <v>8</v>
      </c>
      <c r="L636" s="145">
        <v>39</v>
      </c>
      <c r="M636" s="17">
        <v>2</v>
      </c>
      <c r="N636" s="19">
        <f t="shared" si="241"/>
        <v>175</v>
      </c>
      <c r="O636" s="102">
        <f t="shared" si="242"/>
        <v>6825</v>
      </c>
      <c r="P636" s="103">
        <f t="shared" si="243"/>
        <v>5.4373739993140537</v>
      </c>
      <c r="Q636" s="62">
        <f t="shared" si="258"/>
        <v>8100</v>
      </c>
      <c r="R636" s="104">
        <f t="shared" si="244"/>
        <v>150</v>
      </c>
      <c r="S636" s="62">
        <f t="shared" si="245"/>
        <v>0</v>
      </c>
      <c r="T636" s="62">
        <f t="shared" si="246"/>
        <v>0</v>
      </c>
      <c r="U636" s="62"/>
      <c r="V636" s="62">
        <f t="shared" si="247"/>
        <v>13700</v>
      </c>
      <c r="W636" s="123">
        <v>2</v>
      </c>
      <c r="X636" s="111">
        <f t="shared" si="248"/>
        <v>18300</v>
      </c>
      <c r="Y636" s="111"/>
      <c r="Z636" s="112">
        <f t="shared" si="249"/>
        <v>0</v>
      </c>
      <c r="AA636" s="112">
        <f t="shared" si="250"/>
        <v>1058.9000000000001</v>
      </c>
      <c r="AB636" s="112">
        <f t="shared" si="251"/>
        <v>204.75</v>
      </c>
      <c r="AC636" s="112">
        <f t="shared" si="252"/>
        <v>0</v>
      </c>
      <c r="AD636" s="112">
        <f t="shared" si="253"/>
        <v>10589</v>
      </c>
      <c r="AE636" s="112">
        <f t="shared" si="254"/>
        <v>-300</v>
      </c>
      <c r="AF636" s="112">
        <f t="shared" si="255"/>
        <v>9400</v>
      </c>
      <c r="AG636" s="113">
        <f t="shared" si="256"/>
        <v>-2.1897810218978103E-2</v>
      </c>
      <c r="AH636" s="114">
        <f t="shared" si="257"/>
        <v>0.68613138686131392</v>
      </c>
    </row>
    <row r="637" spans="1:34" ht="21" customHeight="1">
      <c r="A637" s="593">
        <f t="shared" si="219"/>
        <v>627</v>
      </c>
      <c r="B637" s="91"/>
      <c r="C637" s="60" t="s">
        <v>870</v>
      </c>
      <c r="D637" s="63"/>
      <c r="E637" s="91">
        <v>1</v>
      </c>
      <c r="F637" s="124"/>
      <c r="G637" s="91"/>
      <c r="H637" s="91" t="s">
        <v>769</v>
      </c>
      <c r="I637" s="581" t="s">
        <v>770</v>
      </c>
      <c r="J637" s="17">
        <f t="shared" si="240"/>
        <v>34</v>
      </c>
      <c r="K637" s="91" t="s">
        <v>8</v>
      </c>
      <c r="L637" s="145">
        <v>19.89</v>
      </c>
      <c r="M637" s="17">
        <v>2</v>
      </c>
      <c r="N637" s="19">
        <f t="shared" si="241"/>
        <v>175</v>
      </c>
      <c r="O637" s="102">
        <f t="shared" si="242"/>
        <v>3480.75</v>
      </c>
      <c r="P637" s="103">
        <f t="shared" si="243"/>
        <v>2.7730607396501674</v>
      </c>
      <c r="Q637" s="62">
        <f t="shared" si="258"/>
        <v>8100</v>
      </c>
      <c r="R637" s="104">
        <f t="shared" si="244"/>
        <v>150</v>
      </c>
      <c r="S637" s="62">
        <f t="shared" si="245"/>
        <v>0</v>
      </c>
      <c r="T637" s="62">
        <f t="shared" si="246"/>
        <v>0</v>
      </c>
      <c r="U637" s="62"/>
      <c r="V637" s="62">
        <f t="shared" si="247"/>
        <v>7000</v>
      </c>
      <c r="W637" s="123">
        <v>2</v>
      </c>
      <c r="X637" s="111">
        <f t="shared" si="248"/>
        <v>9400</v>
      </c>
      <c r="Y637" s="111"/>
      <c r="Z637" s="112">
        <f t="shared" si="249"/>
        <v>0</v>
      </c>
      <c r="AA637" s="112">
        <f t="shared" si="250"/>
        <v>540.20000000000005</v>
      </c>
      <c r="AB637" s="112">
        <f t="shared" si="251"/>
        <v>104.4225</v>
      </c>
      <c r="AC637" s="112">
        <f t="shared" si="252"/>
        <v>0</v>
      </c>
      <c r="AD637" s="112">
        <f t="shared" si="253"/>
        <v>5402</v>
      </c>
      <c r="AE637" s="112">
        <f t="shared" si="254"/>
        <v>-200</v>
      </c>
      <c r="AF637" s="112">
        <f t="shared" si="255"/>
        <v>4800</v>
      </c>
      <c r="AG637" s="113">
        <f t="shared" si="256"/>
        <v>-2.8571428571428571E-2</v>
      </c>
      <c r="AH637" s="114">
        <f t="shared" si="257"/>
        <v>0.68571428571428572</v>
      </c>
    </row>
    <row r="638" spans="1:34" ht="21" customHeight="1">
      <c r="A638" s="593">
        <f t="shared" si="219"/>
        <v>628</v>
      </c>
      <c r="B638" s="91"/>
      <c r="C638" s="60" t="s">
        <v>871</v>
      </c>
      <c r="D638" s="63"/>
      <c r="E638" s="91">
        <v>1</v>
      </c>
      <c r="F638" s="124"/>
      <c r="G638" s="91"/>
      <c r="H638" s="91" t="s">
        <v>772</v>
      </c>
      <c r="I638" s="581" t="s">
        <v>872</v>
      </c>
      <c r="J638" s="17">
        <f t="shared" si="240"/>
        <v>42</v>
      </c>
      <c r="K638" s="91" t="s">
        <v>8</v>
      </c>
      <c r="L638" s="145">
        <v>25</v>
      </c>
      <c r="M638" s="17">
        <v>2</v>
      </c>
      <c r="N638" s="19">
        <f t="shared" si="241"/>
        <v>175</v>
      </c>
      <c r="O638" s="102">
        <f t="shared" si="242"/>
        <v>4375</v>
      </c>
      <c r="P638" s="103">
        <f t="shared" si="243"/>
        <v>3.4854961534064448</v>
      </c>
      <c r="Q638" s="62">
        <f t="shared" si="258"/>
        <v>8100</v>
      </c>
      <c r="R638" s="104">
        <f t="shared" si="244"/>
        <v>150</v>
      </c>
      <c r="S638" s="62">
        <f t="shared" si="245"/>
        <v>0</v>
      </c>
      <c r="T638" s="62">
        <f t="shared" si="246"/>
        <v>0</v>
      </c>
      <c r="U638" s="62"/>
      <c r="V638" s="62">
        <f t="shared" si="247"/>
        <v>8800</v>
      </c>
      <c r="W638" s="123">
        <v>2</v>
      </c>
      <c r="X638" s="111">
        <f t="shared" si="248"/>
        <v>11800</v>
      </c>
      <c r="Y638" s="111"/>
      <c r="Z638" s="112">
        <f t="shared" si="249"/>
        <v>0</v>
      </c>
      <c r="AA638" s="112">
        <f t="shared" si="250"/>
        <v>679.40000000000009</v>
      </c>
      <c r="AB638" s="112">
        <f t="shared" si="251"/>
        <v>131.25</v>
      </c>
      <c r="AC638" s="112">
        <f t="shared" si="252"/>
        <v>0</v>
      </c>
      <c r="AD638" s="112">
        <f t="shared" si="253"/>
        <v>6794</v>
      </c>
      <c r="AE638" s="112">
        <f t="shared" si="254"/>
        <v>-200</v>
      </c>
      <c r="AF638" s="112">
        <f t="shared" si="255"/>
        <v>6000</v>
      </c>
      <c r="AG638" s="113">
        <f t="shared" si="256"/>
        <v>-2.2727272727272728E-2</v>
      </c>
      <c r="AH638" s="114">
        <f t="shared" si="257"/>
        <v>0.68181818181818177</v>
      </c>
    </row>
    <row r="639" spans="1:34" ht="21" customHeight="1">
      <c r="A639" s="593">
        <f t="shared" si="219"/>
        <v>629</v>
      </c>
      <c r="B639" s="91"/>
      <c r="C639" s="60" t="s">
        <v>873</v>
      </c>
      <c r="D639" s="63"/>
      <c r="E639" s="91">
        <v>1</v>
      </c>
      <c r="F639" s="124"/>
      <c r="G639" s="91"/>
      <c r="H639" s="91" t="s">
        <v>855</v>
      </c>
      <c r="I639" s="581" t="s">
        <v>854</v>
      </c>
      <c r="J639" s="17">
        <f t="shared" si="240"/>
        <v>39</v>
      </c>
      <c r="K639" s="91" t="s">
        <v>8</v>
      </c>
      <c r="L639" s="145">
        <v>35</v>
      </c>
      <c r="M639" s="17">
        <v>3</v>
      </c>
      <c r="N639" s="19">
        <f t="shared" si="241"/>
        <v>175</v>
      </c>
      <c r="O639" s="102">
        <f t="shared" si="242"/>
        <v>6125</v>
      </c>
      <c r="P639" s="103">
        <f t="shared" si="243"/>
        <v>4.879694614769023</v>
      </c>
      <c r="Q639" s="62">
        <f t="shared" si="258"/>
        <v>10500</v>
      </c>
      <c r="R639" s="104">
        <f t="shared" si="244"/>
        <v>150</v>
      </c>
      <c r="S639" s="62">
        <f t="shared" si="245"/>
        <v>0</v>
      </c>
      <c r="T639" s="62">
        <f t="shared" si="246"/>
        <v>0</v>
      </c>
      <c r="U639" s="62"/>
      <c r="V639" s="62">
        <f t="shared" si="247"/>
        <v>12300</v>
      </c>
      <c r="W639" s="123">
        <v>2</v>
      </c>
      <c r="X639" s="111">
        <f t="shared" si="248"/>
        <v>16400</v>
      </c>
      <c r="Y639" s="111"/>
      <c r="Z639" s="112">
        <f t="shared" si="249"/>
        <v>0</v>
      </c>
      <c r="AA639" s="112">
        <f t="shared" si="250"/>
        <v>951.2</v>
      </c>
      <c r="AB639" s="112">
        <f t="shared" si="251"/>
        <v>183.75</v>
      </c>
      <c r="AC639" s="112">
        <f t="shared" si="252"/>
        <v>0</v>
      </c>
      <c r="AD639" s="112">
        <f t="shared" si="253"/>
        <v>9512</v>
      </c>
      <c r="AE639" s="112">
        <f t="shared" si="254"/>
        <v>-200</v>
      </c>
      <c r="AF639" s="112">
        <f t="shared" si="255"/>
        <v>8400</v>
      </c>
      <c r="AG639" s="113">
        <f t="shared" si="256"/>
        <v>-1.6260162601626018E-2</v>
      </c>
      <c r="AH639" s="114">
        <f t="shared" si="257"/>
        <v>0.68292682926829273</v>
      </c>
    </row>
    <row r="640" spans="1:34" ht="21" customHeight="1">
      <c r="A640" s="593">
        <f t="shared" si="219"/>
        <v>630</v>
      </c>
      <c r="B640" s="91" t="s">
        <v>862</v>
      </c>
      <c r="C640" s="60" t="s">
        <v>773</v>
      </c>
      <c r="D640" s="63"/>
      <c r="E640" s="91">
        <v>1</v>
      </c>
      <c r="F640" s="124"/>
      <c r="G640" s="91"/>
      <c r="H640" s="91" t="s">
        <v>774</v>
      </c>
      <c r="I640" s="581" t="s">
        <v>874</v>
      </c>
      <c r="J640" s="17">
        <f t="shared" si="240"/>
        <v>43</v>
      </c>
      <c r="K640" s="91" t="s">
        <v>8</v>
      </c>
      <c r="L640" s="145">
        <v>35</v>
      </c>
      <c r="M640" s="17">
        <v>2</v>
      </c>
      <c r="N640" s="19">
        <f t="shared" si="241"/>
        <v>175</v>
      </c>
      <c r="O640" s="102">
        <f t="shared" si="242"/>
        <v>6125</v>
      </c>
      <c r="P640" s="103">
        <f t="shared" si="243"/>
        <v>4.879694614769023</v>
      </c>
      <c r="Q640" s="62">
        <f t="shared" si="258"/>
        <v>8100</v>
      </c>
      <c r="R640" s="104">
        <f t="shared" si="244"/>
        <v>150</v>
      </c>
      <c r="S640" s="62">
        <f t="shared" si="245"/>
        <v>0</v>
      </c>
      <c r="T640" s="62">
        <f t="shared" si="246"/>
        <v>0</v>
      </c>
      <c r="U640" s="62"/>
      <c r="V640" s="62">
        <f t="shared" si="247"/>
        <v>12300</v>
      </c>
      <c r="W640" s="123">
        <v>2</v>
      </c>
      <c r="X640" s="111">
        <f t="shared" si="248"/>
        <v>16400</v>
      </c>
      <c r="Y640" s="111"/>
      <c r="Z640" s="112">
        <f t="shared" si="249"/>
        <v>0</v>
      </c>
      <c r="AA640" s="112">
        <f t="shared" si="250"/>
        <v>951.2</v>
      </c>
      <c r="AB640" s="112">
        <f t="shared" si="251"/>
        <v>183.75</v>
      </c>
      <c r="AC640" s="112">
        <f t="shared" si="252"/>
        <v>0</v>
      </c>
      <c r="AD640" s="112">
        <f t="shared" si="253"/>
        <v>9512</v>
      </c>
      <c r="AE640" s="112">
        <f t="shared" si="254"/>
        <v>-200</v>
      </c>
      <c r="AF640" s="112">
        <f t="shared" si="255"/>
        <v>8400</v>
      </c>
      <c r="AG640" s="113">
        <f t="shared" si="256"/>
        <v>-1.6260162601626018E-2</v>
      </c>
      <c r="AH640" s="114">
        <f t="shared" si="257"/>
        <v>0.68292682926829273</v>
      </c>
    </row>
    <row r="641" spans="1:34" ht="21" customHeight="1">
      <c r="A641" s="593">
        <f t="shared" si="219"/>
        <v>631</v>
      </c>
      <c r="B641" s="91"/>
      <c r="C641" s="60" t="s">
        <v>775</v>
      </c>
      <c r="D641" s="63"/>
      <c r="E641" s="91">
        <v>1</v>
      </c>
      <c r="F641" s="124"/>
      <c r="G641" s="91"/>
      <c r="H641" s="91" t="s">
        <v>769</v>
      </c>
      <c r="I641" s="581" t="s">
        <v>875</v>
      </c>
      <c r="J641" s="17">
        <f t="shared" si="240"/>
        <v>49</v>
      </c>
      <c r="K641" s="91" t="s">
        <v>8</v>
      </c>
      <c r="L641" s="145">
        <v>19.5</v>
      </c>
      <c r="M641" s="17">
        <v>2</v>
      </c>
      <c r="N641" s="19">
        <f t="shared" si="241"/>
        <v>175</v>
      </c>
      <c r="O641" s="102">
        <f t="shared" si="242"/>
        <v>3412.5</v>
      </c>
      <c r="P641" s="103">
        <f t="shared" si="243"/>
        <v>2.7186869996570269</v>
      </c>
      <c r="Q641" s="62">
        <f t="shared" si="258"/>
        <v>8100</v>
      </c>
      <c r="R641" s="104">
        <f t="shared" si="244"/>
        <v>150</v>
      </c>
      <c r="S641" s="62">
        <f t="shared" si="245"/>
        <v>0</v>
      </c>
      <c r="T641" s="62">
        <f t="shared" si="246"/>
        <v>0</v>
      </c>
      <c r="U641" s="62"/>
      <c r="V641" s="62">
        <f t="shared" si="247"/>
        <v>6800</v>
      </c>
      <c r="W641" s="123">
        <v>2</v>
      </c>
      <c r="X641" s="111">
        <f t="shared" si="248"/>
        <v>9100</v>
      </c>
      <c r="Y641" s="111"/>
      <c r="Z641" s="112">
        <f t="shared" si="249"/>
        <v>0</v>
      </c>
      <c r="AA641" s="112">
        <f t="shared" si="250"/>
        <v>525.30000000000007</v>
      </c>
      <c r="AB641" s="112">
        <f t="shared" si="251"/>
        <v>102.375</v>
      </c>
      <c r="AC641" s="112">
        <f t="shared" si="252"/>
        <v>0</v>
      </c>
      <c r="AD641" s="112">
        <f t="shared" si="253"/>
        <v>5253</v>
      </c>
      <c r="AE641" s="112">
        <f t="shared" si="254"/>
        <v>-200</v>
      </c>
      <c r="AF641" s="112">
        <f t="shared" si="255"/>
        <v>4700</v>
      </c>
      <c r="AG641" s="113">
        <f t="shared" si="256"/>
        <v>-2.9411764705882353E-2</v>
      </c>
      <c r="AH641" s="114">
        <f t="shared" si="257"/>
        <v>0.69117647058823528</v>
      </c>
    </row>
    <row r="642" spans="1:34" ht="21" customHeight="1">
      <c r="A642" s="593">
        <f t="shared" si="219"/>
        <v>632</v>
      </c>
      <c r="B642" s="91"/>
      <c r="C642" s="60" t="s">
        <v>776</v>
      </c>
      <c r="D642" s="63"/>
      <c r="E642" s="91">
        <v>1</v>
      </c>
      <c r="F642" s="124"/>
      <c r="G642" s="91"/>
      <c r="H642" s="91" t="s">
        <v>763</v>
      </c>
      <c r="I642" s="581" t="s">
        <v>876</v>
      </c>
      <c r="J642" s="17">
        <f t="shared" si="240"/>
        <v>46</v>
      </c>
      <c r="K642" s="91" t="s">
        <v>8</v>
      </c>
      <c r="L642" s="145">
        <v>42</v>
      </c>
      <c r="M642" s="17">
        <v>3</v>
      </c>
      <c r="N642" s="19">
        <f t="shared" si="241"/>
        <v>175</v>
      </c>
      <c r="O642" s="102">
        <f t="shared" si="242"/>
        <v>7350</v>
      </c>
      <c r="P642" s="103">
        <f t="shared" si="243"/>
        <v>5.8556335377228272</v>
      </c>
      <c r="Q642" s="62">
        <f t="shared" si="258"/>
        <v>10500</v>
      </c>
      <c r="R642" s="104">
        <f t="shared" si="244"/>
        <v>150</v>
      </c>
      <c r="S642" s="62">
        <f t="shared" si="245"/>
        <v>0</v>
      </c>
      <c r="T642" s="62">
        <f t="shared" si="246"/>
        <v>0</v>
      </c>
      <c r="U642" s="62"/>
      <c r="V642" s="62">
        <f t="shared" si="247"/>
        <v>14700</v>
      </c>
      <c r="W642" s="123">
        <v>2</v>
      </c>
      <c r="X642" s="111">
        <f t="shared" si="248"/>
        <v>19600</v>
      </c>
      <c r="Y642" s="111"/>
      <c r="Z642" s="112">
        <f t="shared" si="249"/>
        <v>0</v>
      </c>
      <c r="AA642" s="112">
        <f t="shared" si="250"/>
        <v>1136.8</v>
      </c>
      <c r="AB642" s="112">
        <f t="shared" si="251"/>
        <v>220.5</v>
      </c>
      <c r="AC642" s="112">
        <f t="shared" si="252"/>
        <v>0</v>
      </c>
      <c r="AD642" s="112">
        <f t="shared" si="253"/>
        <v>11368</v>
      </c>
      <c r="AE642" s="112">
        <f t="shared" si="254"/>
        <v>-300</v>
      </c>
      <c r="AF642" s="112">
        <f t="shared" si="255"/>
        <v>10100</v>
      </c>
      <c r="AG642" s="113">
        <f t="shared" si="256"/>
        <v>-2.0408163265306121E-2</v>
      </c>
      <c r="AH642" s="114">
        <f t="shared" si="257"/>
        <v>0.68707482993197277</v>
      </c>
    </row>
    <row r="643" spans="1:34" ht="21" customHeight="1">
      <c r="A643" s="593">
        <f t="shared" si="219"/>
        <v>633</v>
      </c>
      <c r="B643" s="91"/>
      <c r="C643" s="60" t="s">
        <v>777</v>
      </c>
      <c r="D643" s="63"/>
      <c r="E643" s="91">
        <v>1</v>
      </c>
      <c r="F643" s="91"/>
      <c r="G643" s="91" t="s">
        <v>169</v>
      </c>
      <c r="H643" s="91" t="s">
        <v>785</v>
      </c>
      <c r="I643" s="581" t="s">
        <v>877</v>
      </c>
      <c r="J643" s="17">
        <f t="shared" si="240"/>
        <v>37</v>
      </c>
      <c r="K643" s="91" t="s">
        <v>8</v>
      </c>
      <c r="L643" s="145">
        <v>88</v>
      </c>
      <c r="M643" s="17">
        <v>2</v>
      </c>
      <c r="N643" s="19">
        <f t="shared" ref="N643:N674" si="259">IF(K643="USD",$G$1,IF(K643="CNY",$G$2,IF(K643="JPY",$G$4,IF(K643="EUR",$G$3,"확인요망"))))</f>
        <v>175</v>
      </c>
      <c r="O643" s="102">
        <f t="shared" ref="O643:O674" si="260">L643*N643</f>
        <v>15400</v>
      </c>
      <c r="P643" s="103">
        <f t="shared" ref="P643:P674" si="261">O643/$G$1</f>
        <v>12.268946459990685</v>
      </c>
      <c r="Q643" s="62">
        <f t="shared" si="258"/>
        <v>8100</v>
      </c>
      <c r="R643" s="104">
        <f t="shared" ref="R643:R674" si="262">IF(G643="USD",200,150)</f>
        <v>150</v>
      </c>
      <c r="S643" s="62">
        <f t="shared" ref="S643:S674" si="263">IF(P643&lt;R643,0,(O643+Q643)*0.08)</f>
        <v>0</v>
      </c>
      <c r="T643" s="62">
        <f t="shared" ref="T643:T674" si="264">IF(P643&lt;R643,0,(O643+S643)*0.1)</f>
        <v>0</v>
      </c>
      <c r="U643" s="62"/>
      <c r="V643" s="62">
        <f t="shared" ref="V643:V674" si="265">ROUND(((O643+S643+T643)*W643),-2)</f>
        <v>30800</v>
      </c>
      <c r="W643" s="123">
        <v>2</v>
      </c>
      <c r="X643" s="111">
        <f t="shared" si="248"/>
        <v>41100</v>
      </c>
      <c r="Y643" s="111"/>
      <c r="Z643" s="112">
        <f t="shared" si="249"/>
        <v>0</v>
      </c>
      <c r="AA643" s="112">
        <f t="shared" si="250"/>
        <v>2381.3000000000002</v>
      </c>
      <c r="AB643" s="112">
        <f t="shared" si="251"/>
        <v>462</v>
      </c>
      <c r="AC643" s="112">
        <f t="shared" si="252"/>
        <v>0</v>
      </c>
      <c r="AD643" s="112">
        <f t="shared" si="253"/>
        <v>23813</v>
      </c>
      <c r="AE643" s="112">
        <f t="shared" si="254"/>
        <v>-500</v>
      </c>
      <c r="AF643" s="112">
        <f t="shared" si="255"/>
        <v>21000</v>
      </c>
      <c r="AG643" s="113">
        <f t="shared" si="256"/>
        <v>-1.6233766233766232E-2</v>
      </c>
      <c r="AH643" s="114">
        <f t="shared" si="257"/>
        <v>0.68181818181818177</v>
      </c>
    </row>
    <row r="644" spans="1:34" ht="21" customHeight="1">
      <c r="A644" s="593">
        <f t="shared" si="219"/>
        <v>634</v>
      </c>
      <c r="B644" s="91"/>
      <c r="C644" s="60" t="s">
        <v>778</v>
      </c>
      <c r="D644" s="63"/>
      <c r="E644" s="91">
        <v>1</v>
      </c>
      <c r="F644" s="91"/>
      <c r="G644" s="91" t="s">
        <v>779</v>
      </c>
      <c r="H644" s="91" t="s">
        <v>771</v>
      </c>
      <c r="I644" s="581" t="s">
        <v>809</v>
      </c>
      <c r="J644" s="17">
        <f t="shared" si="240"/>
        <v>44</v>
      </c>
      <c r="K644" s="91" t="s">
        <v>8</v>
      </c>
      <c r="L644" s="145">
        <v>49</v>
      </c>
      <c r="M644" s="17">
        <v>2</v>
      </c>
      <c r="N644" s="19">
        <f t="shared" si="259"/>
        <v>175</v>
      </c>
      <c r="O644" s="102">
        <f t="shared" si="260"/>
        <v>8575</v>
      </c>
      <c r="P644" s="103">
        <f t="shared" si="261"/>
        <v>6.8315724606766315</v>
      </c>
      <c r="Q644" s="62">
        <f t="shared" si="258"/>
        <v>8100</v>
      </c>
      <c r="R644" s="104">
        <f t="shared" si="262"/>
        <v>150</v>
      </c>
      <c r="S644" s="62">
        <f t="shared" si="263"/>
        <v>0</v>
      </c>
      <c r="T644" s="62">
        <f t="shared" si="264"/>
        <v>0</v>
      </c>
      <c r="U644" s="62"/>
      <c r="V644" s="62">
        <f t="shared" si="265"/>
        <v>17200</v>
      </c>
      <c r="W644" s="123">
        <v>2</v>
      </c>
      <c r="X644" s="111">
        <f t="shared" si="248"/>
        <v>23000</v>
      </c>
      <c r="Y644" s="111"/>
      <c r="Z644" s="112">
        <f t="shared" si="249"/>
        <v>0</v>
      </c>
      <c r="AA644" s="112">
        <f t="shared" si="250"/>
        <v>1329</v>
      </c>
      <c r="AB644" s="112">
        <f t="shared" si="251"/>
        <v>257.25</v>
      </c>
      <c r="AC644" s="112">
        <f t="shared" si="252"/>
        <v>0</v>
      </c>
      <c r="AD644" s="112">
        <f t="shared" si="253"/>
        <v>13290</v>
      </c>
      <c r="AE644" s="112">
        <f t="shared" si="254"/>
        <v>-300</v>
      </c>
      <c r="AF644" s="112">
        <f t="shared" si="255"/>
        <v>11800</v>
      </c>
      <c r="AG644" s="113">
        <f t="shared" si="256"/>
        <v>-1.7441860465116279E-2</v>
      </c>
      <c r="AH644" s="114">
        <f t="shared" si="257"/>
        <v>0.68604651162790697</v>
      </c>
    </row>
    <row r="645" spans="1:34" ht="21" customHeight="1">
      <c r="A645" s="593">
        <f t="shared" si="219"/>
        <v>635</v>
      </c>
      <c r="B645" s="91"/>
      <c r="C645" s="60" t="s">
        <v>781</v>
      </c>
      <c r="D645" s="63"/>
      <c r="E645" s="91">
        <v>1</v>
      </c>
      <c r="F645" s="91"/>
      <c r="G645" s="91"/>
      <c r="H645" s="91" t="s">
        <v>765</v>
      </c>
      <c r="I645" s="581" t="s">
        <v>878</v>
      </c>
      <c r="J645" s="17">
        <f t="shared" si="240"/>
        <v>44</v>
      </c>
      <c r="K645" s="91" t="s">
        <v>8</v>
      </c>
      <c r="L645" s="145">
        <v>38</v>
      </c>
      <c r="M645" s="17">
        <v>2</v>
      </c>
      <c r="N645" s="19">
        <f t="shared" si="259"/>
        <v>175</v>
      </c>
      <c r="O645" s="102">
        <f t="shared" si="260"/>
        <v>6650</v>
      </c>
      <c r="P645" s="103">
        <f t="shared" si="261"/>
        <v>5.2979541531777956</v>
      </c>
      <c r="Q645" s="62">
        <f t="shared" si="258"/>
        <v>8100</v>
      </c>
      <c r="R645" s="104">
        <f t="shared" si="262"/>
        <v>150</v>
      </c>
      <c r="S645" s="62">
        <f t="shared" si="263"/>
        <v>0</v>
      </c>
      <c r="T645" s="62">
        <f t="shared" si="264"/>
        <v>0</v>
      </c>
      <c r="U645" s="62"/>
      <c r="V645" s="62">
        <f t="shared" si="265"/>
        <v>13300</v>
      </c>
      <c r="W645" s="123">
        <v>2</v>
      </c>
      <c r="X645" s="111">
        <f t="shared" si="248"/>
        <v>17800</v>
      </c>
      <c r="Y645" s="111"/>
      <c r="Z645" s="112">
        <f t="shared" si="249"/>
        <v>0</v>
      </c>
      <c r="AA645" s="112">
        <f t="shared" si="250"/>
        <v>1027.4000000000001</v>
      </c>
      <c r="AB645" s="112">
        <f t="shared" si="251"/>
        <v>199.5</v>
      </c>
      <c r="AC645" s="112">
        <f t="shared" si="252"/>
        <v>0</v>
      </c>
      <c r="AD645" s="112">
        <f t="shared" si="253"/>
        <v>10274</v>
      </c>
      <c r="AE645" s="112">
        <f t="shared" si="254"/>
        <v>-200</v>
      </c>
      <c r="AF645" s="112">
        <f t="shared" si="255"/>
        <v>9100</v>
      </c>
      <c r="AG645" s="113">
        <f t="shared" si="256"/>
        <v>-1.5037593984962405E-2</v>
      </c>
      <c r="AH645" s="114">
        <f t="shared" si="257"/>
        <v>0.68421052631578949</v>
      </c>
    </row>
    <row r="646" spans="1:34" ht="21" customHeight="1">
      <c r="A646" s="593">
        <f t="shared" si="219"/>
        <v>636</v>
      </c>
      <c r="B646" s="91"/>
      <c r="C646" s="60" t="s">
        <v>782</v>
      </c>
      <c r="D646" s="63"/>
      <c r="E646" s="91">
        <v>1</v>
      </c>
      <c r="F646" s="91"/>
      <c r="G646" s="91" t="s">
        <v>169</v>
      </c>
      <c r="H646" s="91" t="s">
        <v>784</v>
      </c>
      <c r="I646" s="581" t="s">
        <v>800</v>
      </c>
      <c r="J646" s="17">
        <f t="shared" si="240"/>
        <v>39</v>
      </c>
      <c r="K646" s="91" t="s">
        <v>8</v>
      </c>
      <c r="L646" s="145">
        <v>39</v>
      </c>
      <c r="M646" s="17">
        <v>3</v>
      </c>
      <c r="N646" s="19">
        <f t="shared" si="259"/>
        <v>175</v>
      </c>
      <c r="O646" s="102">
        <f t="shared" si="260"/>
        <v>6825</v>
      </c>
      <c r="P646" s="103">
        <f t="shared" si="261"/>
        <v>5.4373739993140537</v>
      </c>
      <c r="Q646" s="62">
        <f t="shared" si="258"/>
        <v>10500</v>
      </c>
      <c r="R646" s="104">
        <f t="shared" si="262"/>
        <v>150</v>
      </c>
      <c r="S646" s="62">
        <f t="shared" si="263"/>
        <v>0</v>
      </c>
      <c r="T646" s="62">
        <f t="shared" si="264"/>
        <v>0</v>
      </c>
      <c r="U646" s="62"/>
      <c r="V646" s="62">
        <f t="shared" si="265"/>
        <v>13700</v>
      </c>
      <c r="W646" s="123">
        <v>2</v>
      </c>
      <c r="X646" s="111">
        <f t="shared" si="248"/>
        <v>18300</v>
      </c>
      <c r="Y646" s="111"/>
      <c r="Z646" s="112">
        <f t="shared" si="249"/>
        <v>0</v>
      </c>
      <c r="AA646" s="112">
        <f t="shared" si="250"/>
        <v>1058.9000000000001</v>
      </c>
      <c r="AB646" s="112">
        <f t="shared" si="251"/>
        <v>204.75</v>
      </c>
      <c r="AC646" s="112">
        <f t="shared" si="252"/>
        <v>0</v>
      </c>
      <c r="AD646" s="112">
        <f t="shared" si="253"/>
        <v>10589</v>
      </c>
      <c r="AE646" s="112">
        <f t="shared" si="254"/>
        <v>-300</v>
      </c>
      <c r="AF646" s="112">
        <f t="shared" si="255"/>
        <v>9400</v>
      </c>
      <c r="AG646" s="113">
        <f t="shared" si="256"/>
        <v>-2.1897810218978103E-2</v>
      </c>
      <c r="AH646" s="114">
        <f t="shared" si="257"/>
        <v>0.68613138686131392</v>
      </c>
    </row>
    <row r="647" spans="1:34" ht="21" customHeight="1">
      <c r="A647" s="593">
        <f t="shared" si="219"/>
        <v>637</v>
      </c>
      <c r="B647" s="91"/>
      <c r="C647" s="60" t="s">
        <v>786</v>
      </c>
      <c r="D647" s="63"/>
      <c r="E647" s="91">
        <v>1</v>
      </c>
      <c r="F647" s="91"/>
      <c r="G647" s="91" t="s">
        <v>779</v>
      </c>
      <c r="H647" s="91" t="s">
        <v>765</v>
      </c>
      <c r="I647" s="581" t="s">
        <v>879</v>
      </c>
      <c r="J647" s="17">
        <f t="shared" si="240"/>
        <v>36</v>
      </c>
      <c r="K647" s="91" t="s">
        <v>8</v>
      </c>
      <c r="L647" s="145">
        <v>24.5</v>
      </c>
      <c r="M647" s="17">
        <v>2</v>
      </c>
      <c r="N647" s="19">
        <f t="shared" si="259"/>
        <v>175</v>
      </c>
      <c r="O647" s="102">
        <f t="shared" si="260"/>
        <v>4287.5</v>
      </c>
      <c r="P647" s="103">
        <f t="shared" si="261"/>
        <v>3.4157862303383157</v>
      </c>
      <c r="Q647" s="62">
        <f t="shared" si="258"/>
        <v>8100</v>
      </c>
      <c r="R647" s="104">
        <f t="shared" si="262"/>
        <v>150</v>
      </c>
      <c r="S647" s="62">
        <f t="shared" si="263"/>
        <v>0</v>
      </c>
      <c r="T647" s="62">
        <f t="shared" si="264"/>
        <v>0</v>
      </c>
      <c r="U647" s="62"/>
      <c r="V647" s="62">
        <f t="shared" si="265"/>
        <v>8600</v>
      </c>
      <c r="W647" s="123">
        <v>2</v>
      </c>
      <c r="X647" s="111">
        <f t="shared" si="248"/>
        <v>11500</v>
      </c>
      <c r="Y647" s="111"/>
      <c r="Z647" s="112">
        <f t="shared" si="249"/>
        <v>0</v>
      </c>
      <c r="AA647" s="112">
        <f t="shared" si="250"/>
        <v>664.5</v>
      </c>
      <c r="AB647" s="112">
        <f t="shared" si="251"/>
        <v>128.625</v>
      </c>
      <c r="AC647" s="112">
        <f t="shared" si="252"/>
        <v>0</v>
      </c>
      <c r="AD647" s="112">
        <f t="shared" si="253"/>
        <v>6645</v>
      </c>
      <c r="AE647" s="112">
        <f t="shared" si="254"/>
        <v>-200</v>
      </c>
      <c r="AF647" s="112">
        <f t="shared" si="255"/>
        <v>5900</v>
      </c>
      <c r="AG647" s="113">
        <f t="shared" si="256"/>
        <v>-2.3255813953488372E-2</v>
      </c>
      <c r="AH647" s="114">
        <f t="shared" si="257"/>
        <v>0.68604651162790697</v>
      </c>
    </row>
    <row r="648" spans="1:34" ht="21" customHeight="1">
      <c r="A648" s="593">
        <f t="shared" si="219"/>
        <v>638</v>
      </c>
      <c r="B648" s="91"/>
      <c r="C648" s="60" t="s">
        <v>787</v>
      </c>
      <c r="D648" s="63"/>
      <c r="E648" s="91">
        <v>1</v>
      </c>
      <c r="F648" s="91"/>
      <c r="G648" s="91"/>
      <c r="H648" s="91" t="s">
        <v>788</v>
      </c>
      <c r="I648" s="581" t="s">
        <v>880</v>
      </c>
      <c r="J648" s="17">
        <f t="shared" si="240"/>
        <v>41</v>
      </c>
      <c r="K648" s="91" t="s">
        <v>8</v>
      </c>
      <c r="L648" s="145">
        <v>39</v>
      </c>
      <c r="M648" s="17">
        <v>3</v>
      </c>
      <c r="N648" s="19">
        <f t="shared" si="259"/>
        <v>175</v>
      </c>
      <c r="O648" s="102">
        <f t="shared" si="260"/>
        <v>6825</v>
      </c>
      <c r="P648" s="103">
        <f t="shared" si="261"/>
        <v>5.4373739993140537</v>
      </c>
      <c r="Q648" s="62">
        <f t="shared" si="258"/>
        <v>10500</v>
      </c>
      <c r="R648" s="104">
        <f t="shared" si="262"/>
        <v>150</v>
      </c>
      <c r="S648" s="62">
        <f t="shared" si="263"/>
        <v>0</v>
      </c>
      <c r="T648" s="62">
        <f t="shared" si="264"/>
        <v>0</v>
      </c>
      <c r="U648" s="62"/>
      <c r="V648" s="62">
        <f t="shared" si="265"/>
        <v>13700</v>
      </c>
      <c r="W648" s="123">
        <v>2</v>
      </c>
      <c r="X648" s="111">
        <f t="shared" si="248"/>
        <v>18300</v>
      </c>
      <c r="Y648" s="111"/>
      <c r="Z648" s="112">
        <f t="shared" si="249"/>
        <v>0</v>
      </c>
      <c r="AA648" s="112">
        <f t="shared" si="250"/>
        <v>1058.9000000000001</v>
      </c>
      <c r="AB648" s="112">
        <f t="shared" si="251"/>
        <v>204.75</v>
      </c>
      <c r="AC648" s="112">
        <f t="shared" si="252"/>
        <v>0</v>
      </c>
      <c r="AD648" s="112">
        <f t="shared" si="253"/>
        <v>10589</v>
      </c>
      <c r="AE648" s="112">
        <f t="shared" si="254"/>
        <v>-300</v>
      </c>
      <c r="AF648" s="112">
        <f t="shared" si="255"/>
        <v>9400</v>
      </c>
      <c r="AG648" s="113">
        <f t="shared" si="256"/>
        <v>-2.1897810218978103E-2</v>
      </c>
      <c r="AH648" s="114">
        <f t="shared" si="257"/>
        <v>0.68613138686131392</v>
      </c>
    </row>
    <row r="649" spans="1:34" ht="21" customHeight="1">
      <c r="A649" s="593">
        <f t="shared" si="219"/>
        <v>639</v>
      </c>
      <c r="B649" s="91"/>
      <c r="C649" s="60" t="s">
        <v>789</v>
      </c>
      <c r="D649" s="63"/>
      <c r="E649" s="91">
        <v>1</v>
      </c>
      <c r="F649" s="91"/>
      <c r="G649" s="91"/>
      <c r="H649" s="91" t="s">
        <v>790</v>
      </c>
      <c r="I649" s="581" t="s">
        <v>808</v>
      </c>
      <c r="J649" s="17">
        <f t="shared" si="240"/>
        <v>44</v>
      </c>
      <c r="K649" s="91" t="s">
        <v>8</v>
      </c>
      <c r="L649" s="145">
        <v>35</v>
      </c>
      <c r="M649" s="17">
        <v>2</v>
      </c>
      <c r="N649" s="19">
        <f t="shared" si="259"/>
        <v>175</v>
      </c>
      <c r="O649" s="102">
        <f t="shared" si="260"/>
        <v>6125</v>
      </c>
      <c r="P649" s="103">
        <f t="shared" si="261"/>
        <v>4.879694614769023</v>
      </c>
      <c r="Q649" s="62">
        <f t="shared" si="258"/>
        <v>8100</v>
      </c>
      <c r="R649" s="104">
        <f t="shared" si="262"/>
        <v>150</v>
      </c>
      <c r="S649" s="62">
        <f t="shared" si="263"/>
        <v>0</v>
      </c>
      <c r="T649" s="62">
        <f t="shared" si="264"/>
        <v>0</v>
      </c>
      <c r="U649" s="62"/>
      <c r="V649" s="62">
        <f t="shared" si="265"/>
        <v>12300</v>
      </c>
      <c r="W649" s="123">
        <v>2</v>
      </c>
      <c r="X649" s="111">
        <f t="shared" si="248"/>
        <v>16400</v>
      </c>
      <c r="Y649" s="111"/>
      <c r="Z649" s="112">
        <f t="shared" si="249"/>
        <v>0</v>
      </c>
      <c r="AA649" s="112">
        <f t="shared" si="250"/>
        <v>951.2</v>
      </c>
      <c r="AB649" s="112">
        <f t="shared" si="251"/>
        <v>183.75</v>
      </c>
      <c r="AC649" s="112">
        <f t="shared" si="252"/>
        <v>0</v>
      </c>
      <c r="AD649" s="112">
        <f t="shared" si="253"/>
        <v>9512</v>
      </c>
      <c r="AE649" s="112">
        <f t="shared" si="254"/>
        <v>-200</v>
      </c>
      <c r="AF649" s="112">
        <f t="shared" si="255"/>
        <v>8400</v>
      </c>
      <c r="AG649" s="113">
        <f t="shared" si="256"/>
        <v>-1.6260162601626018E-2</v>
      </c>
      <c r="AH649" s="114">
        <f t="shared" si="257"/>
        <v>0.68292682926829273</v>
      </c>
    </row>
    <row r="650" spans="1:34" ht="21" customHeight="1">
      <c r="A650" s="593">
        <f t="shared" si="219"/>
        <v>640</v>
      </c>
      <c r="B650" s="91"/>
      <c r="C650" s="60" t="s">
        <v>791</v>
      </c>
      <c r="D650" s="63"/>
      <c r="E650" s="91">
        <v>1</v>
      </c>
      <c r="F650" s="91"/>
      <c r="G650" s="91"/>
      <c r="H650" s="91" t="s">
        <v>792</v>
      </c>
      <c r="I650" s="581" t="s">
        <v>881</v>
      </c>
      <c r="J650" s="17">
        <f t="shared" si="240"/>
        <v>34</v>
      </c>
      <c r="K650" s="91" t="s">
        <v>8</v>
      </c>
      <c r="L650" s="145">
        <v>32.6</v>
      </c>
      <c r="M650" s="17">
        <v>2</v>
      </c>
      <c r="N650" s="19">
        <f t="shared" si="259"/>
        <v>175</v>
      </c>
      <c r="O650" s="102">
        <f t="shared" si="260"/>
        <v>5705</v>
      </c>
      <c r="P650" s="103">
        <f t="shared" si="261"/>
        <v>4.5450869840420038</v>
      </c>
      <c r="Q650" s="62">
        <f t="shared" si="258"/>
        <v>8100</v>
      </c>
      <c r="R650" s="104">
        <f t="shared" si="262"/>
        <v>150</v>
      </c>
      <c r="S650" s="62">
        <f t="shared" si="263"/>
        <v>0</v>
      </c>
      <c r="T650" s="62">
        <f t="shared" si="264"/>
        <v>0</v>
      </c>
      <c r="U650" s="62"/>
      <c r="V650" s="62">
        <f t="shared" si="265"/>
        <v>11400</v>
      </c>
      <c r="W650" s="123">
        <v>2</v>
      </c>
      <c r="X650" s="111">
        <f t="shared" si="248"/>
        <v>15200</v>
      </c>
      <c r="Y650" s="111"/>
      <c r="Z650" s="112">
        <f t="shared" si="249"/>
        <v>0</v>
      </c>
      <c r="AA650" s="112">
        <f t="shared" si="250"/>
        <v>881.6</v>
      </c>
      <c r="AB650" s="112">
        <f t="shared" si="251"/>
        <v>171.15</v>
      </c>
      <c r="AC650" s="112">
        <f t="shared" si="252"/>
        <v>0</v>
      </c>
      <c r="AD650" s="112">
        <f t="shared" si="253"/>
        <v>8816</v>
      </c>
      <c r="AE650" s="112">
        <f t="shared" si="254"/>
        <v>-200</v>
      </c>
      <c r="AF650" s="112">
        <f t="shared" si="255"/>
        <v>7800</v>
      </c>
      <c r="AG650" s="113">
        <f t="shared" si="256"/>
        <v>-1.7543859649122806E-2</v>
      </c>
      <c r="AH650" s="114">
        <f t="shared" si="257"/>
        <v>0.68421052631578949</v>
      </c>
    </row>
    <row r="651" spans="1:34" ht="21" customHeight="1">
      <c r="A651" s="593">
        <f t="shared" ref="A651:A714" si="266">ROW()-10</f>
        <v>641</v>
      </c>
      <c r="B651" s="91"/>
      <c r="C651" s="60" t="s">
        <v>793</v>
      </c>
      <c r="D651" s="63"/>
      <c r="E651" s="91">
        <v>1</v>
      </c>
      <c r="F651" s="91"/>
      <c r="G651" s="91"/>
      <c r="H651" s="91" t="s">
        <v>795</v>
      </c>
      <c r="I651" s="581" t="s">
        <v>807</v>
      </c>
      <c r="J651" s="17">
        <f t="shared" si="240"/>
        <v>49</v>
      </c>
      <c r="K651" s="91" t="s">
        <v>8</v>
      </c>
      <c r="L651" s="145">
        <v>28</v>
      </c>
      <c r="M651" s="17">
        <v>2</v>
      </c>
      <c r="N651" s="19">
        <f t="shared" si="259"/>
        <v>175</v>
      </c>
      <c r="O651" s="102">
        <f t="shared" si="260"/>
        <v>4900</v>
      </c>
      <c r="P651" s="103">
        <f t="shared" si="261"/>
        <v>3.9037556918152183</v>
      </c>
      <c r="Q651" s="62">
        <f t="shared" si="258"/>
        <v>8100</v>
      </c>
      <c r="R651" s="104">
        <f t="shared" si="262"/>
        <v>150</v>
      </c>
      <c r="S651" s="62">
        <f t="shared" si="263"/>
        <v>0</v>
      </c>
      <c r="T651" s="62">
        <f t="shared" si="264"/>
        <v>0</v>
      </c>
      <c r="U651" s="62"/>
      <c r="V651" s="62">
        <f t="shared" si="265"/>
        <v>9800</v>
      </c>
      <c r="W651" s="123">
        <v>2</v>
      </c>
      <c r="X651" s="111">
        <f t="shared" si="248"/>
        <v>13100</v>
      </c>
      <c r="Y651" s="111"/>
      <c r="Z651" s="112">
        <f t="shared" si="249"/>
        <v>0</v>
      </c>
      <c r="AA651" s="112">
        <f t="shared" si="250"/>
        <v>757.30000000000007</v>
      </c>
      <c r="AB651" s="112">
        <f t="shared" si="251"/>
        <v>147</v>
      </c>
      <c r="AC651" s="112">
        <f t="shared" si="252"/>
        <v>0</v>
      </c>
      <c r="AD651" s="112">
        <f t="shared" si="253"/>
        <v>7573</v>
      </c>
      <c r="AE651" s="112">
        <f t="shared" si="254"/>
        <v>-200</v>
      </c>
      <c r="AF651" s="112">
        <f t="shared" si="255"/>
        <v>6700</v>
      </c>
      <c r="AG651" s="113">
        <f t="shared" si="256"/>
        <v>-2.0408163265306121E-2</v>
      </c>
      <c r="AH651" s="114">
        <f t="shared" si="257"/>
        <v>0.68367346938775508</v>
      </c>
    </row>
    <row r="652" spans="1:34" ht="21" customHeight="1">
      <c r="A652" s="593">
        <f t="shared" si="266"/>
        <v>642</v>
      </c>
      <c r="B652" s="91"/>
      <c r="C652" s="60" t="s">
        <v>794</v>
      </c>
      <c r="D652" s="63"/>
      <c r="E652" s="91">
        <v>1</v>
      </c>
      <c r="F652" s="91"/>
      <c r="G652" s="91"/>
      <c r="H652" s="91" t="s">
        <v>796</v>
      </c>
      <c r="I652" s="581" t="s">
        <v>882</v>
      </c>
      <c r="J652" s="17">
        <f t="shared" si="240"/>
        <v>49</v>
      </c>
      <c r="K652" s="91" t="s">
        <v>8</v>
      </c>
      <c r="L652" s="145">
        <v>29</v>
      </c>
      <c r="M652" s="17">
        <v>2</v>
      </c>
      <c r="N652" s="19">
        <f t="shared" si="259"/>
        <v>175</v>
      </c>
      <c r="O652" s="102">
        <f t="shared" si="260"/>
        <v>5075</v>
      </c>
      <c r="P652" s="103">
        <f t="shared" si="261"/>
        <v>4.043175537951476</v>
      </c>
      <c r="Q652" s="62">
        <f t="shared" si="258"/>
        <v>8100</v>
      </c>
      <c r="R652" s="104">
        <f t="shared" si="262"/>
        <v>150</v>
      </c>
      <c r="S652" s="62">
        <f t="shared" si="263"/>
        <v>0</v>
      </c>
      <c r="T652" s="62">
        <f t="shared" si="264"/>
        <v>0</v>
      </c>
      <c r="U652" s="62"/>
      <c r="V652" s="62">
        <f t="shared" si="265"/>
        <v>10200</v>
      </c>
      <c r="W652" s="123">
        <v>2</v>
      </c>
      <c r="X652" s="111">
        <f t="shared" si="248"/>
        <v>13600</v>
      </c>
      <c r="Y652" s="111"/>
      <c r="Z652" s="112">
        <f t="shared" si="249"/>
        <v>0</v>
      </c>
      <c r="AA652" s="112">
        <f t="shared" si="250"/>
        <v>788.80000000000007</v>
      </c>
      <c r="AB652" s="112">
        <f t="shared" si="251"/>
        <v>152.25</v>
      </c>
      <c r="AC652" s="112">
        <f t="shared" si="252"/>
        <v>0</v>
      </c>
      <c r="AD652" s="112">
        <f t="shared" si="253"/>
        <v>7888</v>
      </c>
      <c r="AE652" s="112">
        <f t="shared" si="254"/>
        <v>-200</v>
      </c>
      <c r="AF652" s="112">
        <f t="shared" si="255"/>
        <v>7000</v>
      </c>
      <c r="AG652" s="113">
        <f t="shared" si="256"/>
        <v>-1.9607843137254902E-2</v>
      </c>
      <c r="AH652" s="114">
        <f t="shared" si="257"/>
        <v>0.68627450980392157</v>
      </c>
    </row>
    <row r="653" spans="1:34" ht="21" customHeight="1">
      <c r="A653" s="593">
        <f t="shared" si="266"/>
        <v>643</v>
      </c>
      <c r="B653" s="91"/>
      <c r="C653" s="60" t="s">
        <v>797</v>
      </c>
      <c r="D653" s="63"/>
      <c r="E653" s="91">
        <v>1</v>
      </c>
      <c r="F653" s="91"/>
      <c r="G653" s="91"/>
      <c r="H653" s="91" t="s">
        <v>765</v>
      </c>
      <c r="I653" s="581" t="s">
        <v>805</v>
      </c>
      <c r="J653" s="17">
        <f t="shared" si="240"/>
        <v>48</v>
      </c>
      <c r="K653" s="91" t="s">
        <v>8</v>
      </c>
      <c r="L653" s="145">
        <v>24.5</v>
      </c>
      <c r="M653" s="17">
        <v>2</v>
      </c>
      <c r="N653" s="19">
        <f t="shared" si="259"/>
        <v>175</v>
      </c>
      <c r="O653" s="102">
        <f t="shared" si="260"/>
        <v>4287.5</v>
      </c>
      <c r="P653" s="103">
        <f t="shared" si="261"/>
        <v>3.4157862303383157</v>
      </c>
      <c r="Q653" s="62">
        <f t="shared" si="258"/>
        <v>8100</v>
      </c>
      <c r="R653" s="104">
        <f t="shared" si="262"/>
        <v>150</v>
      </c>
      <c r="S653" s="62">
        <f t="shared" si="263"/>
        <v>0</v>
      </c>
      <c r="T653" s="62">
        <f t="shared" si="264"/>
        <v>0</v>
      </c>
      <c r="U653" s="62"/>
      <c r="V653" s="62">
        <f t="shared" si="265"/>
        <v>8600</v>
      </c>
      <c r="W653" s="123">
        <v>2</v>
      </c>
      <c r="X653" s="111">
        <f t="shared" si="248"/>
        <v>11500</v>
      </c>
      <c r="Y653" s="111"/>
      <c r="Z653" s="112">
        <f t="shared" si="249"/>
        <v>0</v>
      </c>
      <c r="AA653" s="112">
        <f t="shared" si="250"/>
        <v>664.5</v>
      </c>
      <c r="AB653" s="112">
        <f t="shared" si="251"/>
        <v>128.625</v>
      </c>
      <c r="AC653" s="112">
        <f t="shared" si="252"/>
        <v>0</v>
      </c>
      <c r="AD653" s="112">
        <f t="shared" si="253"/>
        <v>6645</v>
      </c>
      <c r="AE653" s="112">
        <f t="shared" si="254"/>
        <v>-200</v>
      </c>
      <c r="AF653" s="112">
        <f t="shared" si="255"/>
        <v>5900</v>
      </c>
      <c r="AG653" s="113">
        <f t="shared" si="256"/>
        <v>-2.3255813953488372E-2</v>
      </c>
      <c r="AH653" s="114">
        <f t="shared" si="257"/>
        <v>0.68604651162790697</v>
      </c>
    </row>
    <row r="654" spans="1:34" ht="21" customHeight="1">
      <c r="A654" s="593">
        <f t="shared" si="266"/>
        <v>644</v>
      </c>
      <c r="B654" s="91"/>
      <c r="C654" s="60" t="s">
        <v>798</v>
      </c>
      <c r="D654" s="63"/>
      <c r="E654" s="91">
        <v>1</v>
      </c>
      <c r="F654" s="91"/>
      <c r="G654" s="91"/>
      <c r="H654" s="91" t="s">
        <v>780</v>
      </c>
      <c r="I654" s="581" t="s">
        <v>806</v>
      </c>
      <c r="J654" s="17">
        <f t="shared" si="240"/>
        <v>45</v>
      </c>
      <c r="K654" s="91" t="s">
        <v>8</v>
      </c>
      <c r="L654" s="145">
        <v>19.899999999999999</v>
      </c>
      <c r="M654" s="17">
        <v>2</v>
      </c>
      <c r="N654" s="19">
        <f t="shared" si="259"/>
        <v>175</v>
      </c>
      <c r="O654" s="102">
        <f t="shared" si="260"/>
        <v>3482.4999999999995</v>
      </c>
      <c r="P654" s="103">
        <f t="shared" si="261"/>
        <v>2.7744549381115298</v>
      </c>
      <c r="Q654" s="62">
        <f t="shared" si="258"/>
        <v>8100</v>
      </c>
      <c r="R654" s="104">
        <f t="shared" si="262"/>
        <v>150</v>
      </c>
      <c r="S654" s="62">
        <f t="shared" si="263"/>
        <v>0</v>
      </c>
      <c r="T654" s="62">
        <f t="shared" si="264"/>
        <v>0</v>
      </c>
      <c r="U654" s="62"/>
      <c r="V654" s="62">
        <f t="shared" si="265"/>
        <v>7000</v>
      </c>
      <c r="W654" s="123">
        <v>2</v>
      </c>
      <c r="X654" s="111">
        <f t="shared" si="248"/>
        <v>9400</v>
      </c>
      <c r="Y654" s="111"/>
      <c r="Z654" s="112">
        <f t="shared" si="249"/>
        <v>0</v>
      </c>
      <c r="AA654" s="112">
        <f t="shared" si="250"/>
        <v>540.20000000000005</v>
      </c>
      <c r="AB654" s="112">
        <f t="shared" si="251"/>
        <v>104.47499999999998</v>
      </c>
      <c r="AC654" s="112">
        <f t="shared" si="252"/>
        <v>0</v>
      </c>
      <c r="AD654" s="112">
        <f t="shared" si="253"/>
        <v>5402</v>
      </c>
      <c r="AE654" s="112">
        <f t="shared" si="254"/>
        <v>-200</v>
      </c>
      <c r="AF654" s="112">
        <f t="shared" si="255"/>
        <v>4800</v>
      </c>
      <c r="AG654" s="113">
        <f t="shared" si="256"/>
        <v>-2.8571428571428571E-2</v>
      </c>
      <c r="AH654" s="114">
        <f t="shared" si="257"/>
        <v>0.68571428571428572</v>
      </c>
    </row>
    <row r="655" spans="1:34" ht="21" customHeight="1">
      <c r="A655" s="593">
        <f t="shared" si="266"/>
        <v>645</v>
      </c>
      <c r="B655" s="91"/>
      <c r="C655" s="60" t="s">
        <v>799</v>
      </c>
      <c r="D655" s="63"/>
      <c r="E655" s="91">
        <v>1</v>
      </c>
      <c r="F655" s="91"/>
      <c r="G655" s="91"/>
      <c r="H655" s="91" t="s">
        <v>765</v>
      </c>
      <c r="I655" s="581" t="s">
        <v>883</v>
      </c>
      <c r="J655" s="17">
        <f t="shared" si="240"/>
        <v>48</v>
      </c>
      <c r="K655" s="91" t="s">
        <v>8</v>
      </c>
      <c r="L655" s="145">
        <v>39</v>
      </c>
      <c r="M655" s="17">
        <v>2</v>
      </c>
      <c r="N655" s="19">
        <f t="shared" si="259"/>
        <v>175</v>
      </c>
      <c r="O655" s="102">
        <f t="shared" si="260"/>
        <v>6825</v>
      </c>
      <c r="P655" s="103">
        <f t="shared" si="261"/>
        <v>5.4373739993140537</v>
      </c>
      <c r="Q655" s="62">
        <f t="shared" si="258"/>
        <v>8100</v>
      </c>
      <c r="R655" s="104">
        <f t="shared" si="262"/>
        <v>150</v>
      </c>
      <c r="S655" s="62">
        <f t="shared" si="263"/>
        <v>0</v>
      </c>
      <c r="T655" s="62">
        <f t="shared" si="264"/>
        <v>0</v>
      </c>
      <c r="U655" s="62"/>
      <c r="V655" s="62">
        <f t="shared" si="265"/>
        <v>13700</v>
      </c>
      <c r="W655" s="123">
        <v>2</v>
      </c>
      <c r="X655" s="111">
        <f t="shared" si="248"/>
        <v>18300</v>
      </c>
      <c r="Y655" s="111"/>
      <c r="Z655" s="112">
        <f t="shared" si="249"/>
        <v>0</v>
      </c>
      <c r="AA655" s="112">
        <f t="shared" si="250"/>
        <v>1058.9000000000001</v>
      </c>
      <c r="AB655" s="112">
        <f t="shared" si="251"/>
        <v>204.75</v>
      </c>
      <c r="AC655" s="112">
        <f t="shared" si="252"/>
        <v>0</v>
      </c>
      <c r="AD655" s="112">
        <f t="shared" si="253"/>
        <v>10589</v>
      </c>
      <c r="AE655" s="112">
        <f t="shared" si="254"/>
        <v>-300</v>
      </c>
      <c r="AF655" s="112">
        <f t="shared" si="255"/>
        <v>9400</v>
      </c>
      <c r="AG655" s="113">
        <f t="shared" si="256"/>
        <v>-2.1897810218978103E-2</v>
      </c>
      <c r="AH655" s="114">
        <f t="shared" si="257"/>
        <v>0.68613138686131392</v>
      </c>
    </row>
    <row r="656" spans="1:34" ht="21" customHeight="1">
      <c r="A656" s="593">
        <f t="shared" si="266"/>
        <v>646</v>
      </c>
      <c r="B656" s="91"/>
      <c r="C656" s="60" t="s">
        <v>801</v>
      </c>
      <c r="D656" s="63"/>
      <c r="E656" s="91">
        <v>1</v>
      </c>
      <c r="F656" s="91"/>
      <c r="G656" s="91" t="s">
        <v>779</v>
      </c>
      <c r="H656" s="91" t="s">
        <v>802</v>
      </c>
      <c r="I656" s="581" t="s">
        <v>884</v>
      </c>
      <c r="J656" s="17">
        <f t="shared" si="240"/>
        <v>45</v>
      </c>
      <c r="K656" s="91" t="s">
        <v>8</v>
      </c>
      <c r="L656" s="145">
        <v>49</v>
      </c>
      <c r="M656" s="17">
        <v>2</v>
      </c>
      <c r="N656" s="19">
        <f t="shared" si="259"/>
        <v>175</v>
      </c>
      <c r="O656" s="102">
        <f t="shared" si="260"/>
        <v>8575</v>
      </c>
      <c r="P656" s="103">
        <f t="shared" si="261"/>
        <v>6.8315724606766315</v>
      </c>
      <c r="Q656" s="62">
        <f t="shared" si="258"/>
        <v>8100</v>
      </c>
      <c r="R656" s="104">
        <f t="shared" si="262"/>
        <v>150</v>
      </c>
      <c r="S656" s="62">
        <f t="shared" si="263"/>
        <v>0</v>
      </c>
      <c r="T656" s="62">
        <f t="shared" si="264"/>
        <v>0</v>
      </c>
      <c r="U656" s="62"/>
      <c r="V656" s="62">
        <f t="shared" si="265"/>
        <v>17200</v>
      </c>
      <c r="W656" s="123">
        <v>2</v>
      </c>
      <c r="X656" s="111">
        <f t="shared" si="248"/>
        <v>23000</v>
      </c>
      <c r="Y656" s="111"/>
      <c r="Z656" s="112">
        <f t="shared" si="249"/>
        <v>0</v>
      </c>
      <c r="AA656" s="112">
        <f t="shared" si="250"/>
        <v>1329</v>
      </c>
      <c r="AB656" s="112">
        <f t="shared" si="251"/>
        <v>257.25</v>
      </c>
      <c r="AC656" s="112">
        <f t="shared" si="252"/>
        <v>0</v>
      </c>
      <c r="AD656" s="112">
        <f t="shared" si="253"/>
        <v>13290</v>
      </c>
      <c r="AE656" s="112">
        <f t="shared" si="254"/>
        <v>-300</v>
      </c>
      <c r="AF656" s="112">
        <f t="shared" si="255"/>
        <v>11800</v>
      </c>
      <c r="AG656" s="113">
        <f t="shared" si="256"/>
        <v>-1.7441860465116279E-2</v>
      </c>
      <c r="AH656" s="114">
        <f t="shared" si="257"/>
        <v>0.68604651162790697</v>
      </c>
    </row>
    <row r="657" spans="1:34" ht="21" customHeight="1">
      <c r="A657" s="593">
        <f t="shared" si="266"/>
        <v>647</v>
      </c>
      <c r="B657" s="91"/>
      <c r="C657" s="60" t="s">
        <v>804</v>
      </c>
      <c r="D657" s="63"/>
      <c r="E657" s="91">
        <v>1</v>
      </c>
      <c r="F657" s="91"/>
      <c r="G657" s="91"/>
      <c r="H657" s="91" t="s">
        <v>765</v>
      </c>
      <c r="I657" s="581" t="s">
        <v>885</v>
      </c>
      <c r="J657" s="17">
        <f t="shared" si="240"/>
        <v>43</v>
      </c>
      <c r="K657" s="91" t="s">
        <v>8</v>
      </c>
      <c r="L657" s="145">
        <v>19.600000000000001</v>
      </c>
      <c r="M657" s="17">
        <v>2</v>
      </c>
      <c r="N657" s="19">
        <f t="shared" si="259"/>
        <v>175</v>
      </c>
      <c r="O657" s="102">
        <f t="shared" si="260"/>
        <v>3430.0000000000005</v>
      </c>
      <c r="P657" s="103">
        <f t="shared" si="261"/>
        <v>2.732628984270653</v>
      </c>
      <c r="Q657" s="62">
        <f t="shared" si="258"/>
        <v>8100</v>
      </c>
      <c r="R657" s="104">
        <f t="shared" si="262"/>
        <v>150</v>
      </c>
      <c r="S657" s="62">
        <f t="shared" si="263"/>
        <v>0</v>
      </c>
      <c r="T657" s="62">
        <f t="shared" si="264"/>
        <v>0</v>
      </c>
      <c r="U657" s="62"/>
      <c r="V657" s="62">
        <f t="shared" si="265"/>
        <v>6900</v>
      </c>
      <c r="W657" s="123">
        <v>2</v>
      </c>
      <c r="X657" s="111">
        <f t="shared" si="248"/>
        <v>9200</v>
      </c>
      <c r="Y657" s="111"/>
      <c r="Z657" s="112">
        <f t="shared" si="249"/>
        <v>0</v>
      </c>
      <c r="AA657" s="112">
        <f t="shared" si="250"/>
        <v>533.6</v>
      </c>
      <c r="AB657" s="112">
        <f t="shared" si="251"/>
        <v>102.9</v>
      </c>
      <c r="AC657" s="112">
        <f t="shared" si="252"/>
        <v>0</v>
      </c>
      <c r="AD657" s="112">
        <f t="shared" si="253"/>
        <v>5336</v>
      </c>
      <c r="AE657" s="112">
        <f t="shared" si="254"/>
        <v>-200</v>
      </c>
      <c r="AF657" s="112">
        <f t="shared" si="255"/>
        <v>4700</v>
      </c>
      <c r="AG657" s="113">
        <f t="shared" si="256"/>
        <v>-2.8985507246376812E-2</v>
      </c>
      <c r="AH657" s="114">
        <f t="shared" si="257"/>
        <v>0.6811594202898551</v>
      </c>
    </row>
    <row r="658" spans="1:34" ht="21" customHeight="1">
      <c r="A658" s="593">
        <f t="shared" si="266"/>
        <v>648</v>
      </c>
      <c r="B658" s="91"/>
      <c r="C658" s="60" t="s">
        <v>810</v>
      </c>
      <c r="D658" s="63"/>
      <c r="E658" s="91">
        <v>1</v>
      </c>
      <c r="F658" s="91"/>
      <c r="G658" s="91"/>
      <c r="H658" s="91" t="s">
        <v>811</v>
      </c>
      <c r="I658" s="581" t="s">
        <v>812</v>
      </c>
      <c r="J658" s="17">
        <f t="shared" si="240"/>
        <v>42</v>
      </c>
      <c r="K658" s="91" t="s">
        <v>8</v>
      </c>
      <c r="L658" s="145">
        <v>29</v>
      </c>
      <c r="M658" s="17">
        <v>2</v>
      </c>
      <c r="N658" s="19">
        <f t="shared" si="259"/>
        <v>175</v>
      </c>
      <c r="O658" s="102">
        <f t="shared" si="260"/>
        <v>5075</v>
      </c>
      <c r="P658" s="103">
        <f t="shared" si="261"/>
        <v>4.043175537951476</v>
      </c>
      <c r="Q658" s="62">
        <f t="shared" si="258"/>
        <v>8100</v>
      </c>
      <c r="R658" s="104">
        <f t="shared" si="262"/>
        <v>150</v>
      </c>
      <c r="S658" s="62">
        <f t="shared" si="263"/>
        <v>0</v>
      </c>
      <c r="T658" s="62">
        <f t="shared" si="264"/>
        <v>0</v>
      </c>
      <c r="U658" s="62"/>
      <c r="V658" s="62">
        <f t="shared" si="265"/>
        <v>10200</v>
      </c>
      <c r="W658" s="123">
        <v>2</v>
      </c>
      <c r="X658" s="111">
        <f t="shared" si="248"/>
        <v>13600</v>
      </c>
      <c r="Y658" s="111"/>
      <c r="Z658" s="112">
        <f t="shared" si="249"/>
        <v>0</v>
      </c>
      <c r="AA658" s="112">
        <f t="shared" si="250"/>
        <v>788.80000000000007</v>
      </c>
      <c r="AB658" s="112">
        <f t="shared" si="251"/>
        <v>152.25</v>
      </c>
      <c r="AC658" s="112">
        <f t="shared" si="252"/>
        <v>0</v>
      </c>
      <c r="AD658" s="112">
        <f t="shared" si="253"/>
        <v>7888</v>
      </c>
      <c r="AE658" s="112">
        <f t="shared" si="254"/>
        <v>-200</v>
      </c>
      <c r="AF658" s="112">
        <f t="shared" si="255"/>
        <v>7000</v>
      </c>
      <c r="AG658" s="113">
        <f t="shared" si="256"/>
        <v>-1.9607843137254902E-2</v>
      </c>
      <c r="AH658" s="114">
        <f t="shared" si="257"/>
        <v>0.68627450980392157</v>
      </c>
    </row>
    <row r="659" spans="1:34" ht="21" customHeight="1">
      <c r="A659" s="593">
        <f t="shared" si="266"/>
        <v>649</v>
      </c>
      <c r="B659" s="91"/>
      <c r="C659" s="60" t="s">
        <v>813</v>
      </c>
      <c r="D659" s="63"/>
      <c r="E659" s="91">
        <v>1</v>
      </c>
      <c r="F659" s="91"/>
      <c r="G659" s="91"/>
      <c r="H659" s="91" t="s">
        <v>814</v>
      </c>
      <c r="I659" s="581" t="s">
        <v>815</v>
      </c>
      <c r="J659" s="17">
        <f t="shared" si="240"/>
        <v>49</v>
      </c>
      <c r="K659" s="91" t="s">
        <v>8</v>
      </c>
      <c r="L659" s="145">
        <v>36</v>
      </c>
      <c r="M659" s="17">
        <v>2</v>
      </c>
      <c r="N659" s="19">
        <f t="shared" si="259"/>
        <v>175</v>
      </c>
      <c r="O659" s="102">
        <f t="shared" si="260"/>
        <v>6300</v>
      </c>
      <c r="P659" s="103">
        <f t="shared" si="261"/>
        <v>5.0191144609052802</v>
      </c>
      <c r="Q659" s="62">
        <f t="shared" si="258"/>
        <v>8100</v>
      </c>
      <c r="R659" s="104">
        <f t="shared" si="262"/>
        <v>150</v>
      </c>
      <c r="S659" s="62">
        <f t="shared" si="263"/>
        <v>0</v>
      </c>
      <c r="T659" s="62">
        <f t="shared" si="264"/>
        <v>0</v>
      </c>
      <c r="U659" s="62"/>
      <c r="V659" s="62">
        <f t="shared" si="265"/>
        <v>12600</v>
      </c>
      <c r="W659" s="123">
        <v>2</v>
      </c>
      <c r="X659" s="111">
        <f t="shared" si="248"/>
        <v>16800</v>
      </c>
      <c r="Y659" s="111"/>
      <c r="Z659" s="112">
        <f t="shared" si="249"/>
        <v>0</v>
      </c>
      <c r="AA659" s="112">
        <f t="shared" si="250"/>
        <v>974.40000000000009</v>
      </c>
      <c r="AB659" s="112">
        <f t="shared" si="251"/>
        <v>189</v>
      </c>
      <c r="AC659" s="112">
        <f t="shared" si="252"/>
        <v>0</v>
      </c>
      <c r="AD659" s="112">
        <f t="shared" si="253"/>
        <v>9744</v>
      </c>
      <c r="AE659" s="112">
        <f t="shared" si="254"/>
        <v>-200</v>
      </c>
      <c r="AF659" s="112">
        <f t="shared" si="255"/>
        <v>8600</v>
      </c>
      <c r="AG659" s="113">
        <f t="shared" si="256"/>
        <v>-1.5873015873015872E-2</v>
      </c>
      <c r="AH659" s="114">
        <f t="shared" si="257"/>
        <v>0.68253968253968256</v>
      </c>
    </row>
    <row r="660" spans="1:34" ht="21" customHeight="1">
      <c r="A660" s="593">
        <f t="shared" si="266"/>
        <v>650</v>
      </c>
      <c r="B660" s="91"/>
      <c r="C660" s="60" t="s">
        <v>816</v>
      </c>
      <c r="D660" s="63"/>
      <c r="E660" s="91">
        <v>1</v>
      </c>
      <c r="F660" s="91"/>
      <c r="G660" s="91" t="s">
        <v>169</v>
      </c>
      <c r="H660" s="91" t="s">
        <v>817</v>
      </c>
      <c r="I660" s="581" t="s">
        <v>818</v>
      </c>
      <c r="J660" s="17">
        <f t="shared" si="240"/>
        <v>39</v>
      </c>
      <c r="K660" s="91" t="s">
        <v>8</v>
      </c>
      <c r="L660" s="145">
        <v>77</v>
      </c>
      <c r="M660" s="17">
        <v>3</v>
      </c>
      <c r="N660" s="19">
        <f t="shared" si="259"/>
        <v>175</v>
      </c>
      <c r="O660" s="102">
        <f t="shared" si="260"/>
        <v>13475</v>
      </c>
      <c r="P660" s="103">
        <f t="shared" si="261"/>
        <v>10.735328152491849</v>
      </c>
      <c r="Q660" s="62">
        <f t="shared" si="258"/>
        <v>10500</v>
      </c>
      <c r="R660" s="104">
        <f t="shared" si="262"/>
        <v>150</v>
      </c>
      <c r="S660" s="62">
        <f t="shared" si="263"/>
        <v>0</v>
      </c>
      <c r="T660" s="62">
        <f t="shared" si="264"/>
        <v>0</v>
      </c>
      <c r="U660" s="62"/>
      <c r="V660" s="62">
        <f t="shared" si="265"/>
        <v>27000</v>
      </c>
      <c r="W660" s="123">
        <v>2</v>
      </c>
      <c r="X660" s="111">
        <f t="shared" si="248"/>
        <v>36000</v>
      </c>
      <c r="Y660" s="111"/>
      <c r="Z660" s="112">
        <f t="shared" si="249"/>
        <v>0</v>
      </c>
      <c r="AA660" s="112">
        <f t="shared" si="250"/>
        <v>2088</v>
      </c>
      <c r="AB660" s="112">
        <f t="shared" si="251"/>
        <v>404.25</v>
      </c>
      <c r="AC660" s="112">
        <f t="shared" si="252"/>
        <v>0</v>
      </c>
      <c r="AD660" s="112">
        <f t="shared" si="253"/>
        <v>20880</v>
      </c>
      <c r="AE660" s="112">
        <f t="shared" si="254"/>
        <v>-500</v>
      </c>
      <c r="AF660" s="112">
        <f t="shared" si="255"/>
        <v>18400</v>
      </c>
      <c r="AG660" s="113">
        <f t="shared" si="256"/>
        <v>-1.8518518518518517E-2</v>
      </c>
      <c r="AH660" s="114">
        <f t="shared" si="257"/>
        <v>0.68148148148148147</v>
      </c>
    </row>
    <row r="661" spans="1:34" ht="21" customHeight="1">
      <c r="A661" s="593">
        <f t="shared" si="266"/>
        <v>651</v>
      </c>
      <c r="B661" s="91"/>
      <c r="C661" s="60" t="s">
        <v>819</v>
      </c>
      <c r="D661" s="63"/>
      <c r="E661" s="91">
        <v>1</v>
      </c>
      <c r="F661" s="91"/>
      <c r="G661" s="91" t="s">
        <v>169</v>
      </c>
      <c r="H661" s="91" t="s">
        <v>820</v>
      </c>
      <c r="I661" s="581" t="s">
        <v>886</v>
      </c>
      <c r="J661" s="17">
        <f t="shared" si="240"/>
        <v>39</v>
      </c>
      <c r="K661" s="91" t="s">
        <v>8</v>
      </c>
      <c r="L661" s="145">
        <v>78</v>
      </c>
      <c r="M661" s="17">
        <v>3</v>
      </c>
      <c r="N661" s="19">
        <f t="shared" si="259"/>
        <v>175</v>
      </c>
      <c r="O661" s="102">
        <f t="shared" si="260"/>
        <v>13650</v>
      </c>
      <c r="P661" s="103">
        <f t="shared" si="261"/>
        <v>10.874747998628107</v>
      </c>
      <c r="Q661" s="62">
        <f t="shared" si="258"/>
        <v>10500</v>
      </c>
      <c r="R661" s="104">
        <f t="shared" si="262"/>
        <v>150</v>
      </c>
      <c r="S661" s="62">
        <f t="shared" si="263"/>
        <v>0</v>
      </c>
      <c r="T661" s="62">
        <f t="shared" si="264"/>
        <v>0</v>
      </c>
      <c r="U661" s="62"/>
      <c r="V661" s="62">
        <f t="shared" si="265"/>
        <v>27300</v>
      </c>
      <c r="W661" s="123">
        <v>2</v>
      </c>
      <c r="X661" s="111">
        <f t="shared" si="248"/>
        <v>36400</v>
      </c>
      <c r="Y661" s="111"/>
      <c r="Z661" s="112">
        <f t="shared" si="249"/>
        <v>0</v>
      </c>
      <c r="AA661" s="112">
        <f t="shared" si="250"/>
        <v>2111.2000000000003</v>
      </c>
      <c r="AB661" s="112">
        <f t="shared" si="251"/>
        <v>409.5</v>
      </c>
      <c r="AC661" s="112">
        <f t="shared" si="252"/>
        <v>0</v>
      </c>
      <c r="AD661" s="112">
        <f t="shared" si="253"/>
        <v>21112</v>
      </c>
      <c r="AE661" s="112">
        <f t="shared" si="254"/>
        <v>-500</v>
      </c>
      <c r="AF661" s="112">
        <f t="shared" si="255"/>
        <v>18600</v>
      </c>
      <c r="AG661" s="113">
        <f t="shared" si="256"/>
        <v>-1.8315018315018316E-2</v>
      </c>
      <c r="AH661" s="114">
        <f t="shared" si="257"/>
        <v>0.68131868131868134</v>
      </c>
    </row>
    <row r="662" spans="1:34" ht="21" customHeight="1">
      <c r="A662" s="593">
        <f t="shared" si="266"/>
        <v>652</v>
      </c>
      <c r="B662" s="91"/>
      <c r="C662" s="60" t="s">
        <v>821</v>
      </c>
      <c r="D662" s="63"/>
      <c r="E662" s="91">
        <v>1</v>
      </c>
      <c r="F662" s="91"/>
      <c r="G662" s="91"/>
      <c r="H662" s="91" t="s">
        <v>822</v>
      </c>
      <c r="I662" s="581" t="s">
        <v>823</v>
      </c>
      <c r="J662" s="17">
        <f t="shared" si="240"/>
        <v>45</v>
      </c>
      <c r="K662" s="91" t="s">
        <v>8</v>
      </c>
      <c r="L662" s="145">
        <v>49</v>
      </c>
      <c r="M662" s="17">
        <v>2</v>
      </c>
      <c r="N662" s="19">
        <f t="shared" si="259"/>
        <v>175</v>
      </c>
      <c r="O662" s="102">
        <f t="shared" si="260"/>
        <v>8575</v>
      </c>
      <c r="P662" s="103">
        <f t="shared" si="261"/>
        <v>6.8315724606766315</v>
      </c>
      <c r="Q662" s="62">
        <f t="shared" si="258"/>
        <v>8100</v>
      </c>
      <c r="R662" s="104">
        <f t="shared" si="262"/>
        <v>150</v>
      </c>
      <c r="S662" s="62">
        <f t="shared" si="263"/>
        <v>0</v>
      </c>
      <c r="T662" s="62">
        <f t="shared" si="264"/>
        <v>0</v>
      </c>
      <c r="U662" s="62"/>
      <c r="V662" s="62">
        <f t="shared" si="265"/>
        <v>17200</v>
      </c>
      <c r="W662" s="123">
        <v>2</v>
      </c>
      <c r="X662" s="111">
        <f t="shared" si="248"/>
        <v>23000</v>
      </c>
      <c r="Y662" s="111"/>
      <c r="Z662" s="112">
        <f t="shared" si="249"/>
        <v>0</v>
      </c>
      <c r="AA662" s="112">
        <f t="shared" si="250"/>
        <v>1329</v>
      </c>
      <c r="AB662" s="112">
        <f t="shared" si="251"/>
        <v>257.25</v>
      </c>
      <c r="AC662" s="112">
        <f t="shared" si="252"/>
        <v>0</v>
      </c>
      <c r="AD662" s="112">
        <f t="shared" si="253"/>
        <v>13290</v>
      </c>
      <c r="AE662" s="112">
        <f t="shared" si="254"/>
        <v>-300</v>
      </c>
      <c r="AF662" s="112">
        <f t="shared" si="255"/>
        <v>11800</v>
      </c>
      <c r="AG662" s="113">
        <f t="shared" si="256"/>
        <v>-1.7441860465116279E-2</v>
      </c>
      <c r="AH662" s="114">
        <f t="shared" si="257"/>
        <v>0.68604651162790697</v>
      </c>
    </row>
    <row r="663" spans="1:34" ht="21" customHeight="1">
      <c r="A663" s="593">
        <f t="shared" si="266"/>
        <v>653</v>
      </c>
      <c r="B663" s="91"/>
      <c r="C663" s="60" t="s">
        <v>824</v>
      </c>
      <c r="D663" s="63"/>
      <c r="E663" s="91">
        <v>1</v>
      </c>
      <c r="F663" s="91"/>
      <c r="G663" s="91"/>
      <c r="H663" s="91" t="s">
        <v>765</v>
      </c>
      <c r="I663" s="581" t="s">
        <v>825</v>
      </c>
      <c r="J663" s="17">
        <f t="shared" si="240"/>
        <v>46</v>
      </c>
      <c r="K663" s="91" t="s">
        <v>8</v>
      </c>
      <c r="L663" s="145">
        <v>39</v>
      </c>
      <c r="M663" s="17">
        <v>2</v>
      </c>
      <c r="N663" s="19">
        <f t="shared" si="259"/>
        <v>175</v>
      </c>
      <c r="O663" s="102">
        <f t="shared" si="260"/>
        <v>6825</v>
      </c>
      <c r="P663" s="103">
        <f t="shared" si="261"/>
        <v>5.4373739993140537</v>
      </c>
      <c r="Q663" s="62">
        <f t="shared" si="258"/>
        <v>8100</v>
      </c>
      <c r="R663" s="104">
        <f t="shared" si="262"/>
        <v>150</v>
      </c>
      <c r="S663" s="62">
        <f t="shared" si="263"/>
        <v>0</v>
      </c>
      <c r="T663" s="62">
        <f t="shared" si="264"/>
        <v>0</v>
      </c>
      <c r="U663" s="62"/>
      <c r="V663" s="62">
        <f t="shared" si="265"/>
        <v>13700</v>
      </c>
      <c r="W663" s="123">
        <v>2</v>
      </c>
      <c r="X663" s="111">
        <f t="shared" si="248"/>
        <v>18300</v>
      </c>
      <c r="Y663" s="111"/>
      <c r="Z663" s="112">
        <f t="shared" si="249"/>
        <v>0</v>
      </c>
      <c r="AA663" s="112">
        <f t="shared" si="250"/>
        <v>1058.9000000000001</v>
      </c>
      <c r="AB663" s="112">
        <f t="shared" si="251"/>
        <v>204.75</v>
      </c>
      <c r="AC663" s="112">
        <f t="shared" si="252"/>
        <v>0</v>
      </c>
      <c r="AD663" s="112">
        <f t="shared" si="253"/>
        <v>10589</v>
      </c>
      <c r="AE663" s="112">
        <f t="shared" si="254"/>
        <v>-300</v>
      </c>
      <c r="AF663" s="112">
        <f t="shared" si="255"/>
        <v>9400</v>
      </c>
      <c r="AG663" s="113">
        <f t="shared" si="256"/>
        <v>-2.1897810218978103E-2</v>
      </c>
      <c r="AH663" s="114">
        <f t="shared" si="257"/>
        <v>0.68613138686131392</v>
      </c>
    </row>
    <row r="664" spans="1:34" ht="21" customHeight="1">
      <c r="A664" s="593">
        <f t="shared" si="266"/>
        <v>654</v>
      </c>
      <c r="B664" s="91"/>
      <c r="C664" s="60" t="s">
        <v>826</v>
      </c>
      <c r="D664" s="63"/>
      <c r="E664" s="91">
        <v>1</v>
      </c>
      <c r="F664" s="91"/>
      <c r="G664" s="91"/>
      <c r="H664" s="91" t="s">
        <v>802</v>
      </c>
      <c r="I664" s="581" t="s">
        <v>887</v>
      </c>
      <c r="J664" s="17">
        <f t="shared" si="240"/>
        <v>42</v>
      </c>
      <c r="K664" s="91" t="s">
        <v>8</v>
      </c>
      <c r="L664" s="145">
        <v>29</v>
      </c>
      <c r="M664" s="17">
        <v>2</v>
      </c>
      <c r="N664" s="19">
        <f t="shared" si="259"/>
        <v>175</v>
      </c>
      <c r="O664" s="102">
        <f t="shared" si="260"/>
        <v>5075</v>
      </c>
      <c r="P664" s="103">
        <f t="shared" si="261"/>
        <v>4.043175537951476</v>
      </c>
      <c r="Q664" s="62">
        <f t="shared" si="258"/>
        <v>8100</v>
      </c>
      <c r="R664" s="104">
        <f t="shared" si="262"/>
        <v>150</v>
      </c>
      <c r="S664" s="62">
        <f t="shared" si="263"/>
        <v>0</v>
      </c>
      <c r="T664" s="62">
        <f t="shared" si="264"/>
        <v>0</v>
      </c>
      <c r="U664" s="62"/>
      <c r="V664" s="62">
        <f t="shared" si="265"/>
        <v>10200</v>
      </c>
      <c r="W664" s="123">
        <v>2</v>
      </c>
      <c r="X664" s="111">
        <f t="shared" si="248"/>
        <v>13600</v>
      </c>
      <c r="Y664" s="111"/>
      <c r="Z664" s="112">
        <f t="shared" si="249"/>
        <v>0</v>
      </c>
      <c r="AA664" s="112">
        <f t="shared" si="250"/>
        <v>788.80000000000007</v>
      </c>
      <c r="AB664" s="112">
        <f t="shared" si="251"/>
        <v>152.25</v>
      </c>
      <c r="AC664" s="112">
        <f t="shared" si="252"/>
        <v>0</v>
      </c>
      <c r="AD664" s="112">
        <f t="shared" si="253"/>
        <v>7888</v>
      </c>
      <c r="AE664" s="112">
        <f t="shared" si="254"/>
        <v>-200</v>
      </c>
      <c r="AF664" s="112">
        <f t="shared" si="255"/>
        <v>7000</v>
      </c>
      <c r="AG664" s="113">
        <f t="shared" si="256"/>
        <v>-1.9607843137254902E-2</v>
      </c>
      <c r="AH664" s="114">
        <f t="shared" si="257"/>
        <v>0.68627450980392157</v>
      </c>
    </row>
    <row r="665" spans="1:34" ht="21" customHeight="1">
      <c r="A665" s="593">
        <f t="shared" si="266"/>
        <v>655</v>
      </c>
      <c r="B665" s="91"/>
      <c r="C665" s="60" t="s">
        <v>827</v>
      </c>
      <c r="D665" s="63"/>
      <c r="E665" s="91">
        <v>1</v>
      </c>
      <c r="F665" s="91"/>
      <c r="G665" s="91" t="s">
        <v>169</v>
      </c>
      <c r="H665" s="91" t="s">
        <v>828</v>
      </c>
      <c r="I665" s="581" t="s">
        <v>829</v>
      </c>
      <c r="J665" s="17">
        <f t="shared" si="240"/>
        <v>43</v>
      </c>
      <c r="K665" s="91" t="s">
        <v>8</v>
      </c>
      <c r="L665" s="145">
        <v>125</v>
      </c>
      <c r="M665" s="17">
        <v>3</v>
      </c>
      <c r="N665" s="19">
        <f t="shared" si="259"/>
        <v>175</v>
      </c>
      <c r="O665" s="102">
        <f t="shared" si="260"/>
        <v>21875</v>
      </c>
      <c r="P665" s="103">
        <f t="shared" si="261"/>
        <v>17.427480767032225</v>
      </c>
      <c r="Q665" s="62">
        <f t="shared" si="258"/>
        <v>10500</v>
      </c>
      <c r="R665" s="104">
        <f t="shared" si="262"/>
        <v>150</v>
      </c>
      <c r="S665" s="62">
        <f t="shared" si="263"/>
        <v>0</v>
      </c>
      <c r="T665" s="62">
        <f t="shared" si="264"/>
        <v>0</v>
      </c>
      <c r="U665" s="62"/>
      <c r="V665" s="62">
        <f t="shared" si="265"/>
        <v>43800</v>
      </c>
      <c r="W665" s="123">
        <v>2</v>
      </c>
      <c r="X665" s="111">
        <f t="shared" si="248"/>
        <v>58400</v>
      </c>
      <c r="Y665" s="111"/>
      <c r="Z665" s="112">
        <f t="shared" si="249"/>
        <v>0</v>
      </c>
      <c r="AA665" s="112">
        <f t="shared" si="250"/>
        <v>3387.2000000000003</v>
      </c>
      <c r="AB665" s="112">
        <f t="shared" si="251"/>
        <v>656.25</v>
      </c>
      <c r="AC665" s="112">
        <f t="shared" si="252"/>
        <v>0</v>
      </c>
      <c r="AD665" s="112">
        <f t="shared" si="253"/>
        <v>33872</v>
      </c>
      <c r="AE665" s="112">
        <f t="shared" si="254"/>
        <v>-700</v>
      </c>
      <c r="AF665" s="112">
        <f t="shared" si="255"/>
        <v>29900</v>
      </c>
      <c r="AG665" s="113">
        <f t="shared" si="256"/>
        <v>-1.5981735159817351E-2</v>
      </c>
      <c r="AH665" s="114">
        <f t="shared" si="257"/>
        <v>0.68264840182648401</v>
      </c>
    </row>
    <row r="666" spans="1:34" ht="21" customHeight="1">
      <c r="A666" s="593">
        <f t="shared" si="266"/>
        <v>656</v>
      </c>
      <c r="B666" s="91"/>
      <c r="C666" s="60" t="s">
        <v>830</v>
      </c>
      <c r="D666" s="63"/>
      <c r="E666" s="91">
        <v>1</v>
      </c>
      <c r="F666" s="91"/>
      <c r="G666" s="91"/>
      <c r="H666" s="91" t="s">
        <v>811</v>
      </c>
      <c r="I666" s="581" t="s">
        <v>888</v>
      </c>
      <c r="J666" s="17">
        <f t="shared" si="240"/>
        <v>44</v>
      </c>
      <c r="K666" s="91" t="s">
        <v>8</v>
      </c>
      <c r="L666" s="145">
        <v>39</v>
      </c>
      <c r="M666" s="17">
        <v>2</v>
      </c>
      <c r="N666" s="19">
        <f t="shared" si="259"/>
        <v>175</v>
      </c>
      <c r="O666" s="102">
        <f t="shared" si="260"/>
        <v>6825</v>
      </c>
      <c r="P666" s="103">
        <f t="shared" si="261"/>
        <v>5.4373739993140537</v>
      </c>
      <c r="Q666" s="62">
        <f t="shared" si="258"/>
        <v>8100</v>
      </c>
      <c r="R666" s="104">
        <f t="shared" si="262"/>
        <v>150</v>
      </c>
      <c r="S666" s="62">
        <f t="shared" si="263"/>
        <v>0</v>
      </c>
      <c r="T666" s="62">
        <f t="shared" si="264"/>
        <v>0</v>
      </c>
      <c r="U666" s="62"/>
      <c r="V666" s="62">
        <f t="shared" si="265"/>
        <v>13700</v>
      </c>
      <c r="W666" s="123">
        <v>2</v>
      </c>
      <c r="X666" s="111">
        <f t="shared" si="248"/>
        <v>18300</v>
      </c>
      <c r="Y666" s="111"/>
      <c r="Z666" s="112">
        <f t="shared" si="249"/>
        <v>0</v>
      </c>
      <c r="AA666" s="112">
        <f t="shared" si="250"/>
        <v>1058.9000000000001</v>
      </c>
      <c r="AB666" s="112">
        <f t="shared" si="251"/>
        <v>204.75</v>
      </c>
      <c r="AC666" s="112">
        <f t="shared" si="252"/>
        <v>0</v>
      </c>
      <c r="AD666" s="112">
        <f t="shared" si="253"/>
        <v>10589</v>
      </c>
      <c r="AE666" s="112">
        <f t="shared" si="254"/>
        <v>-300</v>
      </c>
      <c r="AF666" s="112">
        <f t="shared" si="255"/>
        <v>9400</v>
      </c>
      <c r="AG666" s="113">
        <f t="shared" si="256"/>
        <v>-2.1897810218978103E-2</v>
      </c>
      <c r="AH666" s="114">
        <f t="shared" si="257"/>
        <v>0.68613138686131392</v>
      </c>
    </row>
    <row r="667" spans="1:34" ht="21" customHeight="1">
      <c r="A667" s="593">
        <f t="shared" si="266"/>
        <v>657</v>
      </c>
      <c r="B667" s="91"/>
      <c r="C667" s="60" t="s">
        <v>831</v>
      </c>
      <c r="D667" s="63"/>
      <c r="E667" s="91">
        <v>1</v>
      </c>
      <c r="F667" s="91"/>
      <c r="G667" s="91"/>
      <c r="H667" s="91" t="s">
        <v>765</v>
      </c>
      <c r="I667" s="581" t="s">
        <v>889</v>
      </c>
      <c r="J667" s="17">
        <f t="shared" si="240"/>
        <v>49</v>
      </c>
      <c r="K667" s="91" t="s">
        <v>8</v>
      </c>
      <c r="L667" s="145">
        <v>25</v>
      </c>
      <c r="M667" s="17">
        <v>2</v>
      </c>
      <c r="N667" s="19">
        <f t="shared" si="259"/>
        <v>175</v>
      </c>
      <c r="O667" s="102">
        <f t="shared" si="260"/>
        <v>4375</v>
      </c>
      <c r="P667" s="103">
        <f t="shared" si="261"/>
        <v>3.4854961534064448</v>
      </c>
      <c r="Q667" s="62">
        <f t="shared" si="258"/>
        <v>8100</v>
      </c>
      <c r="R667" s="104">
        <f t="shared" si="262"/>
        <v>150</v>
      </c>
      <c r="S667" s="62">
        <f t="shared" si="263"/>
        <v>0</v>
      </c>
      <c r="T667" s="62">
        <f t="shared" si="264"/>
        <v>0</v>
      </c>
      <c r="U667" s="62"/>
      <c r="V667" s="62">
        <f t="shared" si="265"/>
        <v>8800</v>
      </c>
      <c r="W667" s="123">
        <v>2</v>
      </c>
      <c r="X667" s="111">
        <f t="shared" si="248"/>
        <v>11800</v>
      </c>
      <c r="Y667" s="111"/>
      <c r="Z667" s="112">
        <f t="shared" si="249"/>
        <v>0</v>
      </c>
      <c r="AA667" s="112">
        <f t="shared" si="250"/>
        <v>679.40000000000009</v>
      </c>
      <c r="AB667" s="112">
        <f t="shared" si="251"/>
        <v>131.25</v>
      </c>
      <c r="AC667" s="112">
        <f t="shared" si="252"/>
        <v>0</v>
      </c>
      <c r="AD667" s="112">
        <f t="shared" si="253"/>
        <v>6794</v>
      </c>
      <c r="AE667" s="112">
        <f t="shared" si="254"/>
        <v>-200</v>
      </c>
      <c r="AF667" s="112">
        <f t="shared" si="255"/>
        <v>6000</v>
      </c>
      <c r="AG667" s="113">
        <f t="shared" si="256"/>
        <v>-2.2727272727272728E-2</v>
      </c>
      <c r="AH667" s="114">
        <f t="shared" si="257"/>
        <v>0.68181818181818177</v>
      </c>
    </row>
    <row r="668" spans="1:34" ht="21" customHeight="1">
      <c r="A668" s="593">
        <f t="shared" si="266"/>
        <v>658</v>
      </c>
      <c r="B668" s="91"/>
      <c r="C668" s="60" t="s">
        <v>832</v>
      </c>
      <c r="D668" s="63"/>
      <c r="E668" s="91">
        <v>1</v>
      </c>
      <c r="F668" s="91"/>
      <c r="G668" s="91"/>
      <c r="H668" s="91" t="s">
        <v>833</v>
      </c>
      <c r="I668" s="581" t="s">
        <v>890</v>
      </c>
      <c r="J668" s="17">
        <f t="shared" si="240"/>
        <v>42</v>
      </c>
      <c r="K668" s="91" t="s">
        <v>8</v>
      </c>
      <c r="L668" s="145">
        <v>35</v>
      </c>
      <c r="M668" s="17">
        <v>2</v>
      </c>
      <c r="N668" s="19">
        <f t="shared" si="259"/>
        <v>175</v>
      </c>
      <c r="O668" s="102">
        <f t="shared" si="260"/>
        <v>6125</v>
      </c>
      <c r="P668" s="103">
        <f t="shared" si="261"/>
        <v>4.879694614769023</v>
      </c>
      <c r="Q668" s="62">
        <f t="shared" si="258"/>
        <v>8100</v>
      </c>
      <c r="R668" s="104">
        <f t="shared" si="262"/>
        <v>150</v>
      </c>
      <c r="S668" s="62">
        <f t="shared" si="263"/>
        <v>0</v>
      </c>
      <c r="T668" s="62">
        <f t="shared" si="264"/>
        <v>0</v>
      </c>
      <c r="U668" s="62"/>
      <c r="V668" s="62">
        <f t="shared" si="265"/>
        <v>12300</v>
      </c>
      <c r="W668" s="123">
        <v>2</v>
      </c>
      <c r="X668" s="111">
        <f t="shared" si="248"/>
        <v>16400</v>
      </c>
      <c r="Y668" s="111"/>
      <c r="Z668" s="112">
        <f t="shared" si="249"/>
        <v>0</v>
      </c>
      <c r="AA668" s="112">
        <f t="shared" si="250"/>
        <v>951.2</v>
      </c>
      <c r="AB668" s="112">
        <f t="shared" si="251"/>
        <v>183.75</v>
      </c>
      <c r="AC668" s="112">
        <f t="shared" si="252"/>
        <v>0</v>
      </c>
      <c r="AD668" s="112">
        <f t="shared" si="253"/>
        <v>9512</v>
      </c>
      <c r="AE668" s="112">
        <f t="shared" si="254"/>
        <v>-200</v>
      </c>
      <c r="AF668" s="112">
        <f t="shared" si="255"/>
        <v>8400</v>
      </c>
      <c r="AG668" s="113">
        <f t="shared" si="256"/>
        <v>-1.6260162601626018E-2</v>
      </c>
      <c r="AH668" s="114">
        <f t="shared" si="257"/>
        <v>0.68292682926829273</v>
      </c>
    </row>
    <row r="669" spans="1:34" ht="21" customHeight="1">
      <c r="A669" s="593">
        <f t="shared" si="266"/>
        <v>659</v>
      </c>
      <c r="B669" s="91"/>
      <c r="C669" s="60" t="s">
        <v>834</v>
      </c>
      <c r="D669" s="63"/>
      <c r="E669" s="91">
        <v>1</v>
      </c>
      <c r="F669" s="91"/>
      <c r="G669" s="91" t="s">
        <v>835</v>
      </c>
      <c r="H669" s="91" t="s">
        <v>783</v>
      </c>
      <c r="I669" s="581" t="s">
        <v>836</v>
      </c>
      <c r="J669" s="17">
        <f t="shared" si="240"/>
        <v>48</v>
      </c>
      <c r="K669" s="91" t="s">
        <v>8</v>
      </c>
      <c r="L669" s="145">
        <v>47</v>
      </c>
      <c r="M669" s="17">
        <v>3</v>
      </c>
      <c r="N669" s="19">
        <f t="shared" si="259"/>
        <v>175</v>
      </c>
      <c r="O669" s="102">
        <f t="shared" si="260"/>
        <v>8225</v>
      </c>
      <c r="P669" s="103">
        <f t="shared" si="261"/>
        <v>6.5527327684041161</v>
      </c>
      <c r="Q669" s="62">
        <f t="shared" si="258"/>
        <v>10500</v>
      </c>
      <c r="R669" s="104">
        <f t="shared" si="262"/>
        <v>150</v>
      </c>
      <c r="S669" s="62">
        <f t="shared" si="263"/>
        <v>0</v>
      </c>
      <c r="T669" s="62">
        <f t="shared" si="264"/>
        <v>0</v>
      </c>
      <c r="U669" s="62"/>
      <c r="V669" s="62">
        <f t="shared" si="265"/>
        <v>16500</v>
      </c>
      <c r="W669" s="123">
        <v>2</v>
      </c>
      <c r="X669" s="111">
        <f t="shared" si="248"/>
        <v>22000</v>
      </c>
      <c r="Y669" s="111"/>
      <c r="Z669" s="112">
        <f t="shared" si="249"/>
        <v>0</v>
      </c>
      <c r="AA669" s="112">
        <f t="shared" si="250"/>
        <v>1276</v>
      </c>
      <c r="AB669" s="112">
        <f t="shared" si="251"/>
        <v>246.75</v>
      </c>
      <c r="AC669" s="112">
        <f t="shared" si="252"/>
        <v>0</v>
      </c>
      <c r="AD669" s="112">
        <f t="shared" si="253"/>
        <v>12760</v>
      </c>
      <c r="AE669" s="112">
        <f t="shared" si="254"/>
        <v>-300</v>
      </c>
      <c r="AF669" s="112">
        <f t="shared" si="255"/>
        <v>11300</v>
      </c>
      <c r="AG669" s="113">
        <f t="shared" si="256"/>
        <v>-1.8181818181818181E-2</v>
      </c>
      <c r="AH669" s="114">
        <f t="shared" si="257"/>
        <v>0.68484848484848482</v>
      </c>
    </row>
    <row r="670" spans="1:34" ht="21" customHeight="1">
      <c r="A670" s="593">
        <f t="shared" si="266"/>
        <v>660</v>
      </c>
      <c r="B670" s="91"/>
      <c r="C670" s="60" t="s">
        <v>837</v>
      </c>
      <c r="D670" s="63"/>
      <c r="E670" s="91">
        <v>1</v>
      </c>
      <c r="F670" s="91"/>
      <c r="G670" s="91" t="s">
        <v>838</v>
      </c>
      <c r="H670" s="91" t="s">
        <v>783</v>
      </c>
      <c r="I670" s="581" t="s">
        <v>891</v>
      </c>
      <c r="J670" s="17">
        <f t="shared" si="240"/>
        <v>41</v>
      </c>
      <c r="K670" s="91" t="s">
        <v>8</v>
      </c>
      <c r="L670" s="145">
        <v>78</v>
      </c>
      <c r="M670" s="17">
        <v>3</v>
      </c>
      <c r="N670" s="19">
        <f t="shared" si="259"/>
        <v>175</v>
      </c>
      <c r="O670" s="102">
        <f t="shared" si="260"/>
        <v>13650</v>
      </c>
      <c r="P670" s="103">
        <f t="shared" si="261"/>
        <v>10.874747998628107</v>
      </c>
      <c r="Q670" s="62">
        <f t="shared" si="258"/>
        <v>10500</v>
      </c>
      <c r="R670" s="104">
        <f t="shared" si="262"/>
        <v>150</v>
      </c>
      <c r="S670" s="62">
        <f t="shared" si="263"/>
        <v>0</v>
      </c>
      <c r="T670" s="62">
        <f t="shared" si="264"/>
        <v>0</v>
      </c>
      <c r="U670" s="62"/>
      <c r="V670" s="62">
        <f t="shared" si="265"/>
        <v>27300</v>
      </c>
      <c r="W670" s="123">
        <v>2</v>
      </c>
      <c r="X670" s="111">
        <f t="shared" si="248"/>
        <v>36400</v>
      </c>
      <c r="Y670" s="111"/>
      <c r="Z670" s="112">
        <f t="shared" si="249"/>
        <v>0</v>
      </c>
      <c r="AA670" s="112">
        <f t="shared" si="250"/>
        <v>2111.2000000000003</v>
      </c>
      <c r="AB670" s="112">
        <f t="shared" si="251"/>
        <v>409.5</v>
      </c>
      <c r="AC670" s="112">
        <f t="shared" si="252"/>
        <v>0</v>
      </c>
      <c r="AD670" s="112">
        <f t="shared" si="253"/>
        <v>21112</v>
      </c>
      <c r="AE670" s="112">
        <f t="shared" si="254"/>
        <v>-500</v>
      </c>
      <c r="AF670" s="112">
        <f t="shared" si="255"/>
        <v>18600</v>
      </c>
      <c r="AG670" s="113">
        <f t="shared" si="256"/>
        <v>-1.8315018315018316E-2</v>
      </c>
      <c r="AH670" s="114">
        <f t="shared" si="257"/>
        <v>0.68131868131868134</v>
      </c>
    </row>
    <row r="671" spans="1:34" ht="21" customHeight="1">
      <c r="A671" s="593">
        <f t="shared" si="266"/>
        <v>661</v>
      </c>
      <c r="B671" s="91"/>
      <c r="C671" s="60" t="s">
        <v>839</v>
      </c>
      <c r="D671" s="63"/>
      <c r="E671" s="91">
        <v>1</v>
      </c>
      <c r="F671" s="91"/>
      <c r="G671" s="91" t="s">
        <v>169</v>
      </c>
      <c r="H671" s="91" t="s">
        <v>840</v>
      </c>
      <c r="I671" s="581" t="s">
        <v>892</v>
      </c>
      <c r="J671" s="17">
        <f t="shared" si="240"/>
        <v>49</v>
      </c>
      <c r="K671" s="91" t="s">
        <v>8</v>
      </c>
      <c r="L671" s="145">
        <v>95</v>
      </c>
      <c r="M671" s="17">
        <v>3</v>
      </c>
      <c r="N671" s="19">
        <f t="shared" si="259"/>
        <v>175</v>
      </c>
      <c r="O671" s="102">
        <f t="shared" si="260"/>
        <v>16625</v>
      </c>
      <c r="P671" s="103">
        <f t="shared" si="261"/>
        <v>13.24488538294449</v>
      </c>
      <c r="Q671" s="62">
        <f t="shared" si="258"/>
        <v>10500</v>
      </c>
      <c r="R671" s="104">
        <f t="shared" si="262"/>
        <v>150</v>
      </c>
      <c r="S671" s="62">
        <f t="shared" si="263"/>
        <v>0</v>
      </c>
      <c r="T671" s="62">
        <f t="shared" si="264"/>
        <v>0</v>
      </c>
      <c r="U671" s="62"/>
      <c r="V671" s="62">
        <f t="shared" si="265"/>
        <v>33300</v>
      </c>
      <c r="W671" s="123">
        <v>2</v>
      </c>
      <c r="X671" s="111">
        <f t="shared" si="248"/>
        <v>44400</v>
      </c>
      <c r="Y671" s="111"/>
      <c r="Z671" s="112">
        <f t="shared" si="249"/>
        <v>0</v>
      </c>
      <c r="AA671" s="112">
        <f t="shared" si="250"/>
        <v>2575.2000000000003</v>
      </c>
      <c r="AB671" s="112">
        <f t="shared" si="251"/>
        <v>498.75</v>
      </c>
      <c r="AC671" s="112">
        <f t="shared" si="252"/>
        <v>0</v>
      </c>
      <c r="AD671" s="112">
        <f t="shared" si="253"/>
        <v>25752</v>
      </c>
      <c r="AE671" s="112">
        <f t="shared" si="254"/>
        <v>-500</v>
      </c>
      <c r="AF671" s="112">
        <f t="shared" si="255"/>
        <v>22700</v>
      </c>
      <c r="AG671" s="113">
        <f t="shared" si="256"/>
        <v>-1.5015015015015015E-2</v>
      </c>
      <c r="AH671" s="114">
        <f t="shared" si="257"/>
        <v>0.68168168168168164</v>
      </c>
    </row>
    <row r="672" spans="1:34" ht="21" customHeight="1">
      <c r="A672" s="593">
        <f t="shared" si="266"/>
        <v>662</v>
      </c>
      <c r="B672" s="91"/>
      <c r="C672" s="60" t="s">
        <v>841</v>
      </c>
      <c r="D672" s="63"/>
      <c r="E672" s="91">
        <v>1</v>
      </c>
      <c r="F672" s="91"/>
      <c r="G672" s="91"/>
      <c r="H672" s="91" t="s">
        <v>765</v>
      </c>
      <c r="I672" s="581" t="s">
        <v>893</v>
      </c>
      <c r="J672" s="17">
        <f t="shared" si="240"/>
        <v>46</v>
      </c>
      <c r="K672" s="91" t="s">
        <v>8</v>
      </c>
      <c r="L672" s="145">
        <v>42</v>
      </c>
      <c r="M672" s="17">
        <v>2</v>
      </c>
      <c r="N672" s="19">
        <f t="shared" si="259"/>
        <v>175</v>
      </c>
      <c r="O672" s="102">
        <f t="shared" si="260"/>
        <v>7350</v>
      </c>
      <c r="P672" s="103">
        <f t="shared" si="261"/>
        <v>5.8556335377228272</v>
      </c>
      <c r="Q672" s="62">
        <f t="shared" si="258"/>
        <v>8100</v>
      </c>
      <c r="R672" s="104">
        <f t="shared" si="262"/>
        <v>150</v>
      </c>
      <c r="S672" s="62">
        <f t="shared" si="263"/>
        <v>0</v>
      </c>
      <c r="T672" s="62">
        <f t="shared" si="264"/>
        <v>0</v>
      </c>
      <c r="U672" s="62"/>
      <c r="V672" s="62">
        <f t="shared" si="265"/>
        <v>14700</v>
      </c>
      <c r="W672" s="123">
        <v>2</v>
      </c>
      <c r="X672" s="111">
        <f t="shared" si="248"/>
        <v>19600</v>
      </c>
      <c r="Y672" s="111"/>
      <c r="Z672" s="112">
        <f t="shared" si="249"/>
        <v>0</v>
      </c>
      <c r="AA672" s="112">
        <f t="shared" si="250"/>
        <v>1136.8</v>
      </c>
      <c r="AB672" s="112">
        <f t="shared" si="251"/>
        <v>220.5</v>
      </c>
      <c r="AC672" s="112">
        <f t="shared" si="252"/>
        <v>0</v>
      </c>
      <c r="AD672" s="112">
        <f t="shared" si="253"/>
        <v>11368</v>
      </c>
      <c r="AE672" s="112">
        <f t="shared" si="254"/>
        <v>-300</v>
      </c>
      <c r="AF672" s="112">
        <f t="shared" si="255"/>
        <v>10100</v>
      </c>
      <c r="AG672" s="113">
        <f t="shared" si="256"/>
        <v>-2.0408163265306121E-2</v>
      </c>
      <c r="AH672" s="114">
        <f t="shared" si="257"/>
        <v>0.68707482993197277</v>
      </c>
    </row>
    <row r="673" spans="1:34" ht="21" customHeight="1">
      <c r="A673" s="593">
        <f t="shared" si="266"/>
        <v>663</v>
      </c>
      <c r="B673" s="91"/>
      <c r="C673" s="60" t="s">
        <v>842</v>
      </c>
      <c r="D673" s="63"/>
      <c r="E673" s="91">
        <v>1</v>
      </c>
      <c r="F673" s="91"/>
      <c r="G673" s="91" t="s">
        <v>779</v>
      </c>
      <c r="H673" s="91" t="s">
        <v>765</v>
      </c>
      <c r="I673" s="581" t="s">
        <v>843</v>
      </c>
      <c r="J673" s="17">
        <f t="shared" si="240"/>
        <v>44</v>
      </c>
      <c r="K673" s="91" t="s">
        <v>8</v>
      </c>
      <c r="L673" s="145">
        <v>49.7</v>
      </c>
      <c r="M673" s="17">
        <v>2</v>
      </c>
      <c r="N673" s="19">
        <f t="shared" si="259"/>
        <v>175</v>
      </c>
      <c r="O673" s="102">
        <f t="shared" si="260"/>
        <v>8697.5</v>
      </c>
      <c r="P673" s="103">
        <f t="shared" si="261"/>
        <v>6.929166352972012</v>
      </c>
      <c r="Q673" s="62">
        <f t="shared" si="258"/>
        <v>8100</v>
      </c>
      <c r="R673" s="104">
        <f t="shared" si="262"/>
        <v>150</v>
      </c>
      <c r="S673" s="62">
        <f t="shared" si="263"/>
        <v>0</v>
      </c>
      <c r="T673" s="62">
        <f t="shared" si="264"/>
        <v>0</v>
      </c>
      <c r="U673" s="62"/>
      <c r="V673" s="62">
        <f t="shared" si="265"/>
        <v>17400</v>
      </c>
      <c r="W673" s="123">
        <v>2</v>
      </c>
      <c r="X673" s="111">
        <f t="shared" si="248"/>
        <v>23200</v>
      </c>
      <c r="Y673" s="111"/>
      <c r="Z673" s="112">
        <f t="shared" si="249"/>
        <v>0</v>
      </c>
      <c r="AA673" s="112">
        <f t="shared" si="250"/>
        <v>1345.6000000000001</v>
      </c>
      <c r="AB673" s="112">
        <f t="shared" si="251"/>
        <v>260.92500000000001</v>
      </c>
      <c r="AC673" s="112">
        <f t="shared" si="252"/>
        <v>0</v>
      </c>
      <c r="AD673" s="112">
        <f t="shared" si="253"/>
        <v>13456</v>
      </c>
      <c r="AE673" s="112">
        <f t="shared" si="254"/>
        <v>-300</v>
      </c>
      <c r="AF673" s="112">
        <f t="shared" si="255"/>
        <v>11900</v>
      </c>
      <c r="AG673" s="113">
        <f t="shared" si="256"/>
        <v>-1.7241379310344827E-2</v>
      </c>
      <c r="AH673" s="114">
        <f t="shared" si="257"/>
        <v>0.68390804597701149</v>
      </c>
    </row>
    <row r="674" spans="1:34" ht="21" customHeight="1">
      <c r="A674" s="593">
        <f t="shared" si="266"/>
        <v>664</v>
      </c>
      <c r="B674" s="91"/>
      <c r="C674" s="60" t="s">
        <v>844</v>
      </c>
      <c r="D674" s="63"/>
      <c r="E674" s="91">
        <v>1</v>
      </c>
      <c r="F674" s="91"/>
      <c r="G674" s="91"/>
      <c r="H674" s="91" t="s">
        <v>763</v>
      </c>
      <c r="I674" s="581" t="s">
        <v>894</v>
      </c>
      <c r="J674" s="17">
        <f t="shared" si="240"/>
        <v>46</v>
      </c>
      <c r="K674" s="91" t="s">
        <v>8</v>
      </c>
      <c r="L674" s="145">
        <v>24.96</v>
      </c>
      <c r="M674" s="17">
        <v>2</v>
      </c>
      <c r="N674" s="19">
        <f t="shared" si="259"/>
        <v>175</v>
      </c>
      <c r="O674" s="102">
        <f t="shared" si="260"/>
        <v>4368</v>
      </c>
      <c r="P674" s="103">
        <f t="shared" si="261"/>
        <v>3.4799193595609945</v>
      </c>
      <c r="Q674" s="62">
        <f t="shared" si="258"/>
        <v>8100</v>
      </c>
      <c r="R674" s="104">
        <f t="shared" si="262"/>
        <v>150</v>
      </c>
      <c r="S674" s="62">
        <f t="shared" si="263"/>
        <v>0</v>
      </c>
      <c r="T674" s="62">
        <f t="shared" si="264"/>
        <v>0</v>
      </c>
      <c r="U674" s="62"/>
      <c r="V674" s="62">
        <f t="shared" si="265"/>
        <v>8700</v>
      </c>
      <c r="W674" s="123">
        <v>2</v>
      </c>
      <c r="X674" s="111">
        <f t="shared" si="248"/>
        <v>11600</v>
      </c>
      <c r="Y674" s="111"/>
      <c r="Z674" s="112">
        <f t="shared" si="249"/>
        <v>0</v>
      </c>
      <c r="AA674" s="112">
        <f t="shared" si="250"/>
        <v>672.80000000000007</v>
      </c>
      <c r="AB674" s="112">
        <f t="shared" si="251"/>
        <v>131.04</v>
      </c>
      <c r="AC674" s="112">
        <f t="shared" si="252"/>
        <v>0</v>
      </c>
      <c r="AD674" s="112">
        <f t="shared" si="253"/>
        <v>6728</v>
      </c>
      <c r="AE674" s="112">
        <f t="shared" si="254"/>
        <v>-200</v>
      </c>
      <c r="AF674" s="112">
        <f t="shared" si="255"/>
        <v>6000</v>
      </c>
      <c r="AG674" s="113">
        <f t="shared" si="256"/>
        <v>-2.2988505747126436E-2</v>
      </c>
      <c r="AH674" s="114">
        <f t="shared" si="257"/>
        <v>0.68965517241379315</v>
      </c>
    </row>
    <row r="675" spans="1:34" ht="21" customHeight="1">
      <c r="A675" s="593">
        <f t="shared" si="266"/>
        <v>665</v>
      </c>
      <c r="B675" s="91"/>
      <c r="C675" s="60" t="s">
        <v>845</v>
      </c>
      <c r="D675" s="63"/>
      <c r="E675" s="91">
        <v>1</v>
      </c>
      <c r="F675" s="91"/>
      <c r="G675" s="91"/>
      <c r="H675" s="91" t="s">
        <v>846</v>
      </c>
      <c r="I675" s="581" t="s">
        <v>847</v>
      </c>
      <c r="J675" s="17">
        <f t="shared" si="240"/>
        <v>40</v>
      </c>
      <c r="K675" s="91" t="s">
        <v>8</v>
      </c>
      <c r="L675" s="145">
        <v>38</v>
      </c>
      <c r="M675" s="17">
        <v>2</v>
      </c>
      <c r="N675" s="19">
        <f t="shared" ref="N675:N709" si="267">IF(K675="USD",$G$1,IF(K675="CNY",$G$2,IF(K675="JPY",$G$4,IF(K675="EUR",$G$3,"확인요망"))))</f>
        <v>175</v>
      </c>
      <c r="O675" s="102">
        <f t="shared" ref="O675:O709" si="268">L675*N675</f>
        <v>6650</v>
      </c>
      <c r="P675" s="103">
        <f t="shared" ref="P675:P709" si="269">O675/$G$1</f>
        <v>5.2979541531777956</v>
      </c>
      <c r="Q675" s="62">
        <f t="shared" si="258"/>
        <v>8100</v>
      </c>
      <c r="R675" s="104">
        <f t="shared" ref="R675:R709" si="270">IF(G675="USD",200,150)</f>
        <v>150</v>
      </c>
      <c r="S675" s="62">
        <f t="shared" ref="S675:S709" si="271">IF(P675&lt;R675,0,(O675+Q675)*0.08)</f>
        <v>0</v>
      </c>
      <c r="T675" s="62">
        <f t="shared" ref="T675:T709" si="272">IF(P675&lt;R675,0,(O675+S675)*0.1)</f>
        <v>0</v>
      </c>
      <c r="U675" s="62"/>
      <c r="V675" s="62">
        <f t="shared" ref="V675:V680" si="273">ROUND(((O675+S675+T675)*W675),-2)</f>
        <v>13300</v>
      </c>
      <c r="W675" s="123">
        <v>2</v>
      </c>
      <c r="X675" s="111">
        <f t="shared" si="248"/>
        <v>17800</v>
      </c>
      <c r="Y675" s="111"/>
      <c r="Z675" s="112">
        <f t="shared" si="249"/>
        <v>0</v>
      </c>
      <c r="AA675" s="112">
        <f t="shared" si="250"/>
        <v>1027.4000000000001</v>
      </c>
      <c r="AB675" s="112">
        <f t="shared" si="251"/>
        <v>199.5</v>
      </c>
      <c r="AC675" s="112">
        <f t="shared" si="252"/>
        <v>0</v>
      </c>
      <c r="AD675" s="112">
        <f t="shared" si="253"/>
        <v>10274</v>
      </c>
      <c r="AE675" s="112">
        <f t="shared" si="254"/>
        <v>-200</v>
      </c>
      <c r="AF675" s="112">
        <f t="shared" si="255"/>
        <v>9100</v>
      </c>
      <c r="AG675" s="113">
        <f t="shared" si="256"/>
        <v>-1.5037593984962405E-2</v>
      </c>
      <c r="AH675" s="114">
        <f t="shared" si="257"/>
        <v>0.68421052631578949</v>
      </c>
    </row>
    <row r="676" spans="1:34" ht="21" customHeight="1">
      <c r="A676" s="593">
        <f t="shared" si="266"/>
        <v>666</v>
      </c>
      <c r="B676" s="91"/>
      <c r="C676" s="60" t="s">
        <v>848</v>
      </c>
      <c r="D676" s="63"/>
      <c r="E676" s="91">
        <v>1</v>
      </c>
      <c r="F676" s="91"/>
      <c r="G676" s="91"/>
      <c r="H676" s="91" t="s">
        <v>763</v>
      </c>
      <c r="I676" s="581" t="s">
        <v>895</v>
      </c>
      <c r="J676" s="17">
        <f>LENB(I676)</f>
        <v>37</v>
      </c>
      <c r="K676" s="91" t="s">
        <v>8</v>
      </c>
      <c r="L676" s="145">
        <v>29</v>
      </c>
      <c r="M676" s="17">
        <v>2</v>
      </c>
      <c r="N676" s="19">
        <f t="shared" si="267"/>
        <v>175</v>
      </c>
      <c r="O676" s="102">
        <f t="shared" si="268"/>
        <v>5075</v>
      </c>
      <c r="P676" s="103">
        <f t="shared" si="269"/>
        <v>4.043175537951476</v>
      </c>
      <c r="Q676" s="62">
        <f t="shared" si="258"/>
        <v>8100</v>
      </c>
      <c r="R676" s="104">
        <f t="shared" si="270"/>
        <v>150</v>
      </c>
      <c r="S676" s="62">
        <f t="shared" si="271"/>
        <v>0</v>
      </c>
      <c r="T676" s="62">
        <f t="shared" si="272"/>
        <v>0</v>
      </c>
      <c r="U676" s="62"/>
      <c r="V676" s="62">
        <f t="shared" si="273"/>
        <v>10200</v>
      </c>
      <c r="W676" s="123">
        <v>2</v>
      </c>
      <c r="X676" s="111">
        <f t="shared" si="248"/>
        <v>13600</v>
      </c>
      <c r="Y676" s="111"/>
      <c r="Z676" s="112">
        <f t="shared" si="249"/>
        <v>0</v>
      </c>
      <c r="AA676" s="112">
        <f t="shared" si="250"/>
        <v>788.80000000000007</v>
      </c>
      <c r="AB676" s="112">
        <f t="shared" si="251"/>
        <v>152.25</v>
      </c>
      <c r="AC676" s="112">
        <f t="shared" si="252"/>
        <v>0</v>
      </c>
      <c r="AD676" s="112">
        <f t="shared" si="253"/>
        <v>7888</v>
      </c>
      <c r="AE676" s="112">
        <f t="shared" si="254"/>
        <v>-200</v>
      </c>
      <c r="AF676" s="112">
        <f t="shared" si="255"/>
        <v>7000</v>
      </c>
      <c r="AG676" s="113">
        <f t="shared" si="256"/>
        <v>-1.9607843137254902E-2</v>
      </c>
      <c r="AH676" s="114">
        <f t="shared" si="257"/>
        <v>0.68627450980392157</v>
      </c>
    </row>
    <row r="677" spans="1:34" ht="21" customHeight="1">
      <c r="A677" s="593">
        <f t="shared" si="266"/>
        <v>667</v>
      </c>
      <c r="B677" s="91"/>
      <c r="C677" s="60" t="s">
        <v>849</v>
      </c>
      <c r="D677" s="63"/>
      <c r="E677" s="91">
        <v>1</v>
      </c>
      <c r="F677" s="91"/>
      <c r="G677" s="91"/>
      <c r="H677" s="91" t="s">
        <v>763</v>
      </c>
      <c r="I677" s="581" t="s">
        <v>850</v>
      </c>
      <c r="J677" s="17">
        <f t="shared" si="240"/>
        <v>39</v>
      </c>
      <c r="K677" s="91" t="s">
        <v>8</v>
      </c>
      <c r="L677" s="145">
        <v>21.5</v>
      </c>
      <c r="M677" s="17">
        <v>2</v>
      </c>
      <c r="N677" s="19">
        <f t="shared" si="267"/>
        <v>175</v>
      </c>
      <c r="O677" s="102">
        <f t="shared" si="268"/>
        <v>3762.5</v>
      </c>
      <c r="P677" s="103">
        <f t="shared" si="269"/>
        <v>2.9975266919295427</v>
      </c>
      <c r="Q677" s="62">
        <f t="shared" si="258"/>
        <v>8100</v>
      </c>
      <c r="R677" s="104">
        <f t="shared" si="270"/>
        <v>150</v>
      </c>
      <c r="S677" s="62">
        <f t="shared" si="271"/>
        <v>0</v>
      </c>
      <c r="T677" s="62">
        <f t="shared" si="272"/>
        <v>0</v>
      </c>
      <c r="U677" s="62"/>
      <c r="V677" s="62">
        <f t="shared" si="273"/>
        <v>7500</v>
      </c>
      <c r="W677" s="123">
        <v>2</v>
      </c>
      <c r="X677" s="111">
        <f t="shared" si="248"/>
        <v>10000</v>
      </c>
      <c r="Y677" s="111"/>
      <c r="Z677" s="112">
        <f t="shared" si="249"/>
        <v>0</v>
      </c>
      <c r="AA677" s="112">
        <f t="shared" si="250"/>
        <v>580</v>
      </c>
      <c r="AB677" s="112">
        <f t="shared" si="251"/>
        <v>112.875</v>
      </c>
      <c r="AC677" s="112">
        <f t="shared" si="252"/>
        <v>0</v>
      </c>
      <c r="AD677" s="112">
        <f t="shared" si="253"/>
        <v>5800</v>
      </c>
      <c r="AE677" s="112">
        <f t="shared" si="254"/>
        <v>-200</v>
      </c>
      <c r="AF677" s="112">
        <f t="shared" si="255"/>
        <v>5200</v>
      </c>
      <c r="AG677" s="113">
        <f t="shared" si="256"/>
        <v>-2.6666666666666668E-2</v>
      </c>
      <c r="AH677" s="114">
        <f t="shared" si="257"/>
        <v>0.69333333333333336</v>
      </c>
    </row>
    <row r="678" spans="1:34" ht="21" customHeight="1">
      <c r="A678" s="593">
        <f t="shared" si="266"/>
        <v>668</v>
      </c>
      <c r="B678" s="91"/>
      <c r="C678" s="60" t="s">
        <v>851</v>
      </c>
      <c r="D678" s="63"/>
      <c r="E678" s="91">
        <v>1</v>
      </c>
      <c r="F678" s="91"/>
      <c r="G678" s="91" t="s">
        <v>852</v>
      </c>
      <c r="H678" s="91" t="s">
        <v>853</v>
      </c>
      <c r="I678" s="581" t="s">
        <v>896</v>
      </c>
      <c r="J678" s="17">
        <f t="shared" si="240"/>
        <v>37</v>
      </c>
      <c r="K678" s="91" t="s">
        <v>8</v>
      </c>
      <c r="L678" s="145">
        <v>42</v>
      </c>
      <c r="M678" s="17">
        <v>2</v>
      </c>
      <c r="N678" s="19">
        <f t="shared" si="267"/>
        <v>175</v>
      </c>
      <c r="O678" s="102">
        <f t="shared" si="268"/>
        <v>7350</v>
      </c>
      <c r="P678" s="103">
        <f t="shared" si="269"/>
        <v>5.8556335377228272</v>
      </c>
      <c r="Q678" s="62">
        <f t="shared" si="258"/>
        <v>8100</v>
      </c>
      <c r="R678" s="104">
        <f t="shared" si="270"/>
        <v>150</v>
      </c>
      <c r="S678" s="62">
        <f t="shared" si="271"/>
        <v>0</v>
      </c>
      <c r="T678" s="62">
        <f t="shared" si="272"/>
        <v>0</v>
      </c>
      <c r="U678" s="62"/>
      <c r="V678" s="62">
        <f t="shared" si="273"/>
        <v>14700</v>
      </c>
      <c r="W678" s="123">
        <v>2</v>
      </c>
      <c r="X678" s="111">
        <f t="shared" si="248"/>
        <v>19600</v>
      </c>
      <c r="Y678" s="111"/>
      <c r="Z678" s="112">
        <f t="shared" si="249"/>
        <v>0</v>
      </c>
      <c r="AA678" s="112">
        <f t="shared" si="250"/>
        <v>1136.8</v>
      </c>
      <c r="AB678" s="112">
        <f t="shared" si="251"/>
        <v>220.5</v>
      </c>
      <c r="AC678" s="112">
        <f t="shared" si="252"/>
        <v>0</v>
      </c>
      <c r="AD678" s="112">
        <f t="shared" si="253"/>
        <v>11368</v>
      </c>
      <c r="AE678" s="112">
        <f t="shared" si="254"/>
        <v>-300</v>
      </c>
      <c r="AF678" s="112">
        <f t="shared" si="255"/>
        <v>10100</v>
      </c>
      <c r="AG678" s="113">
        <f t="shared" si="256"/>
        <v>-2.0408163265306121E-2</v>
      </c>
      <c r="AH678" s="114">
        <f t="shared" si="257"/>
        <v>0.68707482993197277</v>
      </c>
    </row>
    <row r="679" spans="1:34" ht="21" customHeight="1">
      <c r="A679" s="593">
        <f t="shared" si="266"/>
        <v>669</v>
      </c>
      <c r="B679" s="91"/>
      <c r="C679" s="60" t="s">
        <v>1230</v>
      </c>
      <c r="D679" s="276" t="s">
        <v>1610</v>
      </c>
      <c r="E679" s="91">
        <v>1</v>
      </c>
      <c r="F679" s="91" t="s">
        <v>1231</v>
      </c>
      <c r="G679" s="91"/>
      <c r="H679" s="91"/>
      <c r="I679" s="581" t="s">
        <v>1232</v>
      </c>
      <c r="J679" s="91">
        <f>LENB(I679)</f>
        <v>41</v>
      </c>
      <c r="K679" s="91" t="s">
        <v>8</v>
      </c>
      <c r="L679" s="143">
        <v>99</v>
      </c>
      <c r="M679" s="91">
        <v>1</v>
      </c>
      <c r="N679" s="19">
        <f t="shared" si="267"/>
        <v>175</v>
      </c>
      <c r="O679" s="102">
        <f t="shared" si="268"/>
        <v>17325</v>
      </c>
      <c r="P679" s="103">
        <f t="shared" si="269"/>
        <v>13.802564767489521</v>
      </c>
      <c r="Q679" s="102">
        <f t="shared" si="258"/>
        <v>6500</v>
      </c>
      <c r="R679" s="104">
        <f t="shared" si="270"/>
        <v>150</v>
      </c>
      <c r="S679" s="62">
        <f t="shared" si="271"/>
        <v>0</v>
      </c>
      <c r="T679" s="62">
        <f t="shared" si="272"/>
        <v>0</v>
      </c>
      <c r="U679" s="62"/>
      <c r="V679" s="62">
        <f t="shared" si="273"/>
        <v>34700</v>
      </c>
      <c r="W679" s="123">
        <v>2</v>
      </c>
      <c r="X679" s="111">
        <f t="shared" si="248"/>
        <v>46300</v>
      </c>
      <c r="Y679" s="111"/>
      <c r="Z679" s="112">
        <f t="shared" si="249"/>
        <v>0</v>
      </c>
      <c r="AA679" s="112">
        <f t="shared" si="250"/>
        <v>2682.9</v>
      </c>
      <c r="AB679" s="112">
        <f t="shared" si="251"/>
        <v>519.75</v>
      </c>
      <c r="AC679" s="112">
        <f t="shared" si="252"/>
        <v>0</v>
      </c>
      <c r="AD679" s="112">
        <f t="shared" si="253"/>
        <v>26829</v>
      </c>
      <c r="AE679" s="112">
        <f t="shared" si="254"/>
        <v>-600</v>
      </c>
      <c r="AF679" s="112">
        <f t="shared" si="255"/>
        <v>23700</v>
      </c>
      <c r="AG679" s="113">
        <f t="shared" si="256"/>
        <v>-1.7291066282420751E-2</v>
      </c>
      <c r="AH679" s="114">
        <f t="shared" si="257"/>
        <v>0.68299711815561959</v>
      </c>
    </row>
    <row r="680" spans="1:34" ht="21" customHeight="1">
      <c r="A680" s="593">
        <f t="shared" si="266"/>
        <v>670</v>
      </c>
      <c r="B680" s="91"/>
      <c r="C680" s="60" t="s">
        <v>1604</v>
      </c>
      <c r="D680" s="63"/>
      <c r="E680" s="91">
        <v>1</v>
      </c>
      <c r="F680" s="91"/>
      <c r="G680" s="91"/>
      <c r="H680" s="91"/>
      <c r="I680" s="581" t="s">
        <v>1234</v>
      </c>
      <c r="J680" s="91">
        <f>LENB(I680)</f>
        <v>46</v>
      </c>
      <c r="K680" s="91" t="s">
        <v>8</v>
      </c>
      <c r="L680" s="143">
        <v>29</v>
      </c>
      <c r="M680" s="17">
        <v>1</v>
      </c>
      <c r="N680" s="19">
        <f t="shared" si="267"/>
        <v>175</v>
      </c>
      <c r="O680" s="102">
        <f t="shared" si="268"/>
        <v>5075</v>
      </c>
      <c r="P680" s="103">
        <f t="shared" si="269"/>
        <v>4.043175537951476</v>
      </c>
      <c r="Q680" s="102">
        <f t="shared" si="258"/>
        <v>6500</v>
      </c>
      <c r="R680" s="104">
        <f t="shared" si="270"/>
        <v>150</v>
      </c>
      <c r="S680" s="62">
        <f t="shared" si="271"/>
        <v>0</v>
      </c>
      <c r="T680" s="62">
        <f t="shared" si="272"/>
        <v>0</v>
      </c>
      <c r="U680" s="62"/>
      <c r="V680" s="62">
        <f t="shared" si="273"/>
        <v>10200</v>
      </c>
      <c r="W680" s="123">
        <v>2</v>
      </c>
      <c r="X680" s="111">
        <f t="shared" si="248"/>
        <v>13600</v>
      </c>
      <c r="Y680" s="111"/>
      <c r="Z680" s="112">
        <f t="shared" si="249"/>
        <v>0</v>
      </c>
      <c r="AA680" s="112">
        <f t="shared" si="250"/>
        <v>788.80000000000007</v>
      </c>
      <c r="AB680" s="112">
        <f t="shared" si="251"/>
        <v>152.25</v>
      </c>
      <c r="AC680" s="112">
        <f t="shared" si="252"/>
        <v>0</v>
      </c>
      <c r="AD680" s="112">
        <f t="shared" si="253"/>
        <v>7888</v>
      </c>
      <c r="AE680" s="112">
        <f t="shared" si="254"/>
        <v>-200</v>
      </c>
      <c r="AF680" s="112">
        <f t="shared" si="255"/>
        <v>7000</v>
      </c>
      <c r="AG680" s="113">
        <f t="shared" si="256"/>
        <v>-1.9607843137254902E-2</v>
      </c>
      <c r="AH680" s="114">
        <f t="shared" si="257"/>
        <v>0.68627450980392157</v>
      </c>
    </row>
    <row r="681" spans="1:34" s="36" customFormat="1" ht="21" customHeight="1">
      <c r="A681" s="593">
        <f t="shared" si="266"/>
        <v>671</v>
      </c>
      <c r="B681" s="580"/>
      <c r="C681" s="121" t="s">
        <v>1237</v>
      </c>
      <c r="D681" s="115"/>
      <c r="E681" s="580">
        <v>1</v>
      </c>
      <c r="F681" s="580"/>
      <c r="G681" s="580"/>
      <c r="H681" s="580"/>
      <c r="I681" s="580" t="s">
        <v>1235</v>
      </c>
      <c r="J681" s="580">
        <f t="shared" ref="J681:J709" si="274">LENB(I681)</f>
        <v>40</v>
      </c>
      <c r="K681" s="580" t="s">
        <v>8</v>
      </c>
      <c r="L681" s="143">
        <v>54</v>
      </c>
      <c r="M681" s="580">
        <v>3</v>
      </c>
      <c r="N681" s="148">
        <f t="shared" si="267"/>
        <v>175</v>
      </c>
      <c r="O681" s="149">
        <f t="shared" si="268"/>
        <v>9450</v>
      </c>
      <c r="P681" s="103">
        <f t="shared" si="269"/>
        <v>7.5286716913579204</v>
      </c>
      <c r="Q681" s="116">
        <f t="shared" si="258"/>
        <v>10500</v>
      </c>
      <c r="R681" s="118">
        <f t="shared" si="270"/>
        <v>150</v>
      </c>
      <c r="S681" s="116">
        <f t="shared" si="271"/>
        <v>0</v>
      </c>
      <c r="T681" s="116">
        <f t="shared" si="272"/>
        <v>0</v>
      </c>
      <c r="U681" s="116">
        <f t="shared" ref="U681:U709" si="275">SUM(O681+Q681)</f>
        <v>19950</v>
      </c>
      <c r="V681" s="116">
        <f t="shared" ref="V681:V709" si="276">ROUNDUP(U681*W681, -2)</f>
        <v>36500</v>
      </c>
      <c r="W681" s="148">
        <f t="shared" ref="W681:W709" si="277">((0.03*O681)+(0.9*U681))/(0.501*U681)</f>
        <v>1.824771509612354</v>
      </c>
      <c r="X681" s="151">
        <f t="shared" ref="X681:X744" si="278">ROUNDUP(V681/0.75, -2)</f>
        <v>48700</v>
      </c>
      <c r="Y681" s="151"/>
      <c r="Z681" s="151">
        <f t="shared" ref="Z681:Z744" si="279">0.1*(0.89*W681-1)*U681</f>
        <v>1244.9730538922154</v>
      </c>
      <c r="AA681" s="151">
        <f t="shared" ref="AA681:AA709" si="280">AD681*0.1</f>
        <v>827.1</v>
      </c>
      <c r="AB681" s="151">
        <f t="shared" ref="AB681:AB744" si="281">O681*0.03</f>
        <v>283.5</v>
      </c>
      <c r="AC681" s="151">
        <f t="shared" ref="AC681:AC744" si="282">0.89*W681*U681-U681</f>
        <v>12449.730538922155</v>
      </c>
      <c r="AD681" s="151">
        <f t="shared" ref="AD681:AD744" si="283">V681-(X681*0.17)-U681</f>
        <v>8271</v>
      </c>
      <c r="AE681" s="151">
        <f t="shared" ref="AE681:AE709" si="284">ROUNDUP(AC681-(Z681+AB681),-2)</f>
        <v>11000</v>
      </c>
      <c r="AF681" s="151">
        <f t="shared" ref="AF681:AF709" si="285">ROUNDUP(AD681-(AB681+AA681),-2)</f>
        <v>7200</v>
      </c>
      <c r="AG681" s="152">
        <f t="shared" ref="AG681:AG744" si="286">AE681/V681</f>
        <v>0.30136986301369861</v>
      </c>
      <c r="AH681" s="153">
        <f t="shared" ref="AH681:AH744" si="287">AF681/V681</f>
        <v>0.19726027397260273</v>
      </c>
    </row>
    <row r="682" spans="1:34" ht="21" customHeight="1">
      <c r="A682" s="593">
        <f t="shared" si="266"/>
        <v>672</v>
      </c>
      <c r="B682" s="91"/>
      <c r="C682" s="643" t="s">
        <v>1238</v>
      </c>
      <c r="D682" s="618"/>
      <c r="E682" s="91">
        <v>1</v>
      </c>
      <c r="F682" s="91"/>
      <c r="G682" s="91" t="s">
        <v>1252</v>
      </c>
      <c r="H682" s="91"/>
      <c r="I682" s="618" t="s">
        <v>1409</v>
      </c>
      <c r="J682" s="618">
        <f t="shared" si="274"/>
        <v>41</v>
      </c>
      <c r="K682" s="91" t="s">
        <v>8</v>
      </c>
      <c r="L682" s="143">
        <v>70</v>
      </c>
      <c r="M682" s="134">
        <v>3</v>
      </c>
      <c r="N682" s="19">
        <f t="shared" si="267"/>
        <v>175</v>
      </c>
      <c r="O682" s="102">
        <f t="shared" si="268"/>
        <v>12250</v>
      </c>
      <c r="P682" s="103">
        <f t="shared" si="269"/>
        <v>9.759389229538046</v>
      </c>
      <c r="Q682" s="62">
        <f t="shared" si="258"/>
        <v>10500</v>
      </c>
      <c r="R682" s="104">
        <f t="shared" si="270"/>
        <v>150</v>
      </c>
      <c r="S682" s="62">
        <f t="shared" si="271"/>
        <v>0</v>
      </c>
      <c r="T682" s="62">
        <f t="shared" si="272"/>
        <v>0</v>
      </c>
      <c r="U682" s="62">
        <f t="shared" si="275"/>
        <v>22750</v>
      </c>
      <c r="V682" s="62">
        <f t="shared" si="276"/>
        <v>41700</v>
      </c>
      <c r="W682" s="19">
        <f t="shared" si="277"/>
        <v>1.828650391524643</v>
      </c>
      <c r="X682" s="111">
        <f t="shared" si="278"/>
        <v>55600</v>
      </c>
      <c r="Y682" s="111"/>
      <c r="Z682" s="112">
        <f t="shared" si="279"/>
        <v>1427.5598802395214</v>
      </c>
      <c r="AA682" s="112">
        <f t="shared" si="280"/>
        <v>949.80000000000007</v>
      </c>
      <c r="AB682" s="112">
        <f t="shared" si="281"/>
        <v>367.5</v>
      </c>
      <c r="AC682" s="112">
        <f t="shared" si="282"/>
        <v>14275.598802395209</v>
      </c>
      <c r="AD682" s="112">
        <f t="shared" si="283"/>
        <v>9498</v>
      </c>
      <c r="AE682" s="112">
        <f t="shared" si="284"/>
        <v>12500</v>
      </c>
      <c r="AF682" s="112">
        <f t="shared" si="285"/>
        <v>8200</v>
      </c>
      <c r="AG682" s="113">
        <f t="shared" si="286"/>
        <v>0.29976019184652281</v>
      </c>
      <c r="AH682" s="114">
        <f t="shared" si="287"/>
        <v>0.19664268585131894</v>
      </c>
    </row>
    <row r="683" spans="1:34" ht="21" customHeight="1">
      <c r="A683" s="593">
        <f t="shared" si="266"/>
        <v>673</v>
      </c>
      <c r="B683" s="91"/>
      <c r="C683" s="643"/>
      <c r="D683" s="618"/>
      <c r="E683" s="91">
        <v>1</v>
      </c>
      <c r="F683" s="91"/>
      <c r="G683" s="91" t="s">
        <v>1253</v>
      </c>
      <c r="H683" s="91"/>
      <c r="I683" s="618"/>
      <c r="J683" s="618"/>
      <c r="K683" s="91" t="s">
        <v>8</v>
      </c>
      <c r="L683" s="143">
        <v>90</v>
      </c>
      <c r="M683" s="134">
        <v>3</v>
      </c>
      <c r="N683" s="19">
        <f t="shared" si="267"/>
        <v>175</v>
      </c>
      <c r="O683" s="102">
        <f t="shared" si="268"/>
        <v>15750</v>
      </c>
      <c r="P683" s="103">
        <f t="shared" si="269"/>
        <v>12.547786152263201</v>
      </c>
      <c r="Q683" s="62">
        <f t="shared" si="258"/>
        <v>10500</v>
      </c>
      <c r="R683" s="104">
        <f t="shared" si="270"/>
        <v>150</v>
      </c>
      <c r="S683" s="62">
        <f t="shared" si="271"/>
        <v>0</v>
      </c>
      <c r="T683" s="62">
        <f t="shared" si="272"/>
        <v>0</v>
      </c>
      <c r="U683" s="62">
        <f t="shared" si="275"/>
        <v>26250</v>
      </c>
      <c r="V683" s="62">
        <f t="shared" si="276"/>
        <v>48100</v>
      </c>
      <c r="W683" s="19">
        <f t="shared" si="277"/>
        <v>1.8323353293413174</v>
      </c>
      <c r="X683" s="111">
        <f t="shared" si="278"/>
        <v>64200</v>
      </c>
      <c r="Y683" s="111"/>
      <c r="Z683" s="112">
        <f t="shared" si="279"/>
        <v>1655.7934131736524</v>
      </c>
      <c r="AA683" s="112">
        <f t="shared" si="280"/>
        <v>1093.6000000000001</v>
      </c>
      <c r="AB683" s="112">
        <f t="shared" si="281"/>
        <v>472.5</v>
      </c>
      <c r="AC683" s="112">
        <f t="shared" si="282"/>
        <v>16557.934131736525</v>
      </c>
      <c r="AD683" s="112">
        <f t="shared" si="283"/>
        <v>10936</v>
      </c>
      <c r="AE683" s="112">
        <f t="shared" si="284"/>
        <v>14500</v>
      </c>
      <c r="AF683" s="112">
        <f t="shared" si="285"/>
        <v>9400</v>
      </c>
      <c r="AG683" s="113">
        <f t="shared" si="286"/>
        <v>0.30145530145530147</v>
      </c>
      <c r="AH683" s="114">
        <f t="shared" si="287"/>
        <v>0.19542619542619544</v>
      </c>
    </row>
    <row r="684" spans="1:34" ht="21" customHeight="1">
      <c r="A684" s="593">
        <f t="shared" si="266"/>
        <v>674</v>
      </c>
      <c r="B684" s="91"/>
      <c r="C684" s="60" t="s">
        <v>1239</v>
      </c>
      <c r="D684" s="63"/>
      <c r="E684" s="91">
        <v>1</v>
      </c>
      <c r="F684" s="91"/>
      <c r="G684" s="91"/>
      <c r="H684" s="91"/>
      <c r="I684" s="581" t="s">
        <v>1410</v>
      </c>
      <c r="J684" s="91">
        <f t="shared" si="274"/>
        <v>44</v>
      </c>
      <c r="K684" s="91" t="s">
        <v>8</v>
      </c>
      <c r="L684" s="143">
        <v>45</v>
      </c>
      <c r="M684" s="134">
        <v>3</v>
      </c>
      <c r="N684" s="19">
        <f t="shared" si="267"/>
        <v>175</v>
      </c>
      <c r="O684" s="102">
        <f t="shared" si="268"/>
        <v>7875</v>
      </c>
      <c r="P684" s="103">
        <f t="shared" si="269"/>
        <v>6.2738930761316007</v>
      </c>
      <c r="Q684" s="62">
        <f t="shared" si="258"/>
        <v>10500</v>
      </c>
      <c r="R684" s="104">
        <f t="shared" si="270"/>
        <v>150</v>
      </c>
      <c r="S684" s="62">
        <f t="shared" si="271"/>
        <v>0</v>
      </c>
      <c r="T684" s="62">
        <f t="shared" si="272"/>
        <v>0</v>
      </c>
      <c r="U684" s="62">
        <f t="shared" si="275"/>
        <v>18375</v>
      </c>
      <c r="V684" s="62">
        <f t="shared" si="276"/>
        <v>33500</v>
      </c>
      <c r="W684" s="19">
        <f t="shared" si="277"/>
        <v>1.8220701454234389</v>
      </c>
      <c r="X684" s="111">
        <f t="shared" si="278"/>
        <v>44700</v>
      </c>
      <c r="Y684" s="111"/>
      <c r="Z684" s="112">
        <f t="shared" si="279"/>
        <v>1142.2679640718566</v>
      </c>
      <c r="AA684" s="112">
        <f t="shared" si="280"/>
        <v>752.6</v>
      </c>
      <c r="AB684" s="112">
        <f t="shared" si="281"/>
        <v>236.25</v>
      </c>
      <c r="AC684" s="112">
        <f t="shared" si="282"/>
        <v>11422.679640718565</v>
      </c>
      <c r="AD684" s="112">
        <f t="shared" si="283"/>
        <v>7526</v>
      </c>
      <c r="AE684" s="112">
        <f t="shared" si="284"/>
        <v>10100</v>
      </c>
      <c r="AF684" s="112">
        <f t="shared" si="285"/>
        <v>6600</v>
      </c>
      <c r="AG684" s="113">
        <f t="shared" si="286"/>
        <v>0.30149253731343284</v>
      </c>
      <c r="AH684" s="114">
        <f t="shared" si="287"/>
        <v>0.19701492537313434</v>
      </c>
    </row>
    <row r="685" spans="1:34" ht="21" customHeight="1">
      <c r="A685" s="593">
        <f t="shared" si="266"/>
        <v>675</v>
      </c>
      <c r="B685" s="91"/>
      <c r="C685" s="60" t="s">
        <v>1240</v>
      </c>
      <c r="D685" s="63"/>
      <c r="E685" s="91">
        <v>1</v>
      </c>
      <c r="F685" s="91"/>
      <c r="G685" s="91"/>
      <c r="H685" s="91"/>
      <c r="I685" s="581" t="s">
        <v>1411</v>
      </c>
      <c r="J685" s="91">
        <f t="shared" si="274"/>
        <v>43</v>
      </c>
      <c r="K685" s="91" t="s">
        <v>8</v>
      </c>
      <c r="L685" s="143">
        <v>169</v>
      </c>
      <c r="M685" s="134">
        <v>3</v>
      </c>
      <c r="N685" s="19">
        <f t="shared" si="267"/>
        <v>175</v>
      </c>
      <c r="O685" s="102">
        <f t="shared" si="268"/>
        <v>29575</v>
      </c>
      <c r="P685" s="103">
        <f t="shared" si="269"/>
        <v>23.561953997027565</v>
      </c>
      <c r="Q685" s="62">
        <f t="shared" si="258"/>
        <v>10500</v>
      </c>
      <c r="R685" s="104">
        <f t="shared" si="270"/>
        <v>150</v>
      </c>
      <c r="S685" s="62">
        <f t="shared" si="271"/>
        <v>0</v>
      </c>
      <c r="T685" s="62">
        <f t="shared" si="272"/>
        <v>0</v>
      </c>
      <c r="U685" s="62">
        <f t="shared" si="275"/>
        <v>40075</v>
      </c>
      <c r="V685" s="62">
        <f t="shared" si="276"/>
        <v>73800</v>
      </c>
      <c r="W685" s="19">
        <f t="shared" si="277"/>
        <v>1.8405982794236853</v>
      </c>
      <c r="X685" s="111">
        <f t="shared" si="278"/>
        <v>98400</v>
      </c>
      <c r="Y685" s="111"/>
      <c r="Z685" s="112">
        <f t="shared" si="279"/>
        <v>2557.315868263473</v>
      </c>
      <c r="AA685" s="112">
        <f t="shared" si="280"/>
        <v>1699.7</v>
      </c>
      <c r="AB685" s="112">
        <f t="shared" si="281"/>
        <v>887.25</v>
      </c>
      <c r="AC685" s="112">
        <f t="shared" si="282"/>
        <v>25573.158682634734</v>
      </c>
      <c r="AD685" s="112">
        <f t="shared" si="283"/>
        <v>16997</v>
      </c>
      <c r="AE685" s="112">
        <f t="shared" si="284"/>
        <v>22200</v>
      </c>
      <c r="AF685" s="112">
        <f t="shared" si="285"/>
        <v>14500</v>
      </c>
      <c r="AG685" s="113">
        <f t="shared" si="286"/>
        <v>0.30081300813008133</v>
      </c>
      <c r="AH685" s="114">
        <f t="shared" si="287"/>
        <v>0.19647696476964768</v>
      </c>
    </row>
    <row r="686" spans="1:34" ht="21" customHeight="1">
      <c r="A686" s="593">
        <f t="shared" si="266"/>
        <v>676</v>
      </c>
      <c r="B686" s="91"/>
      <c r="C686" s="60" t="s">
        <v>1241</v>
      </c>
      <c r="D686" s="63"/>
      <c r="E686" s="91">
        <v>1</v>
      </c>
      <c r="F686" s="91"/>
      <c r="G686" s="91" t="s">
        <v>1254</v>
      </c>
      <c r="H686" s="91"/>
      <c r="I686" s="618" t="s">
        <v>1412</v>
      </c>
      <c r="J686" s="618">
        <f t="shared" si="274"/>
        <v>38</v>
      </c>
      <c r="K686" s="91" t="s">
        <v>8</v>
      </c>
      <c r="L686" s="143">
        <v>100</v>
      </c>
      <c r="M686" s="134">
        <v>3</v>
      </c>
      <c r="N686" s="19">
        <f t="shared" si="267"/>
        <v>175</v>
      </c>
      <c r="O686" s="102">
        <f t="shared" si="268"/>
        <v>17500</v>
      </c>
      <c r="P686" s="103">
        <f t="shared" si="269"/>
        <v>13.941984613625779</v>
      </c>
      <c r="Q686" s="62">
        <f t="shared" si="258"/>
        <v>10500</v>
      </c>
      <c r="R686" s="104">
        <f t="shared" si="270"/>
        <v>150</v>
      </c>
      <c r="S686" s="62">
        <f t="shared" si="271"/>
        <v>0</v>
      </c>
      <c r="T686" s="62">
        <f t="shared" si="272"/>
        <v>0</v>
      </c>
      <c r="U686" s="62">
        <f t="shared" si="275"/>
        <v>28000</v>
      </c>
      <c r="V686" s="62">
        <f t="shared" si="276"/>
        <v>51400</v>
      </c>
      <c r="W686" s="19">
        <f t="shared" si="277"/>
        <v>1.8338323353293413</v>
      </c>
      <c r="X686" s="111">
        <f t="shared" si="278"/>
        <v>68600</v>
      </c>
      <c r="Y686" s="111"/>
      <c r="Z686" s="112">
        <f t="shared" si="279"/>
        <v>1769.9101796407185</v>
      </c>
      <c r="AA686" s="112">
        <f t="shared" si="280"/>
        <v>1173.8</v>
      </c>
      <c r="AB686" s="112">
        <f t="shared" si="281"/>
        <v>525</v>
      </c>
      <c r="AC686" s="112">
        <f t="shared" si="282"/>
        <v>17699.101796407187</v>
      </c>
      <c r="AD686" s="112">
        <f t="shared" si="283"/>
        <v>11738</v>
      </c>
      <c r="AE686" s="112">
        <f t="shared" si="284"/>
        <v>15500</v>
      </c>
      <c r="AF686" s="112">
        <f t="shared" si="285"/>
        <v>10100</v>
      </c>
      <c r="AG686" s="113">
        <f t="shared" si="286"/>
        <v>0.30155642023346302</v>
      </c>
      <c r="AH686" s="114">
        <f t="shared" si="287"/>
        <v>0.19649805447470817</v>
      </c>
    </row>
    <row r="687" spans="1:34" ht="21" customHeight="1">
      <c r="A687" s="593">
        <f t="shared" si="266"/>
        <v>677</v>
      </c>
      <c r="B687" s="91"/>
      <c r="C687" s="60"/>
      <c r="D687" s="63"/>
      <c r="E687" s="91">
        <v>1</v>
      </c>
      <c r="F687" s="91"/>
      <c r="G687" s="91" t="s">
        <v>1256</v>
      </c>
      <c r="H687" s="91"/>
      <c r="I687" s="618"/>
      <c r="J687" s="618"/>
      <c r="K687" s="91" t="s">
        <v>8</v>
      </c>
      <c r="L687" s="143">
        <v>110</v>
      </c>
      <c r="M687" s="134">
        <v>3</v>
      </c>
      <c r="N687" s="19">
        <f t="shared" si="267"/>
        <v>175</v>
      </c>
      <c r="O687" s="102">
        <f t="shared" si="268"/>
        <v>19250</v>
      </c>
      <c r="P687" s="103">
        <f t="shared" si="269"/>
        <v>15.336183074988357</v>
      </c>
      <c r="Q687" s="62">
        <f t="shared" si="258"/>
        <v>10500</v>
      </c>
      <c r="R687" s="104">
        <f t="shared" si="270"/>
        <v>150</v>
      </c>
      <c r="S687" s="62">
        <f t="shared" si="271"/>
        <v>0</v>
      </c>
      <c r="T687" s="62">
        <f t="shared" si="272"/>
        <v>0</v>
      </c>
      <c r="U687" s="62">
        <f t="shared" si="275"/>
        <v>29750</v>
      </c>
      <c r="V687" s="62">
        <f t="shared" si="276"/>
        <v>54600</v>
      </c>
      <c r="W687" s="19">
        <f t="shared" si="277"/>
        <v>1.8351532229658329</v>
      </c>
      <c r="X687" s="111">
        <f t="shared" si="278"/>
        <v>72800</v>
      </c>
      <c r="Y687" s="111"/>
      <c r="Z687" s="112">
        <f t="shared" si="279"/>
        <v>1884.0269461077842</v>
      </c>
      <c r="AA687" s="112">
        <f t="shared" si="280"/>
        <v>1247.4000000000001</v>
      </c>
      <c r="AB687" s="112">
        <f t="shared" si="281"/>
        <v>577.5</v>
      </c>
      <c r="AC687" s="112">
        <f t="shared" si="282"/>
        <v>18840.269461077842</v>
      </c>
      <c r="AD687" s="112">
        <f t="shared" si="283"/>
        <v>12474</v>
      </c>
      <c r="AE687" s="112">
        <f t="shared" si="284"/>
        <v>16400</v>
      </c>
      <c r="AF687" s="112">
        <f t="shared" si="285"/>
        <v>10700</v>
      </c>
      <c r="AG687" s="113">
        <f t="shared" si="286"/>
        <v>0.30036630036630035</v>
      </c>
      <c r="AH687" s="114">
        <f t="shared" si="287"/>
        <v>0.19597069597069597</v>
      </c>
    </row>
    <row r="688" spans="1:34" ht="21" customHeight="1">
      <c r="A688" s="593">
        <f t="shared" si="266"/>
        <v>678</v>
      </c>
      <c r="B688" s="91"/>
      <c r="C688" s="60"/>
      <c r="D688" s="63"/>
      <c r="E688" s="91">
        <v>1</v>
      </c>
      <c r="F688" s="91"/>
      <c r="G688" s="91" t="s">
        <v>1257</v>
      </c>
      <c r="H688" s="91"/>
      <c r="I688" s="618"/>
      <c r="J688" s="618"/>
      <c r="K688" s="91" t="s">
        <v>8</v>
      </c>
      <c r="L688" s="143">
        <v>130</v>
      </c>
      <c r="M688" s="134">
        <v>3</v>
      </c>
      <c r="N688" s="19">
        <f t="shared" si="267"/>
        <v>175</v>
      </c>
      <c r="O688" s="102">
        <f t="shared" si="268"/>
        <v>22750</v>
      </c>
      <c r="P688" s="103">
        <f t="shared" si="269"/>
        <v>18.124579997713514</v>
      </c>
      <c r="Q688" s="62">
        <f t="shared" si="258"/>
        <v>10500</v>
      </c>
      <c r="R688" s="104">
        <f t="shared" si="270"/>
        <v>150</v>
      </c>
      <c r="S688" s="62">
        <f t="shared" si="271"/>
        <v>0</v>
      </c>
      <c r="T688" s="62">
        <f t="shared" si="272"/>
        <v>0</v>
      </c>
      <c r="U688" s="62">
        <f t="shared" si="275"/>
        <v>33250</v>
      </c>
      <c r="V688" s="62">
        <f t="shared" si="276"/>
        <v>61100</v>
      </c>
      <c r="W688" s="19">
        <f t="shared" si="277"/>
        <v>1.8373778758272927</v>
      </c>
      <c r="X688" s="111">
        <f t="shared" si="278"/>
        <v>81500</v>
      </c>
      <c r="Y688" s="111"/>
      <c r="Z688" s="112">
        <f t="shared" si="279"/>
        <v>2112.2604790419159</v>
      </c>
      <c r="AA688" s="112">
        <f t="shared" si="280"/>
        <v>1399.5</v>
      </c>
      <c r="AB688" s="112">
        <f t="shared" si="281"/>
        <v>682.5</v>
      </c>
      <c r="AC688" s="112">
        <f t="shared" si="282"/>
        <v>21122.604790419158</v>
      </c>
      <c r="AD688" s="112">
        <f t="shared" si="283"/>
        <v>13995</v>
      </c>
      <c r="AE688" s="112">
        <f t="shared" si="284"/>
        <v>18400</v>
      </c>
      <c r="AF688" s="112">
        <f t="shared" si="285"/>
        <v>12000</v>
      </c>
      <c r="AG688" s="113">
        <f t="shared" si="286"/>
        <v>0.30114566284779049</v>
      </c>
      <c r="AH688" s="114">
        <f t="shared" si="287"/>
        <v>0.19639934533551553</v>
      </c>
    </row>
    <row r="689" spans="1:34" ht="21" customHeight="1">
      <c r="A689" s="593">
        <f t="shared" si="266"/>
        <v>679</v>
      </c>
      <c r="B689" s="91"/>
      <c r="C689" s="60"/>
      <c r="D689" s="63"/>
      <c r="E689" s="91">
        <v>1</v>
      </c>
      <c r="F689" s="91"/>
      <c r="G689" s="91" t="s">
        <v>1258</v>
      </c>
      <c r="H689" s="91"/>
      <c r="I689" s="618"/>
      <c r="J689" s="618"/>
      <c r="K689" s="91" t="s">
        <v>8</v>
      </c>
      <c r="L689" s="143">
        <v>140</v>
      </c>
      <c r="M689" s="134">
        <v>3</v>
      </c>
      <c r="N689" s="19">
        <f t="shared" si="267"/>
        <v>175</v>
      </c>
      <c r="O689" s="102">
        <f t="shared" si="268"/>
        <v>24500</v>
      </c>
      <c r="P689" s="103">
        <f t="shared" si="269"/>
        <v>19.518778459076092</v>
      </c>
      <c r="Q689" s="62">
        <f t="shared" si="258"/>
        <v>10500</v>
      </c>
      <c r="R689" s="104">
        <f t="shared" si="270"/>
        <v>150</v>
      </c>
      <c r="S689" s="62">
        <f t="shared" si="271"/>
        <v>0</v>
      </c>
      <c r="T689" s="62">
        <f t="shared" si="272"/>
        <v>0</v>
      </c>
      <c r="U689" s="62">
        <f t="shared" si="275"/>
        <v>35000</v>
      </c>
      <c r="V689" s="62">
        <f t="shared" si="276"/>
        <v>64400</v>
      </c>
      <c r="W689" s="19">
        <f t="shared" si="277"/>
        <v>1.8383233532934131</v>
      </c>
      <c r="X689" s="111">
        <f t="shared" si="278"/>
        <v>85900</v>
      </c>
      <c r="Y689" s="111"/>
      <c r="Z689" s="112">
        <f t="shared" si="279"/>
        <v>2226.3772455089825</v>
      </c>
      <c r="AA689" s="112">
        <f t="shared" si="280"/>
        <v>1479.7</v>
      </c>
      <c r="AB689" s="112">
        <f t="shared" si="281"/>
        <v>735</v>
      </c>
      <c r="AC689" s="112">
        <f t="shared" si="282"/>
        <v>22263.77245508982</v>
      </c>
      <c r="AD689" s="112">
        <f t="shared" si="283"/>
        <v>14797</v>
      </c>
      <c r="AE689" s="112">
        <f t="shared" si="284"/>
        <v>19400</v>
      </c>
      <c r="AF689" s="112">
        <f t="shared" si="285"/>
        <v>12600</v>
      </c>
      <c r="AG689" s="113">
        <f t="shared" si="286"/>
        <v>0.30124223602484473</v>
      </c>
      <c r="AH689" s="114">
        <f t="shared" si="287"/>
        <v>0.19565217391304349</v>
      </c>
    </row>
    <row r="690" spans="1:34" ht="21" customHeight="1">
      <c r="A690" s="593">
        <f t="shared" si="266"/>
        <v>680</v>
      </c>
      <c r="B690" s="91"/>
      <c r="C690" s="60"/>
      <c r="D690" s="63"/>
      <c r="E690" s="91">
        <v>1</v>
      </c>
      <c r="F690" s="91"/>
      <c r="G690" s="91" t="s">
        <v>1255</v>
      </c>
      <c r="H690" s="91"/>
      <c r="I690" s="618"/>
      <c r="J690" s="618"/>
      <c r="K690" s="91" t="s">
        <v>8</v>
      </c>
      <c r="L690" s="143">
        <v>160</v>
      </c>
      <c r="M690" s="134">
        <v>3</v>
      </c>
      <c r="N690" s="19">
        <f t="shared" si="267"/>
        <v>175</v>
      </c>
      <c r="O690" s="102">
        <f t="shared" si="268"/>
        <v>28000</v>
      </c>
      <c r="P690" s="103">
        <f t="shared" si="269"/>
        <v>22.307175381801247</v>
      </c>
      <c r="Q690" s="62">
        <f t="shared" si="258"/>
        <v>10500</v>
      </c>
      <c r="R690" s="104">
        <f t="shared" si="270"/>
        <v>150</v>
      </c>
      <c r="S690" s="62">
        <f t="shared" si="271"/>
        <v>0</v>
      </c>
      <c r="T690" s="62">
        <f t="shared" si="272"/>
        <v>0</v>
      </c>
      <c r="U690" s="62">
        <f t="shared" si="275"/>
        <v>38500</v>
      </c>
      <c r="V690" s="62">
        <f t="shared" si="276"/>
        <v>70900</v>
      </c>
      <c r="W690" s="19">
        <f t="shared" si="277"/>
        <v>1.8399564507348938</v>
      </c>
      <c r="X690" s="111">
        <f t="shared" si="278"/>
        <v>94600</v>
      </c>
      <c r="Y690" s="111"/>
      <c r="Z690" s="112">
        <f t="shared" si="279"/>
        <v>2454.6107784431133</v>
      </c>
      <c r="AA690" s="112">
        <f t="shared" si="280"/>
        <v>1631.8000000000002</v>
      </c>
      <c r="AB690" s="112">
        <f t="shared" si="281"/>
        <v>840</v>
      </c>
      <c r="AC690" s="112">
        <f t="shared" si="282"/>
        <v>24546.107784431137</v>
      </c>
      <c r="AD690" s="112">
        <f t="shared" si="283"/>
        <v>16318</v>
      </c>
      <c r="AE690" s="112">
        <f t="shared" si="284"/>
        <v>21300</v>
      </c>
      <c r="AF690" s="112">
        <f t="shared" si="285"/>
        <v>13900</v>
      </c>
      <c r="AG690" s="113">
        <f t="shared" si="286"/>
        <v>0.30042313117066288</v>
      </c>
      <c r="AH690" s="114">
        <f t="shared" si="287"/>
        <v>0.19605077574047955</v>
      </c>
    </row>
    <row r="691" spans="1:34" ht="21" customHeight="1">
      <c r="A691" s="593">
        <f t="shared" si="266"/>
        <v>681</v>
      </c>
      <c r="B691" s="91"/>
      <c r="C691" s="60" t="s">
        <v>1242</v>
      </c>
      <c r="D691" s="63"/>
      <c r="E691" s="91">
        <v>1</v>
      </c>
      <c r="F691" s="91"/>
      <c r="G691" s="91"/>
      <c r="H691" s="91"/>
      <c r="I691" s="581" t="s">
        <v>1413</v>
      </c>
      <c r="J691" s="91">
        <f t="shared" si="274"/>
        <v>49</v>
      </c>
      <c r="K691" s="91" t="s">
        <v>8</v>
      </c>
      <c r="L691" s="143">
        <v>93</v>
      </c>
      <c r="M691" s="134">
        <v>3</v>
      </c>
      <c r="N691" s="19">
        <f t="shared" si="267"/>
        <v>175</v>
      </c>
      <c r="O691" s="102">
        <f t="shared" si="268"/>
        <v>16275</v>
      </c>
      <c r="P691" s="103">
        <f t="shared" si="269"/>
        <v>12.966045690671974</v>
      </c>
      <c r="Q691" s="62">
        <f t="shared" si="258"/>
        <v>10500</v>
      </c>
      <c r="R691" s="104">
        <f t="shared" si="270"/>
        <v>150</v>
      </c>
      <c r="S691" s="62">
        <f t="shared" si="271"/>
        <v>0</v>
      </c>
      <c r="T691" s="62">
        <f t="shared" si="272"/>
        <v>0</v>
      </c>
      <c r="U691" s="62">
        <f t="shared" si="275"/>
        <v>26775</v>
      </c>
      <c r="V691" s="62">
        <f t="shared" si="276"/>
        <v>49100</v>
      </c>
      <c r="W691" s="19">
        <f t="shared" si="277"/>
        <v>1.8328049782787368</v>
      </c>
      <c r="X691" s="111">
        <f t="shared" si="278"/>
        <v>65500</v>
      </c>
      <c r="Y691" s="111"/>
      <c r="Z691" s="112">
        <f t="shared" si="279"/>
        <v>1690.0284431137729</v>
      </c>
      <c r="AA691" s="112">
        <f t="shared" si="280"/>
        <v>1119</v>
      </c>
      <c r="AB691" s="112">
        <f t="shared" si="281"/>
        <v>488.25</v>
      </c>
      <c r="AC691" s="112">
        <f t="shared" si="282"/>
        <v>16900.284431137727</v>
      </c>
      <c r="AD691" s="112">
        <f t="shared" si="283"/>
        <v>11190</v>
      </c>
      <c r="AE691" s="112">
        <f t="shared" si="284"/>
        <v>14800</v>
      </c>
      <c r="AF691" s="112">
        <f t="shared" si="285"/>
        <v>9600</v>
      </c>
      <c r="AG691" s="113">
        <f t="shared" si="286"/>
        <v>0.3014256619144603</v>
      </c>
      <c r="AH691" s="114">
        <f t="shared" si="287"/>
        <v>0.1955193482688391</v>
      </c>
    </row>
    <row r="692" spans="1:34" ht="21" customHeight="1">
      <c r="A692" s="593">
        <f t="shared" si="266"/>
        <v>682</v>
      </c>
      <c r="B692" s="91"/>
      <c r="C692" s="60" t="s">
        <v>1243</v>
      </c>
      <c r="D692" s="63"/>
      <c r="E692" s="91">
        <v>1</v>
      </c>
      <c r="F692" s="91"/>
      <c r="G692" s="91"/>
      <c r="H692" s="91"/>
      <c r="I692" s="581" t="s">
        <v>1414</v>
      </c>
      <c r="J692" s="91">
        <f t="shared" si="274"/>
        <v>42</v>
      </c>
      <c r="K692" s="91" t="s">
        <v>8</v>
      </c>
      <c r="L692" s="143">
        <v>90</v>
      </c>
      <c r="M692" s="134">
        <v>3</v>
      </c>
      <c r="N692" s="19">
        <f t="shared" si="267"/>
        <v>175</v>
      </c>
      <c r="O692" s="102">
        <f t="shared" si="268"/>
        <v>15750</v>
      </c>
      <c r="P692" s="103">
        <f t="shared" si="269"/>
        <v>12.547786152263201</v>
      </c>
      <c r="Q692" s="62">
        <f t="shared" si="258"/>
        <v>10500</v>
      </c>
      <c r="R692" s="104">
        <f t="shared" si="270"/>
        <v>150</v>
      </c>
      <c r="S692" s="62">
        <f t="shared" si="271"/>
        <v>0</v>
      </c>
      <c r="T692" s="62">
        <f t="shared" si="272"/>
        <v>0</v>
      </c>
      <c r="U692" s="62">
        <f t="shared" si="275"/>
        <v>26250</v>
      </c>
      <c r="V692" s="62">
        <f t="shared" si="276"/>
        <v>48100</v>
      </c>
      <c r="W692" s="19">
        <f t="shared" si="277"/>
        <v>1.8323353293413174</v>
      </c>
      <c r="X692" s="111">
        <f t="shared" si="278"/>
        <v>64200</v>
      </c>
      <c r="Y692" s="111"/>
      <c r="Z692" s="112">
        <f t="shared" si="279"/>
        <v>1655.7934131736524</v>
      </c>
      <c r="AA692" s="112">
        <f t="shared" si="280"/>
        <v>1093.6000000000001</v>
      </c>
      <c r="AB692" s="112">
        <f t="shared" si="281"/>
        <v>472.5</v>
      </c>
      <c r="AC692" s="112">
        <f t="shared" si="282"/>
        <v>16557.934131736525</v>
      </c>
      <c r="AD692" s="112">
        <f t="shared" si="283"/>
        <v>10936</v>
      </c>
      <c r="AE692" s="112">
        <f t="shared" si="284"/>
        <v>14500</v>
      </c>
      <c r="AF692" s="112">
        <f t="shared" si="285"/>
        <v>9400</v>
      </c>
      <c r="AG692" s="113">
        <f t="shared" si="286"/>
        <v>0.30145530145530147</v>
      </c>
      <c r="AH692" s="114">
        <f t="shared" si="287"/>
        <v>0.19542619542619544</v>
      </c>
    </row>
    <row r="693" spans="1:34" ht="21" customHeight="1">
      <c r="A693" s="593">
        <f t="shared" si="266"/>
        <v>683</v>
      </c>
      <c r="B693" s="91"/>
      <c r="C693" s="60" t="s">
        <v>1244</v>
      </c>
      <c r="D693" s="63"/>
      <c r="E693" s="91">
        <v>1</v>
      </c>
      <c r="F693" s="91"/>
      <c r="G693" s="91" t="s">
        <v>1259</v>
      </c>
      <c r="H693" s="91"/>
      <c r="I693" s="618" t="s">
        <v>1415</v>
      </c>
      <c r="J693" s="618">
        <f t="shared" si="274"/>
        <v>30</v>
      </c>
      <c r="K693" s="91" t="s">
        <v>8</v>
      </c>
      <c r="L693" s="143">
        <v>35</v>
      </c>
      <c r="M693" s="134">
        <v>3</v>
      </c>
      <c r="N693" s="19">
        <f t="shared" si="267"/>
        <v>175</v>
      </c>
      <c r="O693" s="102">
        <f t="shared" si="268"/>
        <v>6125</v>
      </c>
      <c r="P693" s="103">
        <f t="shared" si="269"/>
        <v>4.879694614769023</v>
      </c>
      <c r="Q693" s="62">
        <f t="shared" si="258"/>
        <v>10500</v>
      </c>
      <c r="R693" s="104">
        <f t="shared" si="270"/>
        <v>150</v>
      </c>
      <c r="S693" s="62">
        <f t="shared" si="271"/>
        <v>0</v>
      </c>
      <c r="T693" s="62">
        <f t="shared" si="272"/>
        <v>0</v>
      </c>
      <c r="U693" s="62">
        <f t="shared" si="275"/>
        <v>16625</v>
      </c>
      <c r="V693" s="62">
        <f t="shared" si="276"/>
        <v>30300</v>
      </c>
      <c r="W693" s="19">
        <f t="shared" si="277"/>
        <v>1.8184683265048849</v>
      </c>
      <c r="X693" s="111">
        <f t="shared" si="278"/>
        <v>40400</v>
      </c>
      <c r="Y693" s="111"/>
      <c r="Z693" s="112">
        <f t="shared" si="279"/>
        <v>1028.1511976047905</v>
      </c>
      <c r="AA693" s="112">
        <f t="shared" si="280"/>
        <v>680.7</v>
      </c>
      <c r="AB693" s="112">
        <f t="shared" si="281"/>
        <v>183.75</v>
      </c>
      <c r="AC693" s="112">
        <f t="shared" si="282"/>
        <v>10281.511976047903</v>
      </c>
      <c r="AD693" s="112">
        <f t="shared" si="283"/>
        <v>6807</v>
      </c>
      <c r="AE693" s="112">
        <f t="shared" si="284"/>
        <v>9100</v>
      </c>
      <c r="AF693" s="112">
        <f t="shared" si="285"/>
        <v>6000</v>
      </c>
      <c r="AG693" s="113">
        <f t="shared" si="286"/>
        <v>0.30033003300330036</v>
      </c>
      <c r="AH693" s="114">
        <f t="shared" si="287"/>
        <v>0.19801980198019803</v>
      </c>
    </row>
    <row r="694" spans="1:34" ht="21" customHeight="1">
      <c r="A694" s="593">
        <f t="shared" si="266"/>
        <v>684</v>
      </c>
      <c r="B694" s="91"/>
      <c r="C694" s="60"/>
      <c r="D694" s="63"/>
      <c r="E694" s="91"/>
      <c r="F694" s="91"/>
      <c r="G694" s="91" t="s">
        <v>1260</v>
      </c>
      <c r="H694" s="91"/>
      <c r="I694" s="618"/>
      <c r="J694" s="618"/>
      <c r="K694" s="91" t="s">
        <v>8</v>
      </c>
      <c r="L694" s="143">
        <v>44</v>
      </c>
      <c r="M694" s="134">
        <v>3</v>
      </c>
      <c r="N694" s="19">
        <f t="shared" si="267"/>
        <v>175</v>
      </c>
      <c r="O694" s="102">
        <f t="shared" si="268"/>
        <v>7700</v>
      </c>
      <c r="P694" s="103">
        <f t="shared" si="269"/>
        <v>6.1344732299953426</v>
      </c>
      <c r="Q694" s="62">
        <f t="shared" si="258"/>
        <v>10500</v>
      </c>
      <c r="R694" s="104">
        <f t="shared" si="270"/>
        <v>150</v>
      </c>
      <c r="S694" s="62">
        <f t="shared" si="271"/>
        <v>0</v>
      </c>
      <c r="T694" s="62">
        <f t="shared" si="272"/>
        <v>0</v>
      </c>
      <c r="U694" s="62">
        <f t="shared" si="275"/>
        <v>18200</v>
      </c>
      <c r="V694" s="62">
        <f t="shared" si="276"/>
        <v>33200</v>
      </c>
      <c r="W694" s="19">
        <f t="shared" si="277"/>
        <v>1.8217411331183784</v>
      </c>
      <c r="X694" s="111">
        <f t="shared" si="278"/>
        <v>44300</v>
      </c>
      <c r="Y694" s="111"/>
      <c r="Z694" s="112">
        <f t="shared" si="279"/>
        <v>1130.8562874251493</v>
      </c>
      <c r="AA694" s="112">
        <f t="shared" si="280"/>
        <v>746.90000000000009</v>
      </c>
      <c r="AB694" s="112">
        <f t="shared" si="281"/>
        <v>231</v>
      </c>
      <c r="AC694" s="112">
        <f t="shared" si="282"/>
        <v>11308.562874251493</v>
      </c>
      <c r="AD694" s="112">
        <f t="shared" si="283"/>
        <v>7469</v>
      </c>
      <c r="AE694" s="112">
        <f t="shared" si="284"/>
        <v>10000</v>
      </c>
      <c r="AF694" s="112">
        <f t="shared" si="285"/>
        <v>6500</v>
      </c>
      <c r="AG694" s="113">
        <f t="shared" si="286"/>
        <v>0.30120481927710846</v>
      </c>
      <c r="AH694" s="114">
        <f t="shared" si="287"/>
        <v>0.19578313253012047</v>
      </c>
    </row>
    <row r="695" spans="1:34" ht="21" customHeight="1">
      <c r="A695" s="593">
        <f t="shared" si="266"/>
        <v>685</v>
      </c>
      <c r="B695" s="91"/>
      <c r="C695" s="60" t="s">
        <v>1245</v>
      </c>
      <c r="D695" s="63"/>
      <c r="E695" s="91">
        <v>1</v>
      </c>
      <c r="F695" s="91"/>
      <c r="G695" s="91"/>
      <c r="H695" s="91"/>
      <c r="I695" s="581" t="s">
        <v>1416</v>
      </c>
      <c r="J695" s="91">
        <f t="shared" si="274"/>
        <v>41</v>
      </c>
      <c r="K695" s="91" t="s">
        <v>8</v>
      </c>
      <c r="L695" s="143">
        <v>99</v>
      </c>
      <c r="M695" s="134">
        <v>3</v>
      </c>
      <c r="N695" s="19">
        <f t="shared" si="267"/>
        <v>175</v>
      </c>
      <c r="O695" s="102">
        <f t="shared" si="268"/>
        <v>17325</v>
      </c>
      <c r="P695" s="103">
        <f t="shared" si="269"/>
        <v>13.802564767489521</v>
      </c>
      <c r="Q695" s="62">
        <f t="shared" si="258"/>
        <v>10500</v>
      </c>
      <c r="R695" s="104">
        <f t="shared" si="270"/>
        <v>150</v>
      </c>
      <c r="S695" s="62">
        <f t="shared" si="271"/>
        <v>0</v>
      </c>
      <c r="T695" s="62">
        <f t="shared" si="272"/>
        <v>0</v>
      </c>
      <c r="U695" s="62">
        <f t="shared" si="275"/>
        <v>27825</v>
      </c>
      <c r="V695" s="62">
        <f t="shared" si="276"/>
        <v>51100</v>
      </c>
      <c r="W695" s="19">
        <f t="shared" si="277"/>
        <v>1.833691108349339</v>
      </c>
      <c r="X695" s="111">
        <f t="shared" si="278"/>
        <v>68200</v>
      </c>
      <c r="Y695" s="111"/>
      <c r="Z695" s="112">
        <f t="shared" si="279"/>
        <v>1758.4985029940119</v>
      </c>
      <c r="AA695" s="112">
        <f t="shared" si="280"/>
        <v>1168.1000000000001</v>
      </c>
      <c r="AB695" s="112">
        <f t="shared" si="281"/>
        <v>519.75</v>
      </c>
      <c r="AC695" s="112">
        <f t="shared" si="282"/>
        <v>17584.985029940122</v>
      </c>
      <c r="AD695" s="112">
        <f t="shared" si="283"/>
        <v>11681</v>
      </c>
      <c r="AE695" s="112">
        <f t="shared" si="284"/>
        <v>15400</v>
      </c>
      <c r="AF695" s="112">
        <f t="shared" si="285"/>
        <v>10000</v>
      </c>
      <c r="AG695" s="113">
        <f t="shared" si="286"/>
        <v>0.30136986301369861</v>
      </c>
      <c r="AH695" s="114">
        <f t="shared" si="287"/>
        <v>0.19569471624266144</v>
      </c>
    </row>
    <row r="696" spans="1:34" ht="21" customHeight="1">
      <c r="A696" s="593">
        <f t="shared" si="266"/>
        <v>686</v>
      </c>
      <c r="B696" s="91"/>
      <c r="C696" s="60" t="s">
        <v>1246</v>
      </c>
      <c r="D696" s="63"/>
      <c r="E696" s="91">
        <v>1</v>
      </c>
      <c r="F696" s="91"/>
      <c r="G696" s="91"/>
      <c r="H696" s="91"/>
      <c r="I696" s="581" t="s">
        <v>1417</v>
      </c>
      <c r="J696" s="91">
        <f t="shared" si="274"/>
        <v>46</v>
      </c>
      <c r="K696" s="91" t="s">
        <v>8</v>
      </c>
      <c r="L696" s="143">
        <v>222</v>
      </c>
      <c r="M696" s="134">
        <v>3</v>
      </c>
      <c r="N696" s="19">
        <f t="shared" si="267"/>
        <v>175</v>
      </c>
      <c r="O696" s="102">
        <f t="shared" si="268"/>
        <v>38850</v>
      </c>
      <c r="P696" s="103">
        <f t="shared" si="269"/>
        <v>30.95120584224923</v>
      </c>
      <c r="Q696" s="62">
        <f t="shared" si="258"/>
        <v>10500</v>
      </c>
      <c r="R696" s="104">
        <f t="shared" si="270"/>
        <v>150</v>
      </c>
      <c r="S696" s="62">
        <f t="shared" si="271"/>
        <v>0</v>
      </c>
      <c r="T696" s="62">
        <f t="shared" si="272"/>
        <v>0</v>
      </c>
      <c r="U696" s="62">
        <f t="shared" si="275"/>
        <v>49350</v>
      </c>
      <c r="V696" s="62">
        <f t="shared" si="276"/>
        <v>91000</v>
      </c>
      <c r="W696" s="19">
        <f t="shared" si="277"/>
        <v>1.8435469486558798</v>
      </c>
      <c r="X696" s="111">
        <f t="shared" si="278"/>
        <v>121400</v>
      </c>
      <c r="Y696" s="111"/>
      <c r="Z696" s="112">
        <f t="shared" si="279"/>
        <v>3162.1347305389227</v>
      </c>
      <c r="AA696" s="112">
        <f t="shared" si="280"/>
        <v>2101.2000000000003</v>
      </c>
      <c r="AB696" s="112">
        <f t="shared" si="281"/>
        <v>1165.5</v>
      </c>
      <c r="AC696" s="112">
        <f t="shared" si="282"/>
        <v>31621.347305389223</v>
      </c>
      <c r="AD696" s="112">
        <f t="shared" si="283"/>
        <v>21012</v>
      </c>
      <c r="AE696" s="112">
        <f t="shared" si="284"/>
        <v>27300</v>
      </c>
      <c r="AF696" s="112">
        <f t="shared" si="285"/>
        <v>17800</v>
      </c>
      <c r="AG696" s="113">
        <f t="shared" si="286"/>
        <v>0.3</v>
      </c>
      <c r="AH696" s="114">
        <f t="shared" si="287"/>
        <v>0.1956043956043956</v>
      </c>
    </row>
    <row r="697" spans="1:34" ht="21" customHeight="1">
      <c r="A697" s="593">
        <f t="shared" si="266"/>
        <v>687</v>
      </c>
      <c r="B697" s="91"/>
      <c r="C697" s="60" t="s">
        <v>1247</v>
      </c>
      <c r="D697" s="63"/>
      <c r="E697" s="91">
        <v>1</v>
      </c>
      <c r="F697" s="91"/>
      <c r="G697" s="91" t="s">
        <v>1262</v>
      </c>
      <c r="H697" s="134"/>
      <c r="I697" s="617" t="s">
        <v>1418</v>
      </c>
      <c r="J697" s="617">
        <f t="shared" si="274"/>
        <v>39</v>
      </c>
      <c r="K697" s="134" t="s">
        <v>8</v>
      </c>
      <c r="L697" s="143">
        <v>65</v>
      </c>
      <c r="M697" s="134">
        <v>3</v>
      </c>
      <c r="N697" s="148">
        <f t="shared" si="267"/>
        <v>175</v>
      </c>
      <c r="O697" s="149">
        <f t="shared" si="268"/>
        <v>11375</v>
      </c>
      <c r="P697" s="103">
        <f t="shared" si="269"/>
        <v>9.0622899988567571</v>
      </c>
      <c r="Q697" s="116">
        <f t="shared" si="258"/>
        <v>10500</v>
      </c>
      <c r="R697" s="118">
        <f t="shared" si="270"/>
        <v>150</v>
      </c>
      <c r="S697" s="116">
        <f t="shared" si="271"/>
        <v>0</v>
      </c>
      <c r="T697" s="116">
        <f t="shared" si="272"/>
        <v>0</v>
      </c>
      <c r="U697" s="116">
        <f t="shared" si="275"/>
        <v>21875</v>
      </c>
      <c r="V697" s="116">
        <f t="shared" si="276"/>
        <v>40000</v>
      </c>
      <c r="W697" s="148">
        <f t="shared" si="277"/>
        <v>1.8275449101796408</v>
      </c>
      <c r="X697" s="111">
        <f t="shared" si="278"/>
        <v>53400</v>
      </c>
      <c r="Y697" s="111"/>
      <c r="Z697" s="112">
        <f t="shared" si="279"/>
        <v>1370.5014970059885</v>
      </c>
      <c r="AA697" s="112">
        <f t="shared" si="280"/>
        <v>904.7</v>
      </c>
      <c r="AB697" s="112">
        <f t="shared" si="281"/>
        <v>341.25</v>
      </c>
      <c r="AC697" s="112">
        <f t="shared" si="282"/>
        <v>13705.014970059885</v>
      </c>
      <c r="AD697" s="112">
        <f t="shared" si="283"/>
        <v>9047</v>
      </c>
      <c r="AE697" s="112">
        <f t="shared" si="284"/>
        <v>12000</v>
      </c>
      <c r="AF697" s="112">
        <f t="shared" si="285"/>
        <v>7900</v>
      </c>
      <c r="AG697" s="113">
        <f t="shared" si="286"/>
        <v>0.3</v>
      </c>
      <c r="AH697" s="114">
        <f t="shared" si="287"/>
        <v>0.19750000000000001</v>
      </c>
    </row>
    <row r="698" spans="1:34" ht="21" customHeight="1">
      <c r="A698" s="593">
        <f t="shared" si="266"/>
        <v>688</v>
      </c>
      <c r="B698" s="91"/>
      <c r="C698" s="60"/>
      <c r="D698" s="63"/>
      <c r="E698" s="91">
        <v>1</v>
      </c>
      <c r="F698" s="91"/>
      <c r="G698" s="91" t="s">
        <v>1261</v>
      </c>
      <c r="H698" s="134"/>
      <c r="I698" s="617"/>
      <c r="J698" s="617"/>
      <c r="K698" s="134" t="s">
        <v>8</v>
      </c>
      <c r="L698" s="143">
        <v>70</v>
      </c>
      <c r="M698" s="134">
        <v>3</v>
      </c>
      <c r="N698" s="148">
        <f t="shared" si="267"/>
        <v>175</v>
      </c>
      <c r="O698" s="149">
        <f t="shared" si="268"/>
        <v>12250</v>
      </c>
      <c r="P698" s="103">
        <f t="shared" si="269"/>
        <v>9.759389229538046</v>
      </c>
      <c r="Q698" s="116">
        <f t="shared" si="258"/>
        <v>10500</v>
      </c>
      <c r="R698" s="118">
        <f t="shared" si="270"/>
        <v>150</v>
      </c>
      <c r="S698" s="116">
        <f t="shared" si="271"/>
        <v>0</v>
      </c>
      <c r="T698" s="116">
        <f t="shared" si="272"/>
        <v>0</v>
      </c>
      <c r="U698" s="116">
        <f t="shared" si="275"/>
        <v>22750</v>
      </c>
      <c r="V698" s="116">
        <f t="shared" si="276"/>
        <v>41700</v>
      </c>
      <c r="W698" s="148">
        <f t="shared" si="277"/>
        <v>1.828650391524643</v>
      </c>
      <c r="X698" s="111">
        <f t="shared" si="278"/>
        <v>55600</v>
      </c>
      <c r="Y698" s="111"/>
      <c r="Z698" s="112">
        <f t="shared" si="279"/>
        <v>1427.5598802395214</v>
      </c>
      <c r="AA698" s="112">
        <f t="shared" si="280"/>
        <v>949.80000000000007</v>
      </c>
      <c r="AB698" s="112">
        <f t="shared" si="281"/>
        <v>367.5</v>
      </c>
      <c r="AC698" s="112">
        <f t="shared" si="282"/>
        <v>14275.598802395209</v>
      </c>
      <c r="AD698" s="112">
        <f t="shared" si="283"/>
        <v>9498</v>
      </c>
      <c r="AE698" s="112">
        <f t="shared" si="284"/>
        <v>12500</v>
      </c>
      <c r="AF698" s="112">
        <f t="shared" si="285"/>
        <v>8200</v>
      </c>
      <c r="AG698" s="113">
        <f t="shared" si="286"/>
        <v>0.29976019184652281</v>
      </c>
      <c r="AH698" s="114">
        <f t="shared" si="287"/>
        <v>0.19664268585131894</v>
      </c>
    </row>
    <row r="699" spans="1:34" ht="21" customHeight="1">
      <c r="A699" s="593">
        <f t="shared" si="266"/>
        <v>689</v>
      </c>
      <c r="B699" s="91"/>
      <c r="C699" s="60"/>
      <c r="D699" s="63"/>
      <c r="E699" s="91">
        <v>1</v>
      </c>
      <c r="F699" s="91"/>
      <c r="G699" s="91" t="s">
        <v>1263</v>
      </c>
      <c r="H699" s="134"/>
      <c r="I699" s="617"/>
      <c r="J699" s="617"/>
      <c r="K699" s="134" t="s">
        <v>8</v>
      </c>
      <c r="L699" s="143">
        <v>80</v>
      </c>
      <c r="M699" s="134">
        <v>3</v>
      </c>
      <c r="N699" s="148">
        <f t="shared" si="267"/>
        <v>175</v>
      </c>
      <c r="O699" s="149">
        <f t="shared" si="268"/>
        <v>14000</v>
      </c>
      <c r="P699" s="103">
        <f t="shared" si="269"/>
        <v>11.153587690900624</v>
      </c>
      <c r="Q699" s="116">
        <f t="shared" si="258"/>
        <v>10500</v>
      </c>
      <c r="R699" s="118">
        <f t="shared" si="270"/>
        <v>150</v>
      </c>
      <c r="S699" s="116">
        <f t="shared" si="271"/>
        <v>0</v>
      </c>
      <c r="T699" s="116">
        <f t="shared" si="272"/>
        <v>0</v>
      </c>
      <c r="U699" s="116">
        <f t="shared" si="275"/>
        <v>24500</v>
      </c>
      <c r="V699" s="116">
        <f t="shared" si="276"/>
        <v>44900</v>
      </c>
      <c r="W699" s="148">
        <f t="shared" si="277"/>
        <v>1.8306244653550043</v>
      </c>
      <c r="X699" s="111">
        <f t="shared" si="278"/>
        <v>59900</v>
      </c>
      <c r="Y699" s="111"/>
      <c r="Z699" s="112">
        <f t="shared" si="279"/>
        <v>1541.6766467065872</v>
      </c>
      <c r="AA699" s="112">
        <f t="shared" si="280"/>
        <v>1021.7</v>
      </c>
      <c r="AB699" s="112">
        <f t="shared" si="281"/>
        <v>420</v>
      </c>
      <c r="AC699" s="112">
        <f t="shared" si="282"/>
        <v>15416.766467065871</v>
      </c>
      <c r="AD699" s="112">
        <f t="shared" si="283"/>
        <v>10217</v>
      </c>
      <c r="AE699" s="112">
        <f t="shared" si="284"/>
        <v>13500</v>
      </c>
      <c r="AF699" s="112">
        <f t="shared" si="285"/>
        <v>8800</v>
      </c>
      <c r="AG699" s="113">
        <f t="shared" si="286"/>
        <v>0.30066815144766146</v>
      </c>
      <c r="AH699" s="114">
        <f t="shared" si="287"/>
        <v>0.19599109131403117</v>
      </c>
    </row>
    <row r="700" spans="1:34" ht="21" customHeight="1">
      <c r="A700" s="593">
        <f t="shared" si="266"/>
        <v>690</v>
      </c>
      <c r="B700" s="91"/>
      <c r="C700" s="60"/>
      <c r="D700" s="63"/>
      <c r="E700" s="91">
        <v>1</v>
      </c>
      <c r="F700" s="91"/>
      <c r="G700" s="91" t="s">
        <v>1264</v>
      </c>
      <c r="H700" s="134"/>
      <c r="I700" s="617"/>
      <c r="J700" s="617"/>
      <c r="K700" s="134" t="s">
        <v>8</v>
      </c>
      <c r="L700" s="143">
        <v>90</v>
      </c>
      <c r="M700" s="134">
        <v>3</v>
      </c>
      <c r="N700" s="148">
        <f t="shared" si="267"/>
        <v>175</v>
      </c>
      <c r="O700" s="149">
        <f t="shared" si="268"/>
        <v>15750</v>
      </c>
      <c r="P700" s="103">
        <f t="shared" si="269"/>
        <v>12.547786152263201</v>
      </c>
      <c r="Q700" s="116">
        <f t="shared" si="258"/>
        <v>10500</v>
      </c>
      <c r="R700" s="118">
        <f t="shared" si="270"/>
        <v>150</v>
      </c>
      <c r="S700" s="116">
        <f t="shared" si="271"/>
        <v>0</v>
      </c>
      <c r="T700" s="116">
        <f t="shared" si="272"/>
        <v>0</v>
      </c>
      <c r="U700" s="116">
        <f t="shared" si="275"/>
        <v>26250</v>
      </c>
      <c r="V700" s="116">
        <f t="shared" si="276"/>
        <v>48100</v>
      </c>
      <c r="W700" s="148">
        <f t="shared" si="277"/>
        <v>1.8323353293413174</v>
      </c>
      <c r="X700" s="111">
        <f t="shared" si="278"/>
        <v>64200</v>
      </c>
      <c r="Y700" s="111"/>
      <c r="Z700" s="112">
        <f t="shared" si="279"/>
        <v>1655.7934131736524</v>
      </c>
      <c r="AA700" s="112">
        <f t="shared" si="280"/>
        <v>1093.6000000000001</v>
      </c>
      <c r="AB700" s="112">
        <f t="shared" si="281"/>
        <v>472.5</v>
      </c>
      <c r="AC700" s="112">
        <f t="shared" si="282"/>
        <v>16557.934131736525</v>
      </c>
      <c r="AD700" s="112">
        <f t="shared" si="283"/>
        <v>10936</v>
      </c>
      <c r="AE700" s="112">
        <f t="shared" si="284"/>
        <v>14500</v>
      </c>
      <c r="AF700" s="112">
        <f t="shared" si="285"/>
        <v>9400</v>
      </c>
      <c r="AG700" s="113">
        <f t="shared" si="286"/>
        <v>0.30145530145530147</v>
      </c>
      <c r="AH700" s="114">
        <f t="shared" si="287"/>
        <v>0.19542619542619544</v>
      </c>
    </row>
    <row r="701" spans="1:34" ht="21" customHeight="1">
      <c r="A701" s="593">
        <f t="shared" si="266"/>
        <v>691</v>
      </c>
      <c r="B701" s="91"/>
      <c r="C701" s="60"/>
      <c r="D701" s="63"/>
      <c r="E701" s="91">
        <v>1</v>
      </c>
      <c r="F701" s="91"/>
      <c r="G701" s="91" t="s">
        <v>1265</v>
      </c>
      <c r="H701" s="134"/>
      <c r="I701" s="617"/>
      <c r="J701" s="617"/>
      <c r="K701" s="134" t="s">
        <v>8</v>
      </c>
      <c r="L701" s="143">
        <v>100</v>
      </c>
      <c r="M701" s="134">
        <v>3</v>
      </c>
      <c r="N701" s="148">
        <f t="shared" si="267"/>
        <v>175</v>
      </c>
      <c r="O701" s="149">
        <f t="shared" si="268"/>
        <v>17500</v>
      </c>
      <c r="P701" s="103">
        <f t="shared" si="269"/>
        <v>13.941984613625779</v>
      </c>
      <c r="Q701" s="116">
        <f t="shared" si="258"/>
        <v>10500</v>
      </c>
      <c r="R701" s="118">
        <f t="shared" si="270"/>
        <v>150</v>
      </c>
      <c r="S701" s="116">
        <f t="shared" si="271"/>
        <v>0</v>
      </c>
      <c r="T701" s="116">
        <f t="shared" si="272"/>
        <v>0</v>
      </c>
      <c r="U701" s="116">
        <f t="shared" si="275"/>
        <v>28000</v>
      </c>
      <c r="V701" s="116">
        <f t="shared" si="276"/>
        <v>51400</v>
      </c>
      <c r="W701" s="148">
        <f t="shared" si="277"/>
        <v>1.8338323353293413</v>
      </c>
      <c r="X701" s="111">
        <f t="shared" si="278"/>
        <v>68600</v>
      </c>
      <c r="Y701" s="111"/>
      <c r="Z701" s="112">
        <f t="shared" si="279"/>
        <v>1769.9101796407185</v>
      </c>
      <c r="AA701" s="112">
        <f t="shared" si="280"/>
        <v>1173.8</v>
      </c>
      <c r="AB701" s="112">
        <f t="shared" si="281"/>
        <v>525</v>
      </c>
      <c r="AC701" s="112">
        <f t="shared" si="282"/>
        <v>17699.101796407187</v>
      </c>
      <c r="AD701" s="112">
        <f t="shared" si="283"/>
        <v>11738</v>
      </c>
      <c r="AE701" s="112">
        <f t="shared" si="284"/>
        <v>15500</v>
      </c>
      <c r="AF701" s="112">
        <f t="shared" si="285"/>
        <v>10100</v>
      </c>
      <c r="AG701" s="113">
        <f t="shared" si="286"/>
        <v>0.30155642023346302</v>
      </c>
      <c r="AH701" s="114">
        <f t="shared" si="287"/>
        <v>0.19649805447470817</v>
      </c>
    </row>
    <row r="702" spans="1:34" ht="21" customHeight="1">
      <c r="A702" s="593">
        <f t="shared" si="266"/>
        <v>692</v>
      </c>
      <c r="B702" s="91"/>
      <c r="C702" s="60" t="s">
        <v>1248</v>
      </c>
      <c r="D702" s="63"/>
      <c r="E702" s="91">
        <v>1</v>
      </c>
      <c r="F702" s="91"/>
      <c r="G702" s="91" t="s">
        <v>1266</v>
      </c>
      <c r="H702" s="91"/>
      <c r="I702" s="618" t="s">
        <v>1236</v>
      </c>
      <c r="J702" s="618">
        <f t="shared" si="274"/>
        <v>46</v>
      </c>
      <c r="K702" s="91" t="s">
        <v>8</v>
      </c>
      <c r="L702" s="143">
        <v>50</v>
      </c>
      <c r="M702" s="134">
        <v>7</v>
      </c>
      <c r="N702" s="148">
        <f t="shared" si="267"/>
        <v>175</v>
      </c>
      <c r="O702" s="149">
        <f t="shared" si="268"/>
        <v>8750</v>
      </c>
      <c r="P702" s="103">
        <f t="shared" si="269"/>
        <v>6.9709923068128896</v>
      </c>
      <c r="Q702" s="116">
        <f t="shared" si="258"/>
        <v>16900</v>
      </c>
      <c r="R702" s="118">
        <f t="shared" si="270"/>
        <v>150</v>
      </c>
      <c r="S702" s="116">
        <f t="shared" si="271"/>
        <v>0</v>
      </c>
      <c r="T702" s="116">
        <f t="shared" si="272"/>
        <v>0</v>
      </c>
      <c r="U702" s="116">
        <f t="shared" si="275"/>
        <v>25650</v>
      </c>
      <c r="V702" s="116">
        <f t="shared" si="276"/>
        <v>46700</v>
      </c>
      <c r="W702" s="148">
        <f t="shared" si="277"/>
        <v>1.816834167921467</v>
      </c>
      <c r="X702" s="111">
        <f t="shared" si="278"/>
        <v>62300</v>
      </c>
      <c r="Y702" s="111"/>
      <c r="Z702" s="112">
        <f t="shared" si="279"/>
        <v>1582.5598802395214</v>
      </c>
      <c r="AA702" s="112">
        <f t="shared" si="280"/>
        <v>1045.9000000000001</v>
      </c>
      <c r="AB702" s="112">
        <f t="shared" si="281"/>
        <v>262.5</v>
      </c>
      <c r="AC702" s="112">
        <f t="shared" si="282"/>
        <v>15825.598802395209</v>
      </c>
      <c r="AD702" s="112">
        <f t="shared" si="283"/>
        <v>10459</v>
      </c>
      <c r="AE702" s="112">
        <f t="shared" si="284"/>
        <v>14000</v>
      </c>
      <c r="AF702" s="112">
        <f t="shared" si="285"/>
        <v>9200</v>
      </c>
      <c r="AG702" s="113">
        <f t="shared" si="286"/>
        <v>0.29978586723768735</v>
      </c>
      <c r="AH702" s="114">
        <f t="shared" si="287"/>
        <v>0.19700214132762311</v>
      </c>
    </row>
    <row r="703" spans="1:34" ht="21" customHeight="1">
      <c r="A703" s="593">
        <f t="shared" si="266"/>
        <v>693</v>
      </c>
      <c r="B703" s="91"/>
      <c r="C703" s="60"/>
      <c r="D703" s="63"/>
      <c r="E703" s="91"/>
      <c r="F703" s="91"/>
      <c r="G703" s="91" t="s">
        <v>1267</v>
      </c>
      <c r="H703" s="91"/>
      <c r="I703" s="618"/>
      <c r="J703" s="618"/>
      <c r="K703" s="91" t="s">
        <v>8</v>
      </c>
      <c r="L703" s="143">
        <v>105</v>
      </c>
      <c r="M703" s="134">
        <v>7</v>
      </c>
      <c r="N703" s="19">
        <f t="shared" si="267"/>
        <v>175</v>
      </c>
      <c r="O703" s="102">
        <f t="shared" si="268"/>
        <v>18375</v>
      </c>
      <c r="P703" s="103">
        <f t="shared" si="269"/>
        <v>14.639083844307068</v>
      </c>
      <c r="Q703" s="62">
        <f t="shared" si="258"/>
        <v>16900</v>
      </c>
      <c r="R703" s="104">
        <f t="shared" si="270"/>
        <v>150</v>
      </c>
      <c r="S703" s="62">
        <f t="shared" si="271"/>
        <v>0</v>
      </c>
      <c r="T703" s="62">
        <f t="shared" si="272"/>
        <v>0</v>
      </c>
      <c r="U703" s="62">
        <f t="shared" si="275"/>
        <v>35275</v>
      </c>
      <c r="V703" s="62">
        <f t="shared" si="276"/>
        <v>64500</v>
      </c>
      <c r="W703" s="19">
        <f t="shared" si="277"/>
        <v>1.8275992310205951</v>
      </c>
      <c r="X703" s="111">
        <f t="shared" si="278"/>
        <v>86000</v>
      </c>
      <c r="Y703" s="111"/>
      <c r="Z703" s="112">
        <f t="shared" si="279"/>
        <v>2210.2020958083831</v>
      </c>
      <c r="AA703" s="112">
        <f t="shared" si="280"/>
        <v>1460.5</v>
      </c>
      <c r="AB703" s="112">
        <f t="shared" si="281"/>
        <v>551.25</v>
      </c>
      <c r="AC703" s="112">
        <f t="shared" si="282"/>
        <v>22102.020958083827</v>
      </c>
      <c r="AD703" s="112">
        <f t="shared" si="283"/>
        <v>14605</v>
      </c>
      <c r="AE703" s="112">
        <f t="shared" si="284"/>
        <v>19400</v>
      </c>
      <c r="AF703" s="112">
        <f t="shared" si="285"/>
        <v>12600</v>
      </c>
      <c r="AG703" s="113">
        <f t="shared" si="286"/>
        <v>0.30077519379844964</v>
      </c>
      <c r="AH703" s="114">
        <f t="shared" si="287"/>
        <v>0.19534883720930232</v>
      </c>
    </row>
    <row r="704" spans="1:34" ht="21" customHeight="1">
      <c r="A704" s="593">
        <f t="shared" si="266"/>
        <v>694</v>
      </c>
      <c r="B704" s="91"/>
      <c r="C704" s="60"/>
      <c r="D704" s="63"/>
      <c r="E704" s="91"/>
      <c r="F704" s="91"/>
      <c r="G704" s="91" t="s">
        <v>1268</v>
      </c>
      <c r="H704" s="91"/>
      <c r="I704" s="618"/>
      <c r="J704" s="618"/>
      <c r="K704" s="91" t="s">
        <v>8</v>
      </c>
      <c r="L704" s="143">
        <v>203</v>
      </c>
      <c r="M704" s="134">
        <v>7</v>
      </c>
      <c r="N704" s="19">
        <f t="shared" si="267"/>
        <v>175</v>
      </c>
      <c r="O704" s="102">
        <f t="shared" si="268"/>
        <v>35525</v>
      </c>
      <c r="P704" s="103">
        <f t="shared" si="269"/>
        <v>28.302228765660331</v>
      </c>
      <c r="Q704" s="62">
        <f t="shared" si="258"/>
        <v>16900</v>
      </c>
      <c r="R704" s="104">
        <f t="shared" si="270"/>
        <v>150</v>
      </c>
      <c r="S704" s="62">
        <f t="shared" si="271"/>
        <v>0</v>
      </c>
      <c r="T704" s="62">
        <f t="shared" si="272"/>
        <v>0</v>
      </c>
      <c r="U704" s="62">
        <f t="shared" si="275"/>
        <v>52425</v>
      </c>
      <c r="V704" s="62">
        <f t="shared" si="276"/>
        <v>96400</v>
      </c>
      <c r="W704" s="19">
        <f t="shared" si="277"/>
        <v>1.8369841147461872</v>
      </c>
      <c r="X704" s="111">
        <f t="shared" si="278"/>
        <v>128600</v>
      </c>
      <c r="Y704" s="111"/>
      <c r="Z704" s="112">
        <f t="shared" si="279"/>
        <v>3328.5464071856295</v>
      </c>
      <c r="AA704" s="112">
        <f t="shared" si="280"/>
        <v>2211.3000000000002</v>
      </c>
      <c r="AB704" s="112">
        <f t="shared" si="281"/>
        <v>1065.75</v>
      </c>
      <c r="AC704" s="112">
        <f t="shared" si="282"/>
        <v>33285.464071856288</v>
      </c>
      <c r="AD704" s="112">
        <f t="shared" si="283"/>
        <v>22113</v>
      </c>
      <c r="AE704" s="112">
        <f t="shared" si="284"/>
        <v>28900</v>
      </c>
      <c r="AF704" s="112">
        <f t="shared" si="285"/>
        <v>18900</v>
      </c>
      <c r="AG704" s="113">
        <f t="shared" si="286"/>
        <v>0.29979253112033194</v>
      </c>
      <c r="AH704" s="114">
        <f t="shared" si="287"/>
        <v>0.19605809128630705</v>
      </c>
    </row>
    <row r="705" spans="1:34" ht="21" customHeight="1">
      <c r="A705" s="593">
        <f t="shared" si="266"/>
        <v>695</v>
      </c>
      <c r="B705" s="91"/>
      <c r="C705" s="60" t="s">
        <v>1249</v>
      </c>
      <c r="D705" s="63"/>
      <c r="E705" s="91">
        <v>1</v>
      </c>
      <c r="F705" s="91" t="s">
        <v>1269</v>
      </c>
      <c r="G705" s="91"/>
      <c r="H705" s="91"/>
      <c r="I705" s="581" t="s">
        <v>1419</v>
      </c>
      <c r="J705" s="133">
        <f t="shared" si="274"/>
        <v>42</v>
      </c>
      <c r="K705" s="91" t="s">
        <v>8</v>
      </c>
      <c r="L705" s="143">
        <v>290</v>
      </c>
      <c r="M705" s="134">
        <v>3</v>
      </c>
      <c r="N705" s="19">
        <f t="shared" si="267"/>
        <v>175</v>
      </c>
      <c r="O705" s="102">
        <f t="shared" si="268"/>
        <v>50750</v>
      </c>
      <c r="P705" s="103">
        <f t="shared" si="269"/>
        <v>40.431755379514762</v>
      </c>
      <c r="Q705" s="62">
        <f t="shared" si="258"/>
        <v>10500</v>
      </c>
      <c r="R705" s="104">
        <f t="shared" si="270"/>
        <v>150</v>
      </c>
      <c r="S705" s="62">
        <f t="shared" si="271"/>
        <v>0</v>
      </c>
      <c r="T705" s="62">
        <f t="shared" si="272"/>
        <v>0</v>
      </c>
      <c r="U705" s="62">
        <f t="shared" si="275"/>
        <v>61250</v>
      </c>
      <c r="V705" s="62">
        <f t="shared" si="276"/>
        <v>113100</v>
      </c>
      <c r="W705" s="19">
        <f t="shared" si="277"/>
        <v>1.8460222412318221</v>
      </c>
      <c r="X705" s="111">
        <f t="shared" si="278"/>
        <v>150800</v>
      </c>
      <c r="Y705" s="111"/>
      <c r="Z705" s="112">
        <f t="shared" si="279"/>
        <v>3938.1287425149703</v>
      </c>
      <c r="AA705" s="112">
        <f t="shared" si="280"/>
        <v>2621.4</v>
      </c>
      <c r="AB705" s="112">
        <f t="shared" si="281"/>
        <v>1522.5</v>
      </c>
      <c r="AC705" s="112">
        <f t="shared" si="282"/>
        <v>39381.287425149698</v>
      </c>
      <c r="AD705" s="112">
        <f t="shared" si="283"/>
        <v>26214</v>
      </c>
      <c r="AE705" s="112">
        <f t="shared" si="284"/>
        <v>34000</v>
      </c>
      <c r="AF705" s="112">
        <f t="shared" si="285"/>
        <v>22100</v>
      </c>
      <c r="AG705" s="113">
        <f t="shared" si="286"/>
        <v>0.30061892130857648</v>
      </c>
      <c r="AH705" s="114">
        <f t="shared" si="287"/>
        <v>0.19540229885057472</v>
      </c>
    </row>
    <row r="706" spans="1:34" ht="21" customHeight="1">
      <c r="A706" s="593">
        <f t="shared" si="266"/>
        <v>696</v>
      </c>
      <c r="B706" s="91"/>
      <c r="C706" s="60" t="s">
        <v>1250</v>
      </c>
      <c r="D706" s="63"/>
      <c r="E706" s="91">
        <v>1</v>
      </c>
      <c r="F706" s="91" t="s">
        <v>1272</v>
      </c>
      <c r="G706" s="91" t="s">
        <v>1252</v>
      </c>
      <c r="H706" s="91"/>
      <c r="I706" s="618" t="s">
        <v>1420</v>
      </c>
      <c r="J706" s="618">
        <f t="shared" si="274"/>
        <v>38</v>
      </c>
      <c r="K706" s="91" t="s">
        <v>8</v>
      </c>
      <c r="L706" s="143">
        <v>50</v>
      </c>
      <c r="M706" s="134">
        <v>3</v>
      </c>
      <c r="N706" s="19">
        <f t="shared" si="267"/>
        <v>175</v>
      </c>
      <c r="O706" s="102">
        <f t="shared" si="268"/>
        <v>8750</v>
      </c>
      <c r="P706" s="103">
        <f t="shared" si="269"/>
        <v>6.9709923068128896</v>
      </c>
      <c r="Q706" s="62">
        <f t="shared" ref="Q706:Q759" si="288">IF($M706&lt;=1, 6500, IF($M706&lt;=1.5, 7300, IF($M706&lt;=2, 8100, IF($M706&lt;2.5, 8900, IF($M706&lt;3, 10000, IF($M706&lt;3.5, 10500, IF($M706&lt;4, 11300, IF($M706&lt;4.5, 12100, IF($M706&lt;5, 12900, IF($M706&lt;5.5, 13700, IF($M706&lt;6, 14500, IF($M706&lt;6.5, 15300, IF($M706&lt;7, 16100, IF($M706&lt;7.5, 16900, IF($M706&lt;8, 17700, IF($M706&lt;8.5, 18500, IF($M706&lt;9, 19300, IF($M706&lt;9.5, 20100, IF($M706&lt;10, 20900, IF($M706&gt;=10, 30000))))))))))))))))))))</f>
        <v>10500</v>
      </c>
      <c r="R706" s="104">
        <f t="shared" si="270"/>
        <v>150</v>
      </c>
      <c r="S706" s="62">
        <f t="shared" si="271"/>
        <v>0</v>
      </c>
      <c r="T706" s="62">
        <f t="shared" si="272"/>
        <v>0</v>
      </c>
      <c r="U706" s="62">
        <f t="shared" si="275"/>
        <v>19250</v>
      </c>
      <c r="V706" s="62">
        <f t="shared" si="276"/>
        <v>35200</v>
      </c>
      <c r="W706" s="19">
        <f t="shared" si="277"/>
        <v>1.8236254763200872</v>
      </c>
      <c r="X706" s="111">
        <f t="shared" si="278"/>
        <v>47000</v>
      </c>
      <c r="Y706" s="111"/>
      <c r="Z706" s="112">
        <f t="shared" si="279"/>
        <v>1199.3263473053894</v>
      </c>
      <c r="AA706" s="112">
        <f t="shared" si="280"/>
        <v>796</v>
      </c>
      <c r="AB706" s="112">
        <f t="shared" si="281"/>
        <v>262.5</v>
      </c>
      <c r="AC706" s="112">
        <f t="shared" si="282"/>
        <v>11993.263473053892</v>
      </c>
      <c r="AD706" s="112">
        <f t="shared" si="283"/>
        <v>7960</v>
      </c>
      <c r="AE706" s="112">
        <f t="shared" si="284"/>
        <v>10600</v>
      </c>
      <c r="AF706" s="112">
        <f t="shared" si="285"/>
        <v>7000</v>
      </c>
      <c r="AG706" s="113">
        <f t="shared" si="286"/>
        <v>0.30113636363636365</v>
      </c>
      <c r="AH706" s="114">
        <f t="shared" si="287"/>
        <v>0.19886363636363635</v>
      </c>
    </row>
    <row r="707" spans="1:34" ht="21" customHeight="1">
      <c r="A707" s="593">
        <f t="shared" si="266"/>
        <v>697</v>
      </c>
      <c r="B707" s="91"/>
      <c r="C707" s="60"/>
      <c r="D707" s="63"/>
      <c r="E707" s="91">
        <v>1</v>
      </c>
      <c r="F707" s="91" t="s">
        <v>1273</v>
      </c>
      <c r="G707" s="91" t="s">
        <v>1270</v>
      </c>
      <c r="H707" s="91"/>
      <c r="I707" s="618"/>
      <c r="J707" s="618"/>
      <c r="K707" s="91" t="s">
        <v>8</v>
      </c>
      <c r="L707" s="143">
        <v>60</v>
      </c>
      <c r="M707" s="134">
        <v>3</v>
      </c>
      <c r="N707" s="19">
        <f t="shared" si="267"/>
        <v>175</v>
      </c>
      <c r="O707" s="102">
        <f t="shared" si="268"/>
        <v>10500</v>
      </c>
      <c r="P707" s="103">
        <f t="shared" si="269"/>
        <v>8.3651907681754682</v>
      </c>
      <c r="Q707" s="62">
        <f t="shared" si="288"/>
        <v>10500</v>
      </c>
      <c r="R707" s="104">
        <f t="shared" si="270"/>
        <v>150</v>
      </c>
      <c r="S707" s="62">
        <f t="shared" si="271"/>
        <v>0</v>
      </c>
      <c r="T707" s="62">
        <f t="shared" si="272"/>
        <v>0</v>
      </c>
      <c r="U707" s="62">
        <f t="shared" si="275"/>
        <v>21000</v>
      </c>
      <c r="V707" s="62">
        <f t="shared" si="276"/>
        <v>38400</v>
      </c>
      <c r="W707" s="19">
        <f t="shared" si="277"/>
        <v>1.8263473053892216</v>
      </c>
      <c r="X707" s="111">
        <f t="shared" si="278"/>
        <v>51200</v>
      </c>
      <c r="Y707" s="111"/>
      <c r="Z707" s="112">
        <f t="shared" si="279"/>
        <v>1313.4431137724553</v>
      </c>
      <c r="AA707" s="112">
        <f t="shared" si="280"/>
        <v>869.6</v>
      </c>
      <c r="AB707" s="112">
        <f t="shared" si="281"/>
        <v>315</v>
      </c>
      <c r="AC707" s="112">
        <f t="shared" si="282"/>
        <v>13134.431137724554</v>
      </c>
      <c r="AD707" s="112">
        <f t="shared" si="283"/>
        <v>8696</v>
      </c>
      <c r="AE707" s="112">
        <f t="shared" si="284"/>
        <v>11600</v>
      </c>
      <c r="AF707" s="112">
        <f t="shared" si="285"/>
        <v>7600</v>
      </c>
      <c r="AG707" s="113">
        <f t="shared" si="286"/>
        <v>0.30208333333333331</v>
      </c>
      <c r="AH707" s="114">
        <f t="shared" si="287"/>
        <v>0.19791666666666666</v>
      </c>
    </row>
    <row r="708" spans="1:34" ht="21" customHeight="1">
      <c r="A708" s="593">
        <f t="shared" si="266"/>
        <v>698</v>
      </c>
      <c r="B708" s="91"/>
      <c r="C708" s="60"/>
      <c r="D708" s="63"/>
      <c r="E708" s="91">
        <v>1</v>
      </c>
      <c r="F708" s="91" t="s">
        <v>1274</v>
      </c>
      <c r="G708" s="91" t="s">
        <v>1271</v>
      </c>
      <c r="H708" s="91"/>
      <c r="I708" s="618"/>
      <c r="J708" s="618"/>
      <c r="K708" s="91" t="s">
        <v>8</v>
      </c>
      <c r="L708" s="143">
        <v>70</v>
      </c>
      <c r="M708" s="134">
        <v>3</v>
      </c>
      <c r="N708" s="19">
        <f t="shared" si="267"/>
        <v>175</v>
      </c>
      <c r="O708" s="102">
        <f t="shared" si="268"/>
        <v>12250</v>
      </c>
      <c r="P708" s="103">
        <f t="shared" si="269"/>
        <v>9.759389229538046</v>
      </c>
      <c r="Q708" s="62">
        <f t="shared" si="288"/>
        <v>10500</v>
      </c>
      <c r="R708" s="104">
        <f t="shared" si="270"/>
        <v>150</v>
      </c>
      <c r="S708" s="62">
        <f t="shared" si="271"/>
        <v>0</v>
      </c>
      <c r="T708" s="62">
        <f t="shared" si="272"/>
        <v>0</v>
      </c>
      <c r="U708" s="62">
        <f t="shared" si="275"/>
        <v>22750</v>
      </c>
      <c r="V708" s="62">
        <f t="shared" si="276"/>
        <v>41700</v>
      </c>
      <c r="W708" s="19">
        <f t="shared" si="277"/>
        <v>1.828650391524643</v>
      </c>
      <c r="X708" s="111">
        <f t="shared" si="278"/>
        <v>55600</v>
      </c>
      <c r="Y708" s="111"/>
      <c r="Z708" s="112">
        <f t="shared" si="279"/>
        <v>1427.5598802395214</v>
      </c>
      <c r="AA708" s="112">
        <f t="shared" si="280"/>
        <v>949.80000000000007</v>
      </c>
      <c r="AB708" s="112">
        <f t="shared" si="281"/>
        <v>367.5</v>
      </c>
      <c r="AC708" s="112">
        <f t="shared" si="282"/>
        <v>14275.598802395209</v>
      </c>
      <c r="AD708" s="112">
        <f t="shared" si="283"/>
        <v>9498</v>
      </c>
      <c r="AE708" s="112">
        <f t="shared" si="284"/>
        <v>12500</v>
      </c>
      <c r="AF708" s="112">
        <f t="shared" si="285"/>
        <v>8200</v>
      </c>
      <c r="AG708" s="113">
        <f t="shared" si="286"/>
        <v>0.29976019184652281</v>
      </c>
      <c r="AH708" s="114">
        <f t="shared" si="287"/>
        <v>0.19664268585131894</v>
      </c>
    </row>
    <row r="709" spans="1:34" ht="21" customHeight="1">
      <c r="A709" s="593">
        <f t="shared" si="266"/>
        <v>699</v>
      </c>
      <c r="B709" s="91"/>
      <c r="C709" s="60" t="s">
        <v>1251</v>
      </c>
      <c r="D709" s="63"/>
      <c r="E709" s="91">
        <v>1</v>
      </c>
      <c r="F709" s="91"/>
      <c r="G709" s="91"/>
      <c r="H709" s="91"/>
      <c r="I709" s="581" t="s">
        <v>1421</v>
      </c>
      <c r="J709" s="91">
        <f t="shared" si="274"/>
        <v>47</v>
      </c>
      <c r="K709" s="91" t="s">
        <v>8</v>
      </c>
      <c r="L709" s="143">
        <v>80</v>
      </c>
      <c r="M709" s="134">
        <v>3</v>
      </c>
      <c r="N709" s="19">
        <f t="shared" si="267"/>
        <v>175</v>
      </c>
      <c r="O709" s="102">
        <f t="shared" si="268"/>
        <v>14000</v>
      </c>
      <c r="P709" s="103">
        <f t="shared" si="269"/>
        <v>11.153587690900624</v>
      </c>
      <c r="Q709" s="62">
        <f t="shared" si="288"/>
        <v>10500</v>
      </c>
      <c r="R709" s="104">
        <f t="shared" si="270"/>
        <v>150</v>
      </c>
      <c r="S709" s="62">
        <f t="shared" si="271"/>
        <v>0</v>
      </c>
      <c r="T709" s="62">
        <f t="shared" si="272"/>
        <v>0</v>
      </c>
      <c r="U709" s="62">
        <f t="shared" si="275"/>
        <v>24500</v>
      </c>
      <c r="V709" s="62">
        <f t="shared" si="276"/>
        <v>44900</v>
      </c>
      <c r="W709" s="19">
        <f t="shared" si="277"/>
        <v>1.8306244653550043</v>
      </c>
      <c r="X709" s="111">
        <f t="shared" si="278"/>
        <v>59900</v>
      </c>
      <c r="Y709" s="111"/>
      <c r="Z709" s="112">
        <f t="shared" si="279"/>
        <v>1541.6766467065872</v>
      </c>
      <c r="AA709" s="112">
        <f t="shared" si="280"/>
        <v>1021.7</v>
      </c>
      <c r="AB709" s="112">
        <f t="shared" si="281"/>
        <v>420</v>
      </c>
      <c r="AC709" s="112">
        <f t="shared" si="282"/>
        <v>15416.766467065871</v>
      </c>
      <c r="AD709" s="112">
        <f t="shared" si="283"/>
        <v>10217</v>
      </c>
      <c r="AE709" s="112">
        <f t="shared" si="284"/>
        <v>13500</v>
      </c>
      <c r="AF709" s="112">
        <f t="shared" si="285"/>
        <v>8800</v>
      </c>
      <c r="AG709" s="113">
        <f t="shared" si="286"/>
        <v>0.30066815144766146</v>
      </c>
      <c r="AH709" s="114">
        <f t="shared" si="287"/>
        <v>0.19599109131403117</v>
      </c>
    </row>
    <row r="710" spans="1:34" s="36" customFormat="1" ht="21" customHeight="1">
      <c r="A710" s="593">
        <f t="shared" si="266"/>
        <v>700</v>
      </c>
      <c r="B710" s="88"/>
      <c r="C710" s="137" t="s">
        <v>1311</v>
      </c>
      <c r="D710" s="137"/>
      <c r="E710" s="138">
        <v>1</v>
      </c>
      <c r="F710" s="88"/>
      <c r="G710" s="139"/>
      <c r="H710" s="140"/>
      <c r="I710" s="591" t="s">
        <v>1422</v>
      </c>
      <c r="J710" s="89">
        <f t="shared" ref="J710:J770" si="289">LENB(I710)</f>
        <v>37</v>
      </c>
      <c r="K710" s="34" t="s">
        <v>8</v>
      </c>
      <c r="L710" s="154">
        <v>238</v>
      </c>
      <c r="M710" s="150">
        <v>3</v>
      </c>
      <c r="N710" s="148">
        <f t="shared" ref="N710" si="290">IF(K710="USD",$G$1,IF(K710="CNY",$G$2,IF(K710="JPY",$G$4,IF(K710="EUR",$G$3,"확인요망"))))</f>
        <v>175</v>
      </c>
      <c r="O710" s="149">
        <f t="shared" ref="O710" si="291">L710*N710</f>
        <v>41650</v>
      </c>
      <c r="P710" s="103">
        <f t="shared" ref="P710" si="292">O710/$G$1</f>
        <v>33.181923380429353</v>
      </c>
      <c r="Q710" s="116">
        <f t="shared" ref="Q710" si="293">IF($M710&lt;=1, 6500, IF($M710&lt;=1.5, 7300, IF($M710&lt;=2, 8100, IF($M710&lt;2.5, 8900, IF($M710&lt;3, 10000, IF($M710&lt;3.5, 10500, IF($M710&lt;4, 11300, IF($M710&lt;4.5, 12100, IF($M710&lt;5, 12900, IF($M710&lt;5.5, 13700, IF($M710&lt;6, 14500, IF($M710&lt;6.5, 15300, IF($M710&lt;7, 16100, IF($M710&lt;7.5, 16900, IF($M710&lt;8, 17700, IF($M710&lt;8.5, 18500, IF($M710&lt;9, 19300, IF($M710&lt;9.5, 20100, IF($M710&lt;10, 20900, IF($M710&gt;=10, 30000))))))))))))))))))))</f>
        <v>10500</v>
      </c>
      <c r="R710" s="118">
        <f t="shared" ref="R710" si="294">IF(G710="USD",200,150)</f>
        <v>150</v>
      </c>
      <c r="S710" s="116">
        <f t="shared" ref="S710" si="295">IF(P710&lt;R710,0,(O710+Q710)*0.08)</f>
        <v>0</v>
      </c>
      <c r="T710" s="116">
        <f t="shared" ref="T710" si="296">IF(P710&lt;R710,0,(O710+S710)*0.1)</f>
        <v>0</v>
      </c>
      <c r="U710" s="116">
        <f t="shared" ref="U710" si="297">SUM(O710+Q710)</f>
        <v>52150</v>
      </c>
      <c r="V710" s="116">
        <f t="shared" ref="V710" si="298">ROUNDUP(U710*W710, -2)</f>
        <v>96200</v>
      </c>
      <c r="W710" s="148">
        <f t="shared" ref="W710" si="299">((0.03*O710)+(0.9*U710))/(0.501*U710)</f>
        <v>1.844231001085078</v>
      </c>
      <c r="X710" s="111">
        <f t="shared" si="278"/>
        <v>128300</v>
      </c>
      <c r="Y710" s="111"/>
      <c r="Z710" s="151">
        <f t="shared" si="279"/>
        <v>3344.7215568862266</v>
      </c>
      <c r="AA710" s="151">
        <f t="shared" ref="AA710" si="300">AD710*0.1</f>
        <v>2223.9</v>
      </c>
      <c r="AB710" s="151">
        <f t="shared" si="281"/>
        <v>1249.5</v>
      </c>
      <c r="AC710" s="151">
        <f t="shared" si="282"/>
        <v>33447.215568862273</v>
      </c>
      <c r="AD710" s="151">
        <f t="shared" si="283"/>
        <v>22239</v>
      </c>
      <c r="AE710" s="151">
        <f t="shared" ref="AE710" si="301">ROUNDUP(AC710-(Z710+AB710),-2)</f>
        <v>28900</v>
      </c>
      <c r="AF710" s="151">
        <f t="shared" ref="AF710" si="302">ROUNDUP(AD710-(AB710+AA710),-2)</f>
        <v>18800</v>
      </c>
      <c r="AG710" s="152">
        <f t="shared" si="286"/>
        <v>0.3004158004158004</v>
      </c>
      <c r="AH710" s="153">
        <f t="shared" si="287"/>
        <v>0.19542619542619544</v>
      </c>
    </row>
    <row r="711" spans="1:34" ht="21" customHeight="1">
      <c r="A711" s="593">
        <f t="shared" si="266"/>
        <v>701</v>
      </c>
      <c r="C711" s="61" t="s">
        <v>1312</v>
      </c>
      <c r="D711" s="61"/>
      <c r="E711" s="65">
        <v>1</v>
      </c>
      <c r="I711" s="583" t="s">
        <v>1423</v>
      </c>
      <c r="J711" s="55">
        <f t="shared" si="289"/>
        <v>48</v>
      </c>
      <c r="K711" s="92" t="s">
        <v>8</v>
      </c>
      <c r="L711" s="146">
        <v>198</v>
      </c>
      <c r="M711" s="134">
        <v>3</v>
      </c>
      <c r="N711" s="19">
        <f t="shared" ref="N711:N751" si="303">IF(K711="USD",$G$1,IF(K711="CNY",$G$2,IF(K711="JPY",$G$4,IF(K711="EUR",$G$3,"확인요망"))))</f>
        <v>175</v>
      </c>
      <c r="O711" s="102">
        <f t="shared" ref="O711:O751" si="304">L711*N711</f>
        <v>34650</v>
      </c>
      <c r="P711" s="103">
        <f t="shared" ref="P711:P751" si="305">O711/$G$1</f>
        <v>27.605129534979042</v>
      </c>
      <c r="Q711" s="62">
        <f t="shared" si="288"/>
        <v>10500</v>
      </c>
      <c r="R711" s="104">
        <f t="shared" ref="R711:R751" si="306">IF(G711="USD",200,150)</f>
        <v>150</v>
      </c>
      <c r="S711" s="62">
        <f t="shared" ref="S711:S751" si="307">IF(P711&lt;R711,0,(O711+Q711)*0.08)</f>
        <v>0</v>
      </c>
      <c r="T711" s="62">
        <f t="shared" ref="T711:T751" si="308">IF(P711&lt;R711,0,(O711+S711)*0.1)</f>
        <v>0</v>
      </c>
      <c r="U711" s="62">
        <f t="shared" ref="U711:U751" si="309">SUM(O711+Q711)</f>
        <v>45150</v>
      </c>
      <c r="V711" s="62">
        <f t="shared" ref="V711:V751" si="310">ROUNDUP(U711*W711, -2)</f>
        <v>83200</v>
      </c>
      <c r="W711" s="19">
        <f t="shared" ref="W711:W751" si="311">((0.03*O711)+(0.9*U711))/(0.501*U711)</f>
        <v>1.8423617880518033</v>
      </c>
      <c r="X711" s="111">
        <f t="shared" si="278"/>
        <v>111000</v>
      </c>
      <c r="Y711" s="111"/>
      <c r="Z711" s="112">
        <f t="shared" si="279"/>
        <v>2888.2544910179636</v>
      </c>
      <c r="AA711" s="112">
        <f t="shared" ref="AA711:AA751" si="312">AD711*0.1</f>
        <v>1918</v>
      </c>
      <c r="AB711" s="112">
        <f t="shared" si="281"/>
        <v>1039.5</v>
      </c>
      <c r="AC711" s="112">
        <f t="shared" si="282"/>
        <v>28882.54491017964</v>
      </c>
      <c r="AD711" s="112">
        <f t="shared" si="283"/>
        <v>19180</v>
      </c>
      <c r="AE711" s="112">
        <f t="shared" ref="AE711:AE751" si="313">ROUNDUP(AC711-(Z711+AB711),-2)</f>
        <v>25000</v>
      </c>
      <c r="AF711" s="112">
        <f t="shared" ref="AF711:AF751" si="314">ROUNDUP(AD711-(AB711+AA711),-2)</f>
        <v>16300</v>
      </c>
      <c r="AG711" s="113">
        <f t="shared" si="286"/>
        <v>0.30048076923076922</v>
      </c>
      <c r="AH711" s="114">
        <f t="shared" si="287"/>
        <v>0.19591346153846154</v>
      </c>
    </row>
    <row r="712" spans="1:34" ht="21" customHeight="1">
      <c r="A712" s="593">
        <f t="shared" si="266"/>
        <v>702</v>
      </c>
      <c r="B712" s="87"/>
      <c r="C712" s="61" t="s">
        <v>1313</v>
      </c>
      <c r="D712" s="61"/>
      <c r="E712" s="65">
        <v>1</v>
      </c>
      <c r="I712" s="583" t="s">
        <v>1353</v>
      </c>
      <c r="J712" s="55">
        <f t="shared" si="289"/>
        <v>29</v>
      </c>
      <c r="K712" s="92" t="s">
        <v>8</v>
      </c>
      <c r="L712" s="146">
        <v>218</v>
      </c>
      <c r="M712" s="134">
        <v>3</v>
      </c>
      <c r="N712" s="19">
        <f t="shared" si="303"/>
        <v>175</v>
      </c>
      <c r="O712" s="102">
        <f t="shared" si="304"/>
        <v>38150</v>
      </c>
      <c r="P712" s="103">
        <f t="shared" si="305"/>
        <v>30.393526457704198</v>
      </c>
      <c r="Q712" s="62">
        <f t="shared" si="288"/>
        <v>10500</v>
      </c>
      <c r="R712" s="104">
        <f t="shared" si="306"/>
        <v>150</v>
      </c>
      <c r="S712" s="62">
        <f t="shared" si="307"/>
        <v>0</v>
      </c>
      <c r="T712" s="62">
        <f t="shared" si="308"/>
        <v>0</v>
      </c>
      <c r="U712" s="62">
        <f t="shared" si="309"/>
        <v>48650</v>
      </c>
      <c r="V712" s="62">
        <f t="shared" si="310"/>
        <v>89700</v>
      </c>
      <c r="W712" s="19">
        <f t="shared" si="311"/>
        <v>1.8433636324473355</v>
      </c>
      <c r="X712" s="111">
        <f t="shared" si="278"/>
        <v>119600</v>
      </c>
      <c r="Y712" s="111"/>
      <c r="Z712" s="112">
        <f t="shared" si="279"/>
        <v>3116.4880239520953</v>
      </c>
      <c r="AA712" s="112">
        <f t="shared" si="312"/>
        <v>2071.8000000000002</v>
      </c>
      <c r="AB712" s="112">
        <f t="shared" si="281"/>
        <v>1144.5</v>
      </c>
      <c r="AC712" s="112">
        <f t="shared" si="282"/>
        <v>31164.88023952095</v>
      </c>
      <c r="AD712" s="112">
        <f t="shared" si="283"/>
        <v>20718</v>
      </c>
      <c r="AE712" s="112">
        <f t="shared" si="313"/>
        <v>27000</v>
      </c>
      <c r="AF712" s="112">
        <f t="shared" si="314"/>
        <v>17600</v>
      </c>
      <c r="AG712" s="113">
        <f t="shared" si="286"/>
        <v>0.30100334448160537</v>
      </c>
      <c r="AH712" s="114">
        <f t="shared" si="287"/>
        <v>0.19620958751393533</v>
      </c>
    </row>
    <row r="713" spans="1:34" ht="21" customHeight="1">
      <c r="A713" s="593">
        <f t="shared" si="266"/>
        <v>703</v>
      </c>
      <c r="B713" s="87"/>
      <c r="C713" s="61" t="s">
        <v>1314</v>
      </c>
      <c r="D713" s="61"/>
      <c r="E713" s="65">
        <v>1</v>
      </c>
      <c r="I713" s="583" t="s">
        <v>1354</v>
      </c>
      <c r="J713" s="55">
        <f t="shared" si="289"/>
        <v>44</v>
      </c>
      <c r="K713" s="92" t="s">
        <v>8</v>
      </c>
      <c r="L713" s="146">
        <v>268</v>
      </c>
      <c r="M713" s="134">
        <v>3</v>
      </c>
      <c r="N713" s="19">
        <f t="shared" si="303"/>
        <v>175</v>
      </c>
      <c r="O713" s="102">
        <f t="shared" si="304"/>
        <v>46900</v>
      </c>
      <c r="P713" s="103">
        <f t="shared" si="305"/>
        <v>37.364518764517086</v>
      </c>
      <c r="Q713" s="62">
        <f t="shared" si="288"/>
        <v>10500</v>
      </c>
      <c r="R713" s="104">
        <f t="shared" si="306"/>
        <v>150</v>
      </c>
      <c r="S713" s="62">
        <f t="shared" si="307"/>
        <v>0</v>
      </c>
      <c r="T713" s="62">
        <f t="shared" si="308"/>
        <v>0</v>
      </c>
      <c r="U713" s="62">
        <f t="shared" si="309"/>
        <v>57400</v>
      </c>
      <c r="V713" s="62">
        <f t="shared" si="310"/>
        <v>106000</v>
      </c>
      <c r="W713" s="19">
        <f t="shared" si="311"/>
        <v>1.8453337227983058</v>
      </c>
      <c r="X713" s="111">
        <f t="shared" si="278"/>
        <v>141400</v>
      </c>
      <c r="Y713" s="111"/>
      <c r="Z713" s="112">
        <f t="shared" si="279"/>
        <v>3687.0718562874254</v>
      </c>
      <c r="AA713" s="112">
        <f t="shared" si="312"/>
        <v>2456.2000000000003</v>
      </c>
      <c r="AB713" s="112">
        <f t="shared" si="281"/>
        <v>1407</v>
      </c>
      <c r="AC713" s="112">
        <f t="shared" si="282"/>
        <v>36870.718562874259</v>
      </c>
      <c r="AD713" s="112">
        <f t="shared" si="283"/>
        <v>24562</v>
      </c>
      <c r="AE713" s="112">
        <f t="shared" si="313"/>
        <v>31800</v>
      </c>
      <c r="AF713" s="112">
        <f t="shared" si="314"/>
        <v>20700</v>
      </c>
      <c r="AG713" s="113">
        <f t="shared" si="286"/>
        <v>0.3</v>
      </c>
      <c r="AH713" s="114">
        <f t="shared" si="287"/>
        <v>0.19528301886792454</v>
      </c>
    </row>
    <row r="714" spans="1:34" ht="21" customHeight="1">
      <c r="A714" s="593">
        <f t="shared" si="266"/>
        <v>704</v>
      </c>
      <c r="B714" s="87"/>
      <c r="C714" s="61" t="s">
        <v>1315</v>
      </c>
      <c r="D714" s="61"/>
      <c r="E714" s="65">
        <v>1</v>
      </c>
      <c r="I714" s="583" t="s">
        <v>1424</v>
      </c>
      <c r="J714" s="55">
        <f t="shared" si="289"/>
        <v>48</v>
      </c>
      <c r="K714" s="92" t="s">
        <v>8</v>
      </c>
      <c r="L714" s="146">
        <v>228</v>
      </c>
      <c r="M714" s="134">
        <v>3</v>
      </c>
      <c r="N714" s="19">
        <f t="shared" si="303"/>
        <v>175</v>
      </c>
      <c r="O714" s="102">
        <f t="shared" si="304"/>
        <v>39900</v>
      </c>
      <c r="P714" s="103">
        <f t="shared" si="305"/>
        <v>31.787724919066775</v>
      </c>
      <c r="Q714" s="62">
        <f t="shared" si="288"/>
        <v>10500</v>
      </c>
      <c r="R714" s="104">
        <f t="shared" si="306"/>
        <v>150</v>
      </c>
      <c r="S714" s="62">
        <f t="shared" si="307"/>
        <v>0</v>
      </c>
      <c r="T714" s="62">
        <f t="shared" si="308"/>
        <v>0</v>
      </c>
      <c r="U714" s="62">
        <f t="shared" si="309"/>
        <v>50400</v>
      </c>
      <c r="V714" s="62">
        <f t="shared" si="310"/>
        <v>93000</v>
      </c>
      <c r="W714" s="19">
        <f t="shared" si="311"/>
        <v>1.8438123752495008</v>
      </c>
      <c r="X714" s="111">
        <f t="shared" si="278"/>
        <v>124000</v>
      </c>
      <c r="Y714" s="111"/>
      <c r="Z714" s="112">
        <f t="shared" si="279"/>
        <v>3230.604790419161</v>
      </c>
      <c r="AA714" s="112">
        <f t="shared" si="312"/>
        <v>2152</v>
      </c>
      <c r="AB714" s="112">
        <f t="shared" si="281"/>
        <v>1197</v>
      </c>
      <c r="AC714" s="112">
        <f t="shared" si="282"/>
        <v>32306.047904191611</v>
      </c>
      <c r="AD714" s="112">
        <f t="shared" si="283"/>
        <v>21520</v>
      </c>
      <c r="AE714" s="112">
        <f t="shared" si="313"/>
        <v>27900</v>
      </c>
      <c r="AF714" s="112">
        <f t="shared" si="314"/>
        <v>18200</v>
      </c>
      <c r="AG714" s="113">
        <f t="shared" si="286"/>
        <v>0.3</v>
      </c>
      <c r="AH714" s="114">
        <f t="shared" si="287"/>
        <v>0.19569892473118281</v>
      </c>
    </row>
    <row r="715" spans="1:34" ht="21" customHeight="1">
      <c r="A715" s="593">
        <f t="shared" ref="A715:A778" si="315">ROW()-10</f>
        <v>705</v>
      </c>
      <c r="B715" s="87"/>
      <c r="C715" s="61" t="s">
        <v>1316</v>
      </c>
      <c r="D715" s="61"/>
      <c r="E715" s="65">
        <v>1</v>
      </c>
      <c r="I715" s="583" t="s">
        <v>1355</v>
      </c>
      <c r="J715" s="55">
        <f t="shared" si="289"/>
        <v>39</v>
      </c>
      <c r="K715" s="92" t="s">
        <v>8</v>
      </c>
      <c r="L715" s="146">
        <v>268</v>
      </c>
      <c r="M715" s="134">
        <v>3</v>
      </c>
      <c r="N715" s="19">
        <f t="shared" si="303"/>
        <v>175</v>
      </c>
      <c r="O715" s="102">
        <f t="shared" si="304"/>
        <v>46900</v>
      </c>
      <c r="P715" s="103">
        <f t="shared" si="305"/>
        <v>37.364518764517086</v>
      </c>
      <c r="Q715" s="62">
        <f t="shared" si="288"/>
        <v>10500</v>
      </c>
      <c r="R715" s="104">
        <f t="shared" si="306"/>
        <v>150</v>
      </c>
      <c r="S715" s="62">
        <f t="shared" si="307"/>
        <v>0</v>
      </c>
      <c r="T715" s="62">
        <f t="shared" si="308"/>
        <v>0</v>
      </c>
      <c r="U715" s="62">
        <f t="shared" si="309"/>
        <v>57400</v>
      </c>
      <c r="V715" s="62">
        <f t="shared" si="310"/>
        <v>106000</v>
      </c>
      <c r="W715" s="19">
        <f t="shared" si="311"/>
        <v>1.8453337227983058</v>
      </c>
      <c r="X715" s="111">
        <f t="shared" si="278"/>
        <v>141400</v>
      </c>
      <c r="Y715" s="111"/>
      <c r="Z715" s="112">
        <f t="shared" si="279"/>
        <v>3687.0718562874254</v>
      </c>
      <c r="AA715" s="112">
        <f t="shared" si="312"/>
        <v>2456.2000000000003</v>
      </c>
      <c r="AB715" s="112">
        <f t="shared" si="281"/>
        <v>1407</v>
      </c>
      <c r="AC715" s="112">
        <f t="shared" si="282"/>
        <v>36870.718562874259</v>
      </c>
      <c r="AD715" s="112">
        <f t="shared" si="283"/>
        <v>24562</v>
      </c>
      <c r="AE715" s="112">
        <f t="shared" si="313"/>
        <v>31800</v>
      </c>
      <c r="AF715" s="112">
        <f t="shared" si="314"/>
        <v>20700</v>
      </c>
      <c r="AG715" s="113">
        <f t="shared" si="286"/>
        <v>0.3</v>
      </c>
      <c r="AH715" s="114">
        <f t="shared" si="287"/>
        <v>0.19528301886792454</v>
      </c>
    </row>
    <row r="716" spans="1:34" ht="21" customHeight="1">
      <c r="A716" s="593">
        <f t="shared" si="315"/>
        <v>706</v>
      </c>
      <c r="B716" s="87"/>
      <c r="C716" s="61" t="s">
        <v>1317</v>
      </c>
      <c r="D716" s="61"/>
      <c r="E716" s="65">
        <v>1</v>
      </c>
      <c r="I716" s="583" t="s">
        <v>1356</v>
      </c>
      <c r="J716" s="55">
        <f t="shared" si="289"/>
        <v>46</v>
      </c>
      <c r="K716" s="92" t="s">
        <v>8</v>
      </c>
      <c r="L716" s="146">
        <v>278</v>
      </c>
      <c r="M716" s="134">
        <v>3</v>
      </c>
      <c r="N716" s="19">
        <f t="shared" si="303"/>
        <v>175</v>
      </c>
      <c r="O716" s="102">
        <f t="shared" si="304"/>
        <v>48650</v>
      </c>
      <c r="P716" s="103">
        <f t="shared" si="305"/>
        <v>38.758717225879664</v>
      </c>
      <c r="Q716" s="62">
        <f t="shared" si="288"/>
        <v>10500</v>
      </c>
      <c r="R716" s="104">
        <f t="shared" si="306"/>
        <v>150</v>
      </c>
      <c r="S716" s="62">
        <f t="shared" si="307"/>
        <v>0</v>
      </c>
      <c r="T716" s="62">
        <f t="shared" si="308"/>
        <v>0</v>
      </c>
      <c r="U716" s="62">
        <f t="shared" si="309"/>
        <v>59150</v>
      </c>
      <c r="V716" s="62">
        <f t="shared" si="310"/>
        <v>109200</v>
      </c>
      <c r="W716" s="19">
        <f t="shared" si="311"/>
        <v>1.8456577968323706</v>
      </c>
      <c r="X716" s="111">
        <f t="shared" si="278"/>
        <v>145600</v>
      </c>
      <c r="Y716" s="111"/>
      <c r="Z716" s="112">
        <f t="shared" si="279"/>
        <v>3801.1886227544901</v>
      </c>
      <c r="AA716" s="112">
        <f t="shared" si="312"/>
        <v>2529.8000000000002</v>
      </c>
      <c r="AB716" s="112">
        <f t="shared" si="281"/>
        <v>1459.5</v>
      </c>
      <c r="AC716" s="112">
        <f t="shared" si="282"/>
        <v>38011.886227544892</v>
      </c>
      <c r="AD716" s="112">
        <f t="shared" si="283"/>
        <v>25298</v>
      </c>
      <c r="AE716" s="112">
        <f t="shared" si="313"/>
        <v>32800</v>
      </c>
      <c r="AF716" s="112">
        <f t="shared" si="314"/>
        <v>21400</v>
      </c>
      <c r="AG716" s="113">
        <f t="shared" si="286"/>
        <v>0.30036630036630035</v>
      </c>
      <c r="AH716" s="114">
        <f t="shared" si="287"/>
        <v>0.19597069597069597</v>
      </c>
    </row>
    <row r="717" spans="1:34" ht="21" customHeight="1">
      <c r="A717" s="593">
        <f t="shared" si="315"/>
        <v>707</v>
      </c>
      <c r="B717" s="87"/>
      <c r="C717" s="61" t="s">
        <v>1318</v>
      </c>
      <c r="D717" s="61"/>
      <c r="E717" s="65">
        <v>1</v>
      </c>
      <c r="I717" s="583" t="s">
        <v>1425</v>
      </c>
      <c r="J717" s="55">
        <f t="shared" si="289"/>
        <v>49</v>
      </c>
      <c r="K717" s="92" t="s">
        <v>8</v>
      </c>
      <c r="L717" s="146">
        <v>258</v>
      </c>
      <c r="M717" s="134">
        <v>3</v>
      </c>
      <c r="N717" s="19">
        <f t="shared" si="303"/>
        <v>175</v>
      </c>
      <c r="O717" s="102">
        <f t="shared" si="304"/>
        <v>45150</v>
      </c>
      <c r="P717" s="103">
        <f t="shared" si="305"/>
        <v>35.970320303154509</v>
      </c>
      <c r="Q717" s="62">
        <f t="shared" si="288"/>
        <v>10500</v>
      </c>
      <c r="R717" s="104">
        <f t="shared" si="306"/>
        <v>150</v>
      </c>
      <c r="S717" s="62">
        <f t="shared" si="307"/>
        <v>0</v>
      </c>
      <c r="T717" s="62">
        <f t="shared" si="308"/>
        <v>0</v>
      </c>
      <c r="U717" s="62">
        <f t="shared" si="309"/>
        <v>55650</v>
      </c>
      <c r="V717" s="62">
        <f t="shared" si="310"/>
        <v>102700</v>
      </c>
      <c r="W717" s="19">
        <f t="shared" si="311"/>
        <v>1.8449892667495198</v>
      </c>
      <c r="X717" s="111">
        <f t="shared" si="278"/>
        <v>137000</v>
      </c>
      <c r="Y717" s="111"/>
      <c r="Z717" s="112">
        <f t="shared" si="279"/>
        <v>3572.9550898203597</v>
      </c>
      <c r="AA717" s="112">
        <f t="shared" si="312"/>
        <v>2376</v>
      </c>
      <c r="AB717" s="112">
        <f t="shared" si="281"/>
        <v>1354.5</v>
      </c>
      <c r="AC717" s="112">
        <f t="shared" si="282"/>
        <v>35729.550898203597</v>
      </c>
      <c r="AD717" s="112">
        <f t="shared" si="283"/>
        <v>23760</v>
      </c>
      <c r="AE717" s="112">
        <f t="shared" si="313"/>
        <v>30900</v>
      </c>
      <c r="AF717" s="112">
        <f t="shared" si="314"/>
        <v>20100</v>
      </c>
      <c r="AG717" s="113">
        <f t="shared" si="286"/>
        <v>0.30087633885102238</v>
      </c>
      <c r="AH717" s="114">
        <f t="shared" si="287"/>
        <v>0.19571567672833495</v>
      </c>
    </row>
    <row r="718" spans="1:34" ht="21" customHeight="1">
      <c r="A718" s="593">
        <f t="shared" si="315"/>
        <v>708</v>
      </c>
      <c r="B718" s="87"/>
      <c r="C718" s="61" t="s">
        <v>1319</v>
      </c>
      <c r="D718" s="61"/>
      <c r="E718" s="65">
        <v>1</v>
      </c>
      <c r="I718" s="583" t="s">
        <v>1357</v>
      </c>
      <c r="J718" s="55">
        <f t="shared" si="289"/>
        <v>48</v>
      </c>
      <c r="K718" s="92" t="s">
        <v>8</v>
      </c>
      <c r="L718" s="146">
        <v>240</v>
      </c>
      <c r="M718" s="134">
        <v>3</v>
      </c>
      <c r="N718" s="19">
        <f t="shared" si="303"/>
        <v>175</v>
      </c>
      <c r="O718" s="102">
        <f t="shared" si="304"/>
        <v>42000</v>
      </c>
      <c r="P718" s="103">
        <f t="shared" si="305"/>
        <v>33.460763072701873</v>
      </c>
      <c r="Q718" s="62">
        <f t="shared" si="288"/>
        <v>10500</v>
      </c>
      <c r="R718" s="104">
        <f t="shared" si="306"/>
        <v>150</v>
      </c>
      <c r="S718" s="62">
        <f t="shared" si="307"/>
        <v>0</v>
      </c>
      <c r="T718" s="62">
        <f t="shared" si="308"/>
        <v>0</v>
      </c>
      <c r="U718" s="62">
        <f t="shared" si="309"/>
        <v>52500</v>
      </c>
      <c r="V718" s="62">
        <f t="shared" si="310"/>
        <v>96900</v>
      </c>
      <c r="W718" s="19">
        <f t="shared" si="311"/>
        <v>1.8443113772455091</v>
      </c>
      <c r="X718" s="111">
        <f t="shared" si="278"/>
        <v>129200</v>
      </c>
      <c r="Y718" s="111"/>
      <c r="Z718" s="112">
        <f t="shared" si="279"/>
        <v>3367.5449101796421</v>
      </c>
      <c r="AA718" s="112">
        <f t="shared" si="312"/>
        <v>2243.6</v>
      </c>
      <c r="AB718" s="112">
        <f t="shared" si="281"/>
        <v>1260</v>
      </c>
      <c r="AC718" s="112">
        <f t="shared" si="282"/>
        <v>33675.449101796417</v>
      </c>
      <c r="AD718" s="112">
        <f t="shared" si="283"/>
        <v>22436</v>
      </c>
      <c r="AE718" s="112">
        <f t="shared" si="313"/>
        <v>29100</v>
      </c>
      <c r="AF718" s="112">
        <f t="shared" si="314"/>
        <v>19000</v>
      </c>
      <c r="AG718" s="113">
        <f t="shared" si="286"/>
        <v>0.30030959752321984</v>
      </c>
      <c r="AH718" s="114">
        <f t="shared" si="287"/>
        <v>0.19607843137254902</v>
      </c>
    </row>
    <row r="719" spans="1:34" ht="21" customHeight="1">
      <c r="A719" s="593">
        <f t="shared" si="315"/>
        <v>709</v>
      </c>
      <c r="B719" s="87"/>
      <c r="C719" s="137" t="s">
        <v>1320</v>
      </c>
      <c r="D719" s="137"/>
      <c r="E719" s="138">
        <v>1</v>
      </c>
      <c r="F719" s="88"/>
      <c r="G719" s="139"/>
      <c r="H719" s="140"/>
      <c r="I719" s="591" t="s">
        <v>1426</v>
      </c>
      <c r="J719" s="89">
        <f t="shared" si="289"/>
        <v>37</v>
      </c>
      <c r="K719" s="34" t="s">
        <v>8</v>
      </c>
      <c r="L719" s="146">
        <v>205</v>
      </c>
      <c r="M719" s="134">
        <v>3</v>
      </c>
      <c r="N719" s="19">
        <f t="shared" si="303"/>
        <v>175</v>
      </c>
      <c r="O719" s="102">
        <f t="shared" si="304"/>
        <v>35875</v>
      </c>
      <c r="P719" s="103">
        <f t="shared" si="305"/>
        <v>28.581068457932847</v>
      </c>
      <c r="Q719" s="62">
        <f t="shared" si="288"/>
        <v>10500</v>
      </c>
      <c r="R719" s="104">
        <f t="shared" si="306"/>
        <v>150</v>
      </c>
      <c r="S719" s="62">
        <f t="shared" si="307"/>
        <v>0</v>
      </c>
      <c r="T719" s="62">
        <f t="shared" si="308"/>
        <v>0</v>
      </c>
      <c r="U719" s="62">
        <f t="shared" si="309"/>
        <v>46375</v>
      </c>
      <c r="V719" s="62">
        <f t="shared" si="310"/>
        <v>85500</v>
      </c>
      <c r="W719" s="19">
        <f t="shared" si="311"/>
        <v>1.8427296350694837</v>
      </c>
      <c r="X719" s="111">
        <f t="shared" si="278"/>
        <v>114000</v>
      </c>
      <c r="Y719" s="111"/>
      <c r="Z719" s="112">
        <f t="shared" si="279"/>
        <v>2968.1362275449105</v>
      </c>
      <c r="AA719" s="112">
        <f t="shared" si="312"/>
        <v>1974.5</v>
      </c>
      <c r="AB719" s="112">
        <f t="shared" si="281"/>
        <v>1076.25</v>
      </c>
      <c r="AC719" s="112">
        <f t="shared" si="282"/>
        <v>29681.362275449093</v>
      </c>
      <c r="AD719" s="112">
        <f t="shared" si="283"/>
        <v>19745</v>
      </c>
      <c r="AE719" s="112">
        <f t="shared" si="313"/>
        <v>25700</v>
      </c>
      <c r="AF719" s="112">
        <f t="shared" si="314"/>
        <v>16700</v>
      </c>
      <c r="AG719" s="113">
        <f t="shared" si="286"/>
        <v>0.30058479532163745</v>
      </c>
      <c r="AH719" s="114">
        <f t="shared" si="287"/>
        <v>0.19532163742690059</v>
      </c>
    </row>
    <row r="720" spans="1:34" ht="21" customHeight="1">
      <c r="A720" s="593">
        <f t="shared" si="315"/>
        <v>710</v>
      </c>
      <c r="B720" s="87"/>
      <c r="C720" s="137" t="s">
        <v>1321</v>
      </c>
      <c r="D720" s="137"/>
      <c r="E720" s="138">
        <v>1</v>
      </c>
      <c r="F720" s="88"/>
      <c r="G720" s="139"/>
      <c r="H720" s="140"/>
      <c r="I720" s="591" t="s">
        <v>1427</v>
      </c>
      <c r="J720" s="89">
        <f t="shared" si="289"/>
        <v>49</v>
      </c>
      <c r="K720" s="34" t="s">
        <v>8</v>
      </c>
      <c r="L720" s="146">
        <v>87</v>
      </c>
      <c r="M720" s="134">
        <v>3</v>
      </c>
      <c r="N720" s="19">
        <f t="shared" si="303"/>
        <v>175</v>
      </c>
      <c r="O720" s="102">
        <f t="shared" si="304"/>
        <v>15225</v>
      </c>
      <c r="P720" s="103">
        <f t="shared" si="305"/>
        <v>12.129526613854427</v>
      </c>
      <c r="Q720" s="62">
        <f t="shared" si="288"/>
        <v>10500</v>
      </c>
      <c r="R720" s="104">
        <f t="shared" si="306"/>
        <v>150</v>
      </c>
      <c r="S720" s="62">
        <f t="shared" si="307"/>
        <v>0</v>
      </c>
      <c r="T720" s="62">
        <f t="shared" si="308"/>
        <v>0</v>
      </c>
      <c r="U720" s="62">
        <f t="shared" si="309"/>
        <v>25725</v>
      </c>
      <c r="V720" s="62">
        <f t="shared" si="310"/>
        <v>47200</v>
      </c>
      <c r="W720" s="19">
        <f t="shared" si="311"/>
        <v>1.8318465110595137</v>
      </c>
      <c r="X720" s="111">
        <f t="shared" si="278"/>
        <v>63000</v>
      </c>
      <c r="Y720" s="111"/>
      <c r="Z720" s="112">
        <f t="shared" si="279"/>
        <v>1621.5583832335335</v>
      </c>
      <c r="AA720" s="112">
        <f t="shared" si="312"/>
        <v>1076.5</v>
      </c>
      <c r="AB720" s="112">
        <f t="shared" si="281"/>
        <v>456.75</v>
      </c>
      <c r="AC720" s="112">
        <f t="shared" si="282"/>
        <v>16215.583832335331</v>
      </c>
      <c r="AD720" s="112">
        <f t="shared" si="283"/>
        <v>10765</v>
      </c>
      <c r="AE720" s="112">
        <f t="shared" si="313"/>
        <v>14200</v>
      </c>
      <c r="AF720" s="112">
        <f t="shared" si="314"/>
        <v>9300</v>
      </c>
      <c r="AG720" s="113">
        <f t="shared" si="286"/>
        <v>0.30084745762711862</v>
      </c>
      <c r="AH720" s="114">
        <f t="shared" si="287"/>
        <v>0.19703389830508475</v>
      </c>
    </row>
    <row r="721" spans="1:34" ht="21" customHeight="1">
      <c r="A721" s="593">
        <f t="shared" si="315"/>
        <v>711</v>
      </c>
      <c r="B721" s="87"/>
      <c r="C721" s="137" t="s">
        <v>1322</v>
      </c>
      <c r="D721" s="137"/>
      <c r="E721" s="138">
        <v>1</v>
      </c>
      <c r="F721" s="88"/>
      <c r="G721" s="139"/>
      <c r="H721" s="140"/>
      <c r="I721" s="591" t="s">
        <v>1358</v>
      </c>
      <c r="J721" s="89">
        <f t="shared" si="289"/>
        <v>50</v>
      </c>
      <c r="K721" s="34" t="s">
        <v>8</v>
      </c>
      <c r="L721" s="146">
        <v>87</v>
      </c>
      <c r="M721" s="134">
        <v>3</v>
      </c>
      <c r="N721" s="19">
        <f t="shared" si="303"/>
        <v>175</v>
      </c>
      <c r="O721" s="102">
        <f t="shared" si="304"/>
        <v>15225</v>
      </c>
      <c r="P721" s="103">
        <f t="shared" si="305"/>
        <v>12.129526613854427</v>
      </c>
      <c r="Q721" s="62">
        <f t="shared" si="288"/>
        <v>10500</v>
      </c>
      <c r="R721" s="104">
        <f t="shared" si="306"/>
        <v>150</v>
      </c>
      <c r="S721" s="62">
        <f t="shared" si="307"/>
        <v>0</v>
      </c>
      <c r="T721" s="62">
        <f t="shared" si="308"/>
        <v>0</v>
      </c>
      <c r="U721" s="62">
        <f t="shared" si="309"/>
        <v>25725</v>
      </c>
      <c r="V721" s="62">
        <f t="shared" si="310"/>
        <v>47200</v>
      </c>
      <c r="W721" s="19">
        <f t="shared" si="311"/>
        <v>1.8318465110595137</v>
      </c>
      <c r="X721" s="111">
        <f t="shared" si="278"/>
        <v>63000</v>
      </c>
      <c r="Y721" s="111"/>
      <c r="Z721" s="112">
        <f t="shared" si="279"/>
        <v>1621.5583832335335</v>
      </c>
      <c r="AA721" s="112">
        <f t="shared" si="312"/>
        <v>1076.5</v>
      </c>
      <c r="AB721" s="112">
        <f t="shared" si="281"/>
        <v>456.75</v>
      </c>
      <c r="AC721" s="112">
        <f t="shared" si="282"/>
        <v>16215.583832335331</v>
      </c>
      <c r="AD721" s="112">
        <f t="shared" si="283"/>
        <v>10765</v>
      </c>
      <c r="AE721" s="112">
        <f t="shared" si="313"/>
        <v>14200</v>
      </c>
      <c r="AF721" s="112">
        <f t="shared" si="314"/>
        <v>9300</v>
      </c>
      <c r="AG721" s="113">
        <f t="shared" si="286"/>
        <v>0.30084745762711862</v>
      </c>
      <c r="AH721" s="114">
        <f t="shared" si="287"/>
        <v>0.19703389830508475</v>
      </c>
    </row>
    <row r="722" spans="1:34" ht="21" customHeight="1">
      <c r="A722" s="593">
        <f t="shared" si="315"/>
        <v>712</v>
      </c>
      <c r="B722" s="87"/>
      <c r="C722" s="137" t="s">
        <v>1323</v>
      </c>
      <c r="D722" s="137"/>
      <c r="E722" s="138">
        <v>1</v>
      </c>
      <c r="F722" s="88"/>
      <c r="G722" s="139"/>
      <c r="H722" s="140"/>
      <c r="I722" s="591" t="s">
        <v>1359</v>
      </c>
      <c r="J722" s="89">
        <f t="shared" si="289"/>
        <v>45</v>
      </c>
      <c r="K722" s="34" t="s">
        <v>8</v>
      </c>
      <c r="L722" s="146">
        <v>37</v>
      </c>
      <c r="M722" s="134">
        <v>3</v>
      </c>
      <c r="N722" s="19">
        <f t="shared" si="303"/>
        <v>175</v>
      </c>
      <c r="O722" s="102">
        <f t="shared" si="304"/>
        <v>6475</v>
      </c>
      <c r="P722" s="103">
        <f t="shared" si="305"/>
        <v>5.1585343070415384</v>
      </c>
      <c r="Q722" s="62">
        <f t="shared" si="288"/>
        <v>10500</v>
      </c>
      <c r="R722" s="104">
        <f t="shared" si="306"/>
        <v>150</v>
      </c>
      <c r="S722" s="62">
        <f t="shared" si="307"/>
        <v>0</v>
      </c>
      <c r="T722" s="62">
        <f t="shared" si="308"/>
        <v>0</v>
      </c>
      <c r="U722" s="62">
        <f t="shared" si="309"/>
        <v>16975</v>
      </c>
      <c r="V722" s="62">
        <f t="shared" si="310"/>
        <v>30900</v>
      </c>
      <c r="W722" s="19">
        <f t="shared" si="311"/>
        <v>1.8192481017346749</v>
      </c>
      <c r="X722" s="111">
        <f t="shared" si="278"/>
        <v>41200</v>
      </c>
      <c r="Y722" s="111"/>
      <c r="Z722" s="112">
        <f t="shared" si="279"/>
        <v>1050.9745508982035</v>
      </c>
      <c r="AA722" s="112">
        <f t="shared" si="312"/>
        <v>692.1</v>
      </c>
      <c r="AB722" s="112">
        <f t="shared" si="281"/>
        <v>194.25</v>
      </c>
      <c r="AC722" s="112">
        <f t="shared" si="282"/>
        <v>10509.745508982036</v>
      </c>
      <c r="AD722" s="112">
        <f t="shared" si="283"/>
        <v>6921</v>
      </c>
      <c r="AE722" s="112">
        <f t="shared" si="313"/>
        <v>9300</v>
      </c>
      <c r="AF722" s="112">
        <f t="shared" si="314"/>
        <v>6100</v>
      </c>
      <c r="AG722" s="113">
        <f t="shared" si="286"/>
        <v>0.30097087378640774</v>
      </c>
      <c r="AH722" s="114">
        <f t="shared" si="287"/>
        <v>0.19741100323624594</v>
      </c>
    </row>
    <row r="723" spans="1:34" ht="21" customHeight="1">
      <c r="A723" s="593">
        <f t="shared" si="315"/>
        <v>713</v>
      </c>
      <c r="B723" s="87"/>
      <c r="C723" s="137" t="s">
        <v>1324</v>
      </c>
      <c r="D723" s="137"/>
      <c r="E723" s="138">
        <v>1</v>
      </c>
      <c r="F723" s="88"/>
      <c r="G723" s="139"/>
      <c r="H723" s="140"/>
      <c r="I723" s="591" t="s">
        <v>1436</v>
      </c>
      <c r="J723" s="89">
        <f t="shared" si="289"/>
        <v>50</v>
      </c>
      <c r="K723" s="34" t="s">
        <v>8</v>
      </c>
      <c r="L723" s="146">
        <v>69</v>
      </c>
      <c r="M723" s="134">
        <v>3</v>
      </c>
      <c r="N723" s="19">
        <f t="shared" si="303"/>
        <v>175</v>
      </c>
      <c r="O723" s="102">
        <f t="shared" si="304"/>
        <v>12075</v>
      </c>
      <c r="P723" s="103">
        <f t="shared" si="305"/>
        <v>9.6199693834017879</v>
      </c>
      <c r="Q723" s="62">
        <f t="shared" si="288"/>
        <v>10500</v>
      </c>
      <c r="R723" s="104">
        <f t="shared" si="306"/>
        <v>150</v>
      </c>
      <c r="S723" s="62">
        <f t="shared" si="307"/>
        <v>0</v>
      </c>
      <c r="T723" s="62">
        <f t="shared" si="308"/>
        <v>0</v>
      </c>
      <c r="U723" s="62">
        <f t="shared" si="309"/>
        <v>22575</v>
      </c>
      <c r="V723" s="62">
        <f t="shared" si="310"/>
        <v>41300</v>
      </c>
      <c r="W723" s="19">
        <f t="shared" si="311"/>
        <v>1.828436150953906</v>
      </c>
      <c r="X723" s="111">
        <f t="shared" si="278"/>
        <v>55100</v>
      </c>
      <c r="Y723" s="111"/>
      <c r="Z723" s="112">
        <f t="shared" si="279"/>
        <v>1416.1482035928143</v>
      </c>
      <c r="AA723" s="112">
        <f t="shared" si="312"/>
        <v>935.80000000000007</v>
      </c>
      <c r="AB723" s="112">
        <f t="shared" si="281"/>
        <v>362.25</v>
      </c>
      <c r="AC723" s="112">
        <f t="shared" si="282"/>
        <v>14161.482035928144</v>
      </c>
      <c r="AD723" s="112">
        <f t="shared" si="283"/>
        <v>9358</v>
      </c>
      <c r="AE723" s="112">
        <f t="shared" si="313"/>
        <v>12400</v>
      </c>
      <c r="AF723" s="112">
        <f t="shared" si="314"/>
        <v>8100</v>
      </c>
      <c r="AG723" s="113">
        <f t="shared" si="286"/>
        <v>0.30024213075060535</v>
      </c>
      <c r="AH723" s="114">
        <f t="shared" si="287"/>
        <v>0.19612590799031476</v>
      </c>
    </row>
    <row r="724" spans="1:34" ht="21" customHeight="1">
      <c r="A724" s="593">
        <f t="shared" si="315"/>
        <v>714</v>
      </c>
      <c r="B724" s="87"/>
      <c r="C724" s="137" t="s">
        <v>1325</v>
      </c>
      <c r="D724" s="137"/>
      <c r="E724" s="138">
        <v>1</v>
      </c>
      <c r="F724" s="88"/>
      <c r="G724" s="139"/>
      <c r="H724" s="140"/>
      <c r="I724" s="591" t="s">
        <v>1360</v>
      </c>
      <c r="J724" s="89">
        <f t="shared" si="289"/>
        <v>46</v>
      </c>
      <c r="K724" s="34" t="s">
        <v>8</v>
      </c>
      <c r="L724" s="146">
        <v>58</v>
      </c>
      <c r="M724" s="134">
        <v>3</v>
      </c>
      <c r="N724" s="19">
        <f t="shared" si="303"/>
        <v>175</v>
      </c>
      <c r="O724" s="102">
        <f t="shared" si="304"/>
        <v>10150</v>
      </c>
      <c r="P724" s="103">
        <f t="shared" si="305"/>
        <v>8.086351075902952</v>
      </c>
      <c r="Q724" s="62">
        <f t="shared" si="288"/>
        <v>10500</v>
      </c>
      <c r="R724" s="104">
        <f t="shared" si="306"/>
        <v>150</v>
      </c>
      <c r="S724" s="62">
        <f t="shared" si="307"/>
        <v>0</v>
      </c>
      <c r="T724" s="62">
        <f t="shared" si="308"/>
        <v>0</v>
      </c>
      <c r="U724" s="62">
        <f t="shared" si="309"/>
        <v>20650</v>
      </c>
      <c r="V724" s="62">
        <f t="shared" si="310"/>
        <v>37800</v>
      </c>
      <c r="W724" s="19">
        <f t="shared" si="311"/>
        <v>1.8258398457322644</v>
      </c>
      <c r="X724" s="111">
        <f t="shared" si="278"/>
        <v>50400</v>
      </c>
      <c r="Y724" s="111"/>
      <c r="Z724" s="112">
        <f t="shared" si="279"/>
        <v>1290.6197604790425</v>
      </c>
      <c r="AA724" s="112">
        <f t="shared" si="312"/>
        <v>858.2</v>
      </c>
      <c r="AB724" s="112">
        <f t="shared" si="281"/>
        <v>304.5</v>
      </c>
      <c r="AC724" s="112">
        <f t="shared" si="282"/>
        <v>12906.197604790425</v>
      </c>
      <c r="AD724" s="112">
        <f t="shared" si="283"/>
        <v>8582</v>
      </c>
      <c r="AE724" s="112">
        <f t="shared" si="313"/>
        <v>11400</v>
      </c>
      <c r="AF724" s="112">
        <f t="shared" si="314"/>
        <v>7500</v>
      </c>
      <c r="AG724" s="113">
        <f t="shared" si="286"/>
        <v>0.30158730158730157</v>
      </c>
      <c r="AH724" s="114">
        <f t="shared" si="287"/>
        <v>0.1984126984126984</v>
      </c>
    </row>
    <row r="725" spans="1:34" ht="21" customHeight="1">
      <c r="A725" s="593">
        <f t="shared" si="315"/>
        <v>715</v>
      </c>
      <c r="B725" s="87"/>
      <c r="C725" s="137" t="s">
        <v>1326</v>
      </c>
      <c r="D725" s="137"/>
      <c r="E725" s="138">
        <v>1</v>
      </c>
      <c r="F725" s="88"/>
      <c r="G725" s="139"/>
      <c r="H725" s="140"/>
      <c r="I725" s="591" t="s">
        <v>1437</v>
      </c>
      <c r="J725" s="89">
        <f t="shared" si="289"/>
        <v>45</v>
      </c>
      <c r="K725" s="34" t="s">
        <v>8</v>
      </c>
      <c r="L725" s="146">
        <v>67</v>
      </c>
      <c r="M725" s="134">
        <v>3</v>
      </c>
      <c r="N725" s="19">
        <f t="shared" si="303"/>
        <v>175</v>
      </c>
      <c r="O725" s="102">
        <f t="shared" si="304"/>
        <v>11725</v>
      </c>
      <c r="P725" s="103">
        <f t="shared" si="305"/>
        <v>9.3411296911292716</v>
      </c>
      <c r="Q725" s="62">
        <f t="shared" si="288"/>
        <v>10500</v>
      </c>
      <c r="R725" s="104">
        <f t="shared" si="306"/>
        <v>150</v>
      </c>
      <c r="S725" s="62">
        <f t="shared" si="307"/>
        <v>0</v>
      </c>
      <c r="T725" s="62">
        <f t="shared" si="308"/>
        <v>0</v>
      </c>
      <c r="U725" s="62">
        <f t="shared" si="309"/>
        <v>22225</v>
      </c>
      <c r="V725" s="62">
        <f t="shared" si="310"/>
        <v>40700</v>
      </c>
      <c r="W725" s="19">
        <f t="shared" si="311"/>
        <v>1.8279975482106652</v>
      </c>
      <c r="X725" s="111">
        <f t="shared" si="278"/>
        <v>54300</v>
      </c>
      <c r="Y725" s="111"/>
      <c r="Z725" s="112">
        <f t="shared" si="279"/>
        <v>1393.3248502994013</v>
      </c>
      <c r="AA725" s="112">
        <f t="shared" si="312"/>
        <v>924.40000000000009</v>
      </c>
      <c r="AB725" s="112">
        <f t="shared" si="281"/>
        <v>351.75</v>
      </c>
      <c r="AC725" s="112">
        <f t="shared" si="282"/>
        <v>13933.248502994014</v>
      </c>
      <c r="AD725" s="112">
        <f t="shared" si="283"/>
        <v>9244</v>
      </c>
      <c r="AE725" s="112">
        <f t="shared" si="313"/>
        <v>12200</v>
      </c>
      <c r="AF725" s="112">
        <f t="shared" si="314"/>
        <v>8000</v>
      </c>
      <c r="AG725" s="113">
        <f t="shared" si="286"/>
        <v>0.29975429975429974</v>
      </c>
      <c r="AH725" s="114">
        <f t="shared" si="287"/>
        <v>0.19656019656019655</v>
      </c>
    </row>
    <row r="726" spans="1:34" ht="21" customHeight="1">
      <c r="A726" s="593">
        <f t="shared" si="315"/>
        <v>716</v>
      </c>
      <c r="B726" s="87"/>
      <c r="C726" s="137" t="s">
        <v>1327</v>
      </c>
      <c r="D726" s="137"/>
      <c r="E726" s="138">
        <v>1</v>
      </c>
      <c r="F726" s="88"/>
      <c r="G726" s="139"/>
      <c r="H726" s="140"/>
      <c r="I726" s="591" t="s">
        <v>1361</v>
      </c>
      <c r="J726" s="89">
        <f t="shared" si="289"/>
        <v>39</v>
      </c>
      <c r="K726" s="34" t="s">
        <v>8</v>
      </c>
      <c r="L726" s="146">
        <v>57</v>
      </c>
      <c r="M726" s="134">
        <v>3</v>
      </c>
      <c r="N726" s="19">
        <f t="shared" si="303"/>
        <v>175</v>
      </c>
      <c r="O726" s="102">
        <f t="shared" si="304"/>
        <v>9975</v>
      </c>
      <c r="P726" s="103">
        <f t="shared" si="305"/>
        <v>7.9469312297666939</v>
      </c>
      <c r="Q726" s="62">
        <f t="shared" si="288"/>
        <v>10500</v>
      </c>
      <c r="R726" s="104">
        <f t="shared" si="306"/>
        <v>150</v>
      </c>
      <c r="S726" s="62">
        <f t="shared" si="307"/>
        <v>0</v>
      </c>
      <c r="T726" s="62">
        <f t="shared" si="308"/>
        <v>0</v>
      </c>
      <c r="U726" s="62">
        <f t="shared" si="309"/>
        <v>20475</v>
      </c>
      <c r="V726" s="62">
        <f t="shared" si="310"/>
        <v>37400</v>
      </c>
      <c r="W726" s="19">
        <f t="shared" si="311"/>
        <v>1.8255796100107478</v>
      </c>
      <c r="X726" s="111">
        <f t="shared" si="278"/>
        <v>49900</v>
      </c>
      <c r="Y726" s="111"/>
      <c r="Z726" s="112">
        <f t="shared" si="279"/>
        <v>1279.2080838323352</v>
      </c>
      <c r="AA726" s="112">
        <f t="shared" si="312"/>
        <v>844.2</v>
      </c>
      <c r="AB726" s="112">
        <f t="shared" si="281"/>
        <v>299.25</v>
      </c>
      <c r="AC726" s="112">
        <f t="shared" si="282"/>
        <v>12792.080838323353</v>
      </c>
      <c r="AD726" s="112">
        <f t="shared" si="283"/>
        <v>8442</v>
      </c>
      <c r="AE726" s="112">
        <f t="shared" si="313"/>
        <v>11300</v>
      </c>
      <c r="AF726" s="112">
        <f t="shared" si="314"/>
        <v>7300</v>
      </c>
      <c r="AG726" s="113">
        <f t="shared" si="286"/>
        <v>0.30213903743315507</v>
      </c>
      <c r="AH726" s="114">
        <f t="shared" si="287"/>
        <v>0.19518716577540107</v>
      </c>
    </row>
    <row r="727" spans="1:34" ht="21" customHeight="1">
      <c r="A727" s="593">
        <f t="shared" si="315"/>
        <v>717</v>
      </c>
      <c r="B727" s="87"/>
      <c r="C727" s="137" t="s">
        <v>1328</v>
      </c>
      <c r="D727" s="137"/>
      <c r="E727" s="138">
        <v>1</v>
      </c>
      <c r="F727" s="88"/>
      <c r="G727" s="139"/>
      <c r="H727" s="140"/>
      <c r="I727" s="591" t="s">
        <v>1438</v>
      </c>
      <c r="J727" s="89">
        <f t="shared" si="289"/>
        <v>23</v>
      </c>
      <c r="K727" s="34" t="s">
        <v>8</v>
      </c>
      <c r="L727" s="146">
        <v>129</v>
      </c>
      <c r="M727" s="134">
        <v>3</v>
      </c>
      <c r="N727" s="19">
        <f t="shared" si="303"/>
        <v>175</v>
      </c>
      <c r="O727" s="102">
        <f t="shared" si="304"/>
        <v>22575</v>
      </c>
      <c r="P727" s="103">
        <f t="shared" si="305"/>
        <v>17.985160151577254</v>
      </c>
      <c r="Q727" s="62">
        <f t="shared" si="288"/>
        <v>10500</v>
      </c>
      <c r="R727" s="104">
        <f t="shared" si="306"/>
        <v>150</v>
      </c>
      <c r="S727" s="62">
        <f t="shared" si="307"/>
        <v>0</v>
      </c>
      <c r="T727" s="62">
        <f t="shared" si="308"/>
        <v>0</v>
      </c>
      <c r="U727" s="62">
        <f t="shared" si="309"/>
        <v>33075</v>
      </c>
      <c r="V727" s="62">
        <f t="shared" si="310"/>
        <v>60800</v>
      </c>
      <c r="W727" s="19">
        <f t="shared" si="311"/>
        <v>1.8372778253017774</v>
      </c>
      <c r="X727" s="111">
        <f t="shared" si="278"/>
        <v>81100</v>
      </c>
      <c r="Y727" s="111"/>
      <c r="Z727" s="112">
        <f t="shared" si="279"/>
        <v>2100.84880239521</v>
      </c>
      <c r="AA727" s="112">
        <f t="shared" si="312"/>
        <v>1393.8000000000002</v>
      </c>
      <c r="AB727" s="112">
        <f t="shared" si="281"/>
        <v>677.25</v>
      </c>
      <c r="AC727" s="112">
        <f t="shared" si="282"/>
        <v>21008.488023952101</v>
      </c>
      <c r="AD727" s="112">
        <f t="shared" si="283"/>
        <v>13938</v>
      </c>
      <c r="AE727" s="112">
        <f t="shared" si="313"/>
        <v>18300</v>
      </c>
      <c r="AF727" s="112">
        <f t="shared" si="314"/>
        <v>11900</v>
      </c>
      <c r="AG727" s="113">
        <f t="shared" si="286"/>
        <v>0.30098684210526316</v>
      </c>
      <c r="AH727" s="114">
        <f t="shared" si="287"/>
        <v>0.19572368421052633</v>
      </c>
    </row>
    <row r="728" spans="1:34" ht="21" customHeight="1">
      <c r="A728" s="593">
        <f t="shared" si="315"/>
        <v>718</v>
      </c>
      <c r="B728" s="87"/>
      <c r="C728" s="137" t="s">
        <v>1329</v>
      </c>
      <c r="D728" s="137"/>
      <c r="E728" s="138">
        <v>1</v>
      </c>
      <c r="F728" s="88"/>
      <c r="G728" s="139"/>
      <c r="H728" s="140"/>
      <c r="I728" s="591" t="s">
        <v>1362</v>
      </c>
      <c r="J728" s="89">
        <f t="shared" si="289"/>
        <v>36</v>
      </c>
      <c r="K728" s="34" t="s">
        <v>8</v>
      </c>
      <c r="L728" s="146">
        <v>99</v>
      </c>
      <c r="M728" s="134">
        <v>3</v>
      </c>
      <c r="N728" s="19">
        <f t="shared" si="303"/>
        <v>175</v>
      </c>
      <c r="O728" s="102">
        <f t="shared" si="304"/>
        <v>17325</v>
      </c>
      <c r="P728" s="103">
        <f t="shared" si="305"/>
        <v>13.802564767489521</v>
      </c>
      <c r="Q728" s="62">
        <f t="shared" si="288"/>
        <v>10500</v>
      </c>
      <c r="R728" s="104">
        <f t="shared" si="306"/>
        <v>150</v>
      </c>
      <c r="S728" s="62">
        <f t="shared" si="307"/>
        <v>0</v>
      </c>
      <c r="T728" s="62">
        <f t="shared" si="308"/>
        <v>0</v>
      </c>
      <c r="U728" s="62">
        <f t="shared" si="309"/>
        <v>27825</v>
      </c>
      <c r="V728" s="62">
        <f t="shared" si="310"/>
        <v>51100</v>
      </c>
      <c r="W728" s="19">
        <f t="shared" si="311"/>
        <v>1.833691108349339</v>
      </c>
      <c r="X728" s="111">
        <f t="shared" si="278"/>
        <v>68200</v>
      </c>
      <c r="Y728" s="111"/>
      <c r="Z728" s="112">
        <f t="shared" si="279"/>
        <v>1758.4985029940119</v>
      </c>
      <c r="AA728" s="112">
        <f t="shared" si="312"/>
        <v>1168.1000000000001</v>
      </c>
      <c r="AB728" s="112">
        <f t="shared" si="281"/>
        <v>519.75</v>
      </c>
      <c r="AC728" s="112">
        <f t="shared" si="282"/>
        <v>17584.985029940122</v>
      </c>
      <c r="AD728" s="112">
        <f t="shared" si="283"/>
        <v>11681</v>
      </c>
      <c r="AE728" s="112">
        <f t="shared" si="313"/>
        <v>15400</v>
      </c>
      <c r="AF728" s="112">
        <f t="shared" si="314"/>
        <v>10000</v>
      </c>
      <c r="AG728" s="113">
        <f t="shared" si="286"/>
        <v>0.30136986301369861</v>
      </c>
      <c r="AH728" s="114">
        <f t="shared" si="287"/>
        <v>0.19569471624266144</v>
      </c>
    </row>
    <row r="729" spans="1:34" ht="21" customHeight="1">
      <c r="A729" s="593">
        <f t="shared" si="315"/>
        <v>719</v>
      </c>
      <c r="B729" s="87"/>
      <c r="C729" s="137" t="s">
        <v>1330</v>
      </c>
      <c r="D729" s="137"/>
      <c r="E729" s="138">
        <v>1</v>
      </c>
      <c r="F729" s="88"/>
      <c r="G729" s="139"/>
      <c r="H729" s="140"/>
      <c r="I729" s="591" t="s">
        <v>1439</v>
      </c>
      <c r="J729" s="89">
        <f t="shared" si="289"/>
        <v>38</v>
      </c>
      <c r="K729" s="34" t="s">
        <v>8</v>
      </c>
      <c r="L729" s="146">
        <v>99</v>
      </c>
      <c r="M729" s="134">
        <v>3</v>
      </c>
      <c r="N729" s="19">
        <f t="shared" si="303"/>
        <v>175</v>
      </c>
      <c r="O729" s="102">
        <f t="shared" si="304"/>
        <v>17325</v>
      </c>
      <c r="P729" s="103">
        <f t="shared" si="305"/>
        <v>13.802564767489521</v>
      </c>
      <c r="Q729" s="62">
        <f t="shared" si="288"/>
        <v>10500</v>
      </c>
      <c r="R729" s="104">
        <f t="shared" si="306"/>
        <v>150</v>
      </c>
      <c r="S729" s="62">
        <f t="shared" si="307"/>
        <v>0</v>
      </c>
      <c r="T729" s="62">
        <f t="shared" si="308"/>
        <v>0</v>
      </c>
      <c r="U729" s="62">
        <f t="shared" si="309"/>
        <v>27825</v>
      </c>
      <c r="V729" s="62">
        <f t="shared" si="310"/>
        <v>51100</v>
      </c>
      <c r="W729" s="19">
        <f t="shared" si="311"/>
        <v>1.833691108349339</v>
      </c>
      <c r="X729" s="111">
        <f t="shared" si="278"/>
        <v>68200</v>
      </c>
      <c r="Y729" s="111"/>
      <c r="Z729" s="112">
        <f t="shared" si="279"/>
        <v>1758.4985029940119</v>
      </c>
      <c r="AA729" s="112">
        <f t="shared" si="312"/>
        <v>1168.1000000000001</v>
      </c>
      <c r="AB729" s="112">
        <f t="shared" si="281"/>
        <v>519.75</v>
      </c>
      <c r="AC729" s="112">
        <f t="shared" si="282"/>
        <v>17584.985029940122</v>
      </c>
      <c r="AD729" s="112">
        <f t="shared" si="283"/>
        <v>11681</v>
      </c>
      <c r="AE729" s="112">
        <f t="shared" si="313"/>
        <v>15400</v>
      </c>
      <c r="AF729" s="112">
        <f t="shared" si="314"/>
        <v>10000</v>
      </c>
      <c r="AG729" s="113">
        <f t="shared" si="286"/>
        <v>0.30136986301369861</v>
      </c>
      <c r="AH729" s="114">
        <f t="shared" si="287"/>
        <v>0.19569471624266144</v>
      </c>
    </row>
    <row r="730" spans="1:34" ht="21" customHeight="1">
      <c r="A730" s="593">
        <f t="shared" si="315"/>
        <v>720</v>
      </c>
      <c r="B730" s="87"/>
      <c r="C730" s="137" t="s">
        <v>1331</v>
      </c>
      <c r="D730" s="137"/>
      <c r="E730" s="138">
        <v>1</v>
      </c>
      <c r="F730" s="88"/>
      <c r="G730" s="139"/>
      <c r="H730" s="140"/>
      <c r="I730" s="591" t="s">
        <v>1440</v>
      </c>
      <c r="J730" s="89">
        <f t="shared" si="289"/>
        <v>37</v>
      </c>
      <c r="K730" s="34" t="s">
        <v>8</v>
      </c>
      <c r="L730" s="146">
        <v>229</v>
      </c>
      <c r="M730" s="134">
        <v>3</v>
      </c>
      <c r="N730" s="19">
        <f t="shared" si="303"/>
        <v>175</v>
      </c>
      <c r="O730" s="102">
        <f t="shared" si="304"/>
        <v>40075</v>
      </c>
      <c r="P730" s="103">
        <f t="shared" si="305"/>
        <v>31.927144765203035</v>
      </c>
      <c r="Q730" s="62">
        <f t="shared" si="288"/>
        <v>10500</v>
      </c>
      <c r="R730" s="104">
        <f t="shared" si="306"/>
        <v>150</v>
      </c>
      <c r="S730" s="62">
        <f t="shared" si="307"/>
        <v>0</v>
      </c>
      <c r="T730" s="62">
        <f t="shared" si="308"/>
        <v>0</v>
      </c>
      <c r="U730" s="62">
        <f t="shared" si="309"/>
        <v>50575</v>
      </c>
      <c r="V730" s="62">
        <f t="shared" si="310"/>
        <v>93300</v>
      </c>
      <c r="W730" s="19">
        <f t="shared" si="311"/>
        <v>1.8438555415121314</v>
      </c>
      <c r="X730" s="111">
        <f t="shared" si="278"/>
        <v>124400</v>
      </c>
      <c r="Y730" s="111"/>
      <c r="Z730" s="112">
        <f t="shared" si="279"/>
        <v>3242.0164670658683</v>
      </c>
      <c r="AA730" s="112">
        <f t="shared" si="312"/>
        <v>2157.7000000000003</v>
      </c>
      <c r="AB730" s="112">
        <f t="shared" si="281"/>
        <v>1202.25</v>
      </c>
      <c r="AC730" s="112">
        <f t="shared" si="282"/>
        <v>32420.164670658691</v>
      </c>
      <c r="AD730" s="112">
        <f t="shared" si="283"/>
        <v>21577</v>
      </c>
      <c r="AE730" s="112">
        <f t="shared" si="313"/>
        <v>28000</v>
      </c>
      <c r="AF730" s="112">
        <f t="shared" si="314"/>
        <v>18300</v>
      </c>
      <c r="AG730" s="113">
        <f t="shared" si="286"/>
        <v>0.30010718113612006</v>
      </c>
      <c r="AH730" s="114">
        <f t="shared" si="287"/>
        <v>0.19614147909967847</v>
      </c>
    </row>
    <row r="731" spans="1:34" ht="21" customHeight="1">
      <c r="A731" s="593">
        <f t="shared" si="315"/>
        <v>721</v>
      </c>
      <c r="B731" s="87"/>
      <c r="C731" s="137" t="s">
        <v>1332</v>
      </c>
      <c r="D731" s="137"/>
      <c r="E731" s="138">
        <v>1</v>
      </c>
      <c r="F731" s="88"/>
      <c r="G731" s="139"/>
      <c r="H731" s="140"/>
      <c r="I731" s="591" t="s">
        <v>1441</v>
      </c>
      <c r="J731" s="89">
        <f t="shared" si="289"/>
        <v>46</v>
      </c>
      <c r="K731" s="34" t="s">
        <v>8</v>
      </c>
      <c r="L731" s="146">
        <v>179</v>
      </c>
      <c r="M731" s="134">
        <v>3</v>
      </c>
      <c r="N731" s="19">
        <f t="shared" si="303"/>
        <v>175</v>
      </c>
      <c r="O731" s="102">
        <f t="shared" si="304"/>
        <v>31325</v>
      </c>
      <c r="P731" s="103">
        <f t="shared" si="305"/>
        <v>24.956152458390143</v>
      </c>
      <c r="Q731" s="62">
        <f t="shared" si="288"/>
        <v>10500</v>
      </c>
      <c r="R731" s="104">
        <f t="shared" si="306"/>
        <v>150</v>
      </c>
      <c r="S731" s="62">
        <f t="shared" si="307"/>
        <v>0</v>
      </c>
      <c r="T731" s="62">
        <f t="shared" si="308"/>
        <v>0</v>
      </c>
      <c r="U731" s="62">
        <f t="shared" si="309"/>
        <v>41825</v>
      </c>
      <c r="V731" s="62">
        <f t="shared" si="310"/>
        <v>77100</v>
      </c>
      <c r="W731" s="19">
        <f t="shared" si="311"/>
        <v>1.8412547290356525</v>
      </c>
      <c r="X731" s="111">
        <f t="shared" si="278"/>
        <v>102800</v>
      </c>
      <c r="Y731" s="111"/>
      <c r="Z731" s="112">
        <f t="shared" si="279"/>
        <v>2671.4326347305387</v>
      </c>
      <c r="AA731" s="112">
        <f t="shared" si="312"/>
        <v>1779.9</v>
      </c>
      <c r="AB731" s="112">
        <f t="shared" si="281"/>
        <v>939.75</v>
      </c>
      <c r="AC731" s="112">
        <f t="shared" si="282"/>
        <v>26714.326347305381</v>
      </c>
      <c r="AD731" s="112">
        <f t="shared" si="283"/>
        <v>17799</v>
      </c>
      <c r="AE731" s="112">
        <f t="shared" si="313"/>
        <v>23200</v>
      </c>
      <c r="AF731" s="112">
        <f t="shared" si="314"/>
        <v>15100</v>
      </c>
      <c r="AG731" s="113">
        <f t="shared" si="286"/>
        <v>0.30090791180285342</v>
      </c>
      <c r="AH731" s="114">
        <f t="shared" si="287"/>
        <v>0.19584954604409857</v>
      </c>
    </row>
    <row r="732" spans="1:34" ht="21" customHeight="1">
      <c r="A732" s="593">
        <f t="shared" si="315"/>
        <v>722</v>
      </c>
      <c r="B732" s="87"/>
      <c r="C732" s="137" t="s">
        <v>1333</v>
      </c>
      <c r="D732" s="137"/>
      <c r="E732" s="138">
        <v>1</v>
      </c>
      <c r="F732" s="88"/>
      <c r="G732" s="139"/>
      <c r="H732" s="140"/>
      <c r="I732" s="591" t="s">
        <v>1442</v>
      </c>
      <c r="J732" s="89">
        <f t="shared" si="289"/>
        <v>33</v>
      </c>
      <c r="K732" s="34" t="s">
        <v>8</v>
      </c>
      <c r="L732" s="146">
        <v>199</v>
      </c>
      <c r="M732" s="134">
        <v>3</v>
      </c>
      <c r="N732" s="19">
        <f t="shared" si="303"/>
        <v>175</v>
      </c>
      <c r="O732" s="102">
        <f t="shared" si="304"/>
        <v>34825</v>
      </c>
      <c r="P732" s="103">
        <f t="shared" si="305"/>
        <v>27.744549381115299</v>
      </c>
      <c r="Q732" s="62">
        <f t="shared" si="288"/>
        <v>10500</v>
      </c>
      <c r="R732" s="104">
        <f t="shared" si="306"/>
        <v>150</v>
      </c>
      <c r="S732" s="62">
        <f t="shared" si="307"/>
        <v>0</v>
      </c>
      <c r="T732" s="62">
        <f t="shared" si="308"/>
        <v>0</v>
      </c>
      <c r="U732" s="62">
        <f t="shared" si="309"/>
        <v>45325</v>
      </c>
      <c r="V732" s="62">
        <f t="shared" si="310"/>
        <v>83600</v>
      </c>
      <c r="W732" s="19">
        <f t="shared" si="311"/>
        <v>1.8424155549904053</v>
      </c>
      <c r="X732" s="111">
        <f t="shared" si="278"/>
        <v>111500</v>
      </c>
      <c r="Y732" s="111"/>
      <c r="Z732" s="112">
        <f t="shared" si="279"/>
        <v>2899.6661676646713</v>
      </c>
      <c r="AA732" s="112">
        <f t="shared" si="312"/>
        <v>1932</v>
      </c>
      <c r="AB732" s="112">
        <f t="shared" si="281"/>
        <v>1044.75</v>
      </c>
      <c r="AC732" s="112">
        <f t="shared" si="282"/>
        <v>28996.66167664672</v>
      </c>
      <c r="AD732" s="112">
        <f t="shared" si="283"/>
        <v>19320</v>
      </c>
      <c r="AE732" s="112">
        <f t="shared" si="313"/>
        <v>25100</v>
      </c>
      <c r="AF732" s="112">
        <f t="shared" si="314"/>
        <v>16400</v>
      </c>
      <c r="AG732" s="113">
        <f t="shared" si="286"/>
        <v>0.30023923444976075</v>
      </c>
      <c r="AH732" s="114">
        <f t="shared" si="287"/>
        <v>0.19617224880382775</v>
      </c>
    </row>
    <row r="733" spans="1:34" ht="21" customHeight="1">
      <c r="A733" s="593">
        <f t="shared" si="315"/>
        <v>723</v>
      </c>
      <c r="B733" s="87"/>
      <c r="C733" s="137" t="s">
        <v>1334</v>
      </c>
      <c r="D733" s="137"/>
      <c r="E733" s="138">
        <v>1</v>
      </c>
      <c r="F733" s="88"/>
      <c r="G733" s="139"/>
      <c r="H733" s="140"/>
      <c r="I733" s="591" t="s">
        <v>1443</v>
      </c>
      <c r="J733" s="89">
        <f t="shared" si="289"/>
        <v>35</v>
      </c>
      <c r="K733" s="34" t="s">
        <v>8</v>
      </c>
      <c r="L733" s="146">
        <v>99</v>
      </c>
      <c r="M733" s="134">
        <v>3</v>
      </c>
      <c r="N733" s="19">
        <f t="shared" si="303"/>
        <v>175</v>
      </c>
      <c r="O733" s="102">
        <f t="shared" si="304"/>
        <v>17325</v>
      </c>
      <c r="P733" s="103">
        <f t="shared" si="305"/>
        <v>13.802564767489521</v>
      </c>
      <c r="Q733" s="62">
        <f t="shared" si="288"/>
        <v>10500</v>
      </c>
      <c r="R733" s="104">
        <f t="shared" si="306"/>
        <v>150</v>
      </c>
      <c r="S733" s="62">
        <f t="shared" si="307"/>
        <v>0</v>
      </c>
      <c r="T733" s="62">
        <f t="shared" si="308"/>
        <v>0</v>
      </c>
      <c r="U733" s="62">
        <f t="shared" si="309"/>
        <v>27825</v>
      </c>
      <c r="V733" s="62">
        <f t="shared" si="310"/>
        <v>51100</v>
      </c>
      <c r="W733" s="19">
        <f t="shared" si="311"/>
        <v>1.833691108349339</v>
      </c>
      <c r="X733" s="111">
        <f t="shared" si="278"/>
        <v>68200</v>
      </c>
      <c r="Y733" s="111"/>
      <c r="Z733" s="112">
        <f t="shared" si="279"/>
        <v>1758.4985029940119</v>
      </c>
      <c r="AA733" s="112">
        <f t="shared" si="312"/>
        <v>1168.1000000000001</v>
      </c>
      <c r="AB733" s="112">
        <f t="shared" si="281"/>
        <v>519.75</v>
      </c>
      <c r="AC733" s="112">
        <f t="shared" si="282"/>
        <v>17584.985029940122</v>
      </c>
      <c r="AD733" s="112">
        <f t="shared" si="283"/>
        <v>11681</v>
      </c>
      <c r="AE733" s="112">
        <f t="shared" si="313"/>
        <v>15400</v>
      </c>
      <c r="AF733" s="112">
        <f t="shared" si="314"/>
        <v>10000</v>
      </c>
      <c r="AG733" s="113">
        <f t="shared" si="286"/>
        <v>0.30136986301369861</v>
      </c>
      <c r="AH733" s="114">
        <f t="shared" si="287"/>
        <v>0.19569471624266144</v>
      </c>
    </row>
    <row r="734" spans="1:34" ht="21" customHeight="1">
      <c r="A734" s="593">
        <f t="shared" si="315"/>
        <v>724</v>
      </c>
      <c r="B734" s="87"/>
      <c r="C734" s="137" t="s">
        <v>1335</v>
      </c>
      <c r="D734" s="137"/>
      <c r="E734" s="138">
        <v>1</v>
      </c>
      <c r="F734" s="88"/>
      <c r="G734" s="139"/>
      <c r="H734" s="140"/>
      <c r="I734" s="591" t="s">
        <v>1363</v>
      </c>
      <c r="J734" s="89">
        <f t="shared" si="289"/>
        <v>28</v>
      </c>
      <c r="K734" s="34" t="s">
        <v>8</v>
      </c>
      <c r="L734" s="146">
        <v>40</v>
      </c>
      <c r="M734" s="134">
        <v>3</v>
      </c>
      <c r="N734" s="19">
        <f t="shared" si="303"/>
        <v>175</v>
      </c>
      <c r="O734" s="102">
        <f t="shared" si="304"/>
        <v>7000</v>
      </c>
      <c r="P734" s="103">
        <f t="shared" si="305"/>
        <v>5.5767938454503119</v>
      </c>
      <c r="Q734" s="62">
        <f t="shared" si="288"/>
        <v>10500</v>
      </c>
      <c r="R734" s="104">
        <f t="shared" si="306"/>
        <v>150</v>
      </c>
      <c r="S734" s="62">
        <f t="shared" si="307"/>
        <v>0</v>
      </c>
      <c r="T734" s="62">
        <f t="shared" si="308"/>
        <v>0</v>
      </c>
      <c r="U734" s="62">
        <f t="shared" si="309"/>
        <v>17500</v>
      </c>
      <c r="V734" s="62">
        <f t="shared" si="310"/>
        <v>31900</v>
      </c>
      <c r="W734" s="19">
        <f t="shared" si="311"/>
        <v>1.8203592814371257</v>
      </c>
      <c r="X734" s="111">
        <f t="shared" si="278"/>
        <v>42600</v>
      </c>
      <c r="Y734" s="111"/>
      <c r="Z734" s="112">
        <f t="shared" si="279"/>
        <v>1085.2095808383233</v>
      </c>
      <c r="AA734" s="112">
        <f t="shared" si="312"/>
        <v>715.80000000000007</v>
      </c>
      <c r="AB734" s="112">
        <f t="shared" si="281"/>
        <v>210</v>
      </c>
      <c r="AC734" s="112">
        <f t="shared" si="282"/>
        <v>10852.09580838323</v>
      </c>
      <c r="AD734" s="112">
        <f t="shared" si="283"/>
        <v>7158</v>
      </c>
      <c r="AE734" s="112">
        <f t="shared" si="313"/>
        <v>9600</v>
      </c>
      <c r="AF734" s="112">
        <f t="shared" si="314"/>
        <v>6300</v>
      </c>
      <c r="AG734" s="113">
        <f t="shared" si="286"/>
        <v>0.30094043887147337</v>
      </c>
      <c r="AH734" s="114">
        <f t="shared" si="287"/>
        <v>0.19749216300940439</v>
      </c>
    </row>
    <row r="735" spans="1:34" ht="21" customHeight="1">
      <c r="A735" s="593">
        <f t="shared" si="315"/>
        <v>725</v>
      </c>
      <c r="B735" s="87"/>
      <c r="C735" s="137" t="s">
        <v>1336</v>
      </c>
      <c r="D735" s="137"/>
      <c r="E735" s="138">
        <v>1</v>
      </c>
      <c r="F735" s="88"/>
      <c r="G735" s="139"/>
      <c r="H735" s="140"/>
      <c r="I735" s="591" t="s">
        <v>1444</v>
      </c>
      <c r="J735" s="89">
        <f t="shared" si="289"/>
        <v>33</v>
      </c>
      <c r="K735" s="34" t="s">
        <v>8</v>
      </c>
      <c r="L735" s="146">
        <v>30</v>
      </c>
      <c r="M735" s="134">
        <v>3</v>
      </c>
      <c r="N735" s="19">
        <f t="shared" si="303"/>
        <v>175</v>
      </c>
      <c r="O735" s="102">
        <f t="shared" si="304"/>
        <v>5250</v>
      </c>
      <c r="P735" s="103">
        <f t="shared" si="305"/>
        <v>4.1825953840877341</v>
      </c>
      <c r="Q735" s="62">
        <f t="shared" si="288"/>
        <v>10500</v>
      </c>
      <c r="R735" s="104">
        <f t="shared" si="306"/>
        <v>150</v>
      </c>
      <c r="S735" s="62">
        <f t="shared" si="307"/>
        <v>0</v>
      </c>
      <c r="T735" s="62">
        <f t="shared" si="308"/>
        <v>0</v>
      </c>
      <c r="U735" s="62">
        <f t="shared" si="309"/>
        <v>15750</v>
      </c>
      <c r="V735" s="62">
        <f t="shared" si="310"/>
        <v>28700</v>
      </c>
      <c r="W735" s="19">
        <f t="shared" si="311"/>
        <v>1.8163672654690619</v>
      </c>
      <c r="X735" s="111">
        <f t="shared" si="278"/>
        <v>38300</v>
      </c>
      <c r="Y735" s="111"/>
      <c r="Z735" s="112">
        <f t="shared" si="279"/>
        <v>971.09281437125742</v>
      </c>
      <c r="AA735" s="112">
        <f t="shared" si="312"/>
        <v>643.90000000000009</v>
      </c>
      <c r="AB735" s="112">
        <f t="shared" si="281"/>
        <v>157.5</v>
      </c>
      <c r="AC735" s="112">
        <f t="shared" si="282"/>
        <v>9710.9281437125755</v>
      </c>
      <c r="AD735" s="112">
        <f t="shared" si="283"/>
        <v>6439</v>
      </c>
      <c r="AE735" s="112">
        <f t="shared" si="313"/>
        <v>8600</v>
      </c>
      <c r="AF735" s="112">
        <f t="shared" si="314"/>
        <v>5700</v>
      </c>
      <c r="AG735" s="113">
        <f t="shared" si="286"/>
        <v>0.29965156794425085</v>
      </c>
      <c r="AH735" s="114">
        <f t="shared" si="287"/>
        <v>0.19860627177700349</v>
      </c>
    </row>
    <row r="736" spans="1:34" ht="21" customHeight="1">
      <c r="A736" s="593">
        <f t="shared" si="315"/>
        <v>726</v>
      </c>
      <c r="B736" s="87"/>
      <c r="C736" s="137" t="s">
        <v>1337</v>
      </c>
      <c r="D736" s="137"/>
      <c r="E736" s="138">
        <v>1</v>
      </c>
      <c r="F736" s="88"/>
      <c r="G736" s="139"/>
      <c r="H736" s="140"/>
      <c r="I736" s="591" t="s">
        <v>1364</v>
      </c>
      <c r="J736" s="89">
        <f t="shared" si="289"/>
        <v>32</v>
      </c>
      <c r="K736" s="34" t="s">
        <v>8</v>
      </c>
      <c r="L736" s="146">
        <v>46</v>
      </c>
      <c r="M736" s="134">
        <v>3</v>
      </c>
      <c r="N736" s="19">
        <f t="shared" si="303"/>
        <v>175</v>
      </c>
      <c r="O736" s="102">
        <f t="shared" si="304"/>
        <v>8050</v>
      </c>
      <c r="P736" s="103">
        <f t="shared" si="305"/>
        <v>6.413312922267858</v>
      </c>
      <c r="Q736" s="62">
        <f t="shared" si="288"/>
        <v>10500</v>
      </c>
      <c r="R736" s="104">
        <f t="shared" si="306"/>
        <v>150</v>
      </c>
      <c r="S736" s="62">
        <f t="shared" si="307"/>
        <v>0</v>
      </c>
      <c r="T736" s="62">
        <f t="shared" si="308"/>
        <v>0</v>
      </c>
      <c r="U736" s="62">
        <f t="shared" si="309"/>
        <v>18550</v>
      </c>
      <c r="V736" s="62">
        <f t="shared" si="310"/>
        <v>33900</v>
      </c>
      <c r="W736" s="19">
        <f t="shared" si="311"/>
        <v>1.8223929499491585</v>
      </c>
      <c r="X736" s="111">
        <f t="shared" si="278"/>
        <v>45200</v>
      </c>
      <c r="Y736" s="111"/>
      <c r="Z736" s="112">
        <f t="shared" si="279"/>
        <v>1153.6796407185634</v>
      </c>
      <c r="AA736" s="112">
        <f t="shared" si="312"/>
        <v>766.6</v>
      </c>
      <c r="AB736" s="112">
        <f t="shared" si="281"/>
        <v>241.5</v>
      </c>
      <c r="AC736" s="112">
        <f t="shared" si="282"/>
        <v>11536.796407185633</v>
      </c>
      <c r="AD736" s="112">
        <f t="shared" si="283"/>
        <v>7666</v>
      </c>
      <c r="AE736" s="112">
        <f t="shared" si="313"/>
        <v>10200</v>
      </c>
      <c r="AF736" s="112">
        <f t="shared" si="314"/>
        <v>6700</v>
      </c>
      <c r="AG736" s="113">
        <f t="shared" si="286"/>
        <v>0.30088495575221241</v>
      </c>
      <c r="AH736" s="114">
        <f t="shared" si="287"/>
        <v>0.19764011799410031</v>
      </c>
    </row>
    <row r="737" spans="1:34" ht="21" customHeight="1">
      <c r="A737" s="593">
        <f t="shared" si="315"/>
        <v>727</v>
      </c>
      <c r="B737" s="87"/>
      <c r="C737" s="137" t="s">
        <v>1338</v>
      </c>
      <c r="D737" s="137"/>
      <c r="E737" s="138">
        <v>1</v>
      </c>
      <c r="F737" s="88"/>
      <c r="G737" s="139"/>
      <c r="H737" s="140"/>
      <c r="I737" s="591" t="s">
        <v>1445</v>
      </c>
      <c r="J737" s="89">
        <f t="shared" si="289"/>
        <v>41</v>
      </c>
      <c r="K737" s="34" t="s">
        <v>8</v>
      </c>
      <c r="L737" s="146">
        <v>35</v>
      </c>
      <c r="M737" s="134">
        <v>3</v>
      </c>
      <c r="N737" s="19">
        <f t="shared" si="303"/>
        <v>175</v>
      </c>
      <c r="O737" s="102">
        <f t="shared" si="304"/>
        <v>6125</v>
      </c>
      <c r="P737" s="103">
        <f t="shared" si="305"/>
        <v>4.879694614769023</v>
      </c>
      <c r="Q737" s="62">
        <f t="shared" si="288"/>
        <v>10500</v>
      </c>
      <c r="R737" s="104">
        <f t="shared" si="306"/>
        <v>150</v>
      </c>
      <c r="S737" s="62">
        <f t="shared" si="307"/>
        <v>0</v>
      </c>
      <c r="T737" s="62">
        <f t="shared" si="308"/>
        <v>0</v>
      </c>
      <c r="U737" s="62">
        <f t="shared" si="309"/>
        <v>16625</v>
      </c>
      <c r="V737" s="62">
        <f t="shared" si="310"/>
        <v>30300</v>
      </c>
      <c r="W737" s="19">
        <f t="shared" si="311"/>
        <v>1.8184683265048849</v>
      </c>
      <c r="X737" s="111">
        <f t="shared" si="278"/>
        <v>40400</v>
      </c>
      <c r="Y737" s="111"/>
      <c r="Z737" s="112">
        <f t="shared" si="279"/>
        <v>1028.1511976047905</v>
      </c>
      <c r="AA737" s="112">
        <f t="shared" si="312"/>
        <v>680.7</v>
      </c>
      <c r="AB737" s="112">
        <f t="shared" si="281"/>
        <v>183.75</v>
      </c>
      <c r="AC737" s="112">
        <f t="shared" si="282"/>
        <v>10281.511976047903</v>
      </c>
      <c r="AD737" s="112">
        <f t="shared" si="283"/>
        <v>6807</v>
      </c>
      <c r="AE737" s="112">
        <f t="shared" si="313"/>
        <v>9100</v>
      </c>
      <c r="AF737" s="112">
        <f t="shared" si="314"/>
        <v>6000</v>
      </c>
      <c r="AG737" s="113">
        <f t="shared" si="286"/>
        <v>0.30033003300330036</v>
      </c>
      <c r="AH737" s="114">
        <f t="shared" si="287"/>
        <v>0.19801980198019803</v>
      </c>
    </row>
    <row r="738" spans="1:34" ht="21" customHeight="1">
      <c r="A738" s="593">
        <f t="shared" si="315"/>
        <v>728</v>
      </c>
      <c r="B738" s="87"/>
      <c r="C738" s="137" t="s">
        <v>1339</v>
      </c>
      <c r="D738" s="137"/>
      <c r="E738" s="138">
        <v>1</v>
      </c>
      <c r="F738" s="88"/>
      <c r="G738" s="139"/>
      <c r="H738" s="140"/>
      <c r="I738" s="591" t="s">
        <v>1446</v>
      </c>
      <c r="J738" s="89">
        <f t="shared" si="289"/>
        <v>48</v>
      </c>
      <c r="K738" s="34" t="s">
        <v>8</v>
      </c>
      <c r="L738" s="146">
        <v>46</v>
      </c>
      <c r="M738" s="134">
        <v>3</v>
      </c>
      <c r="N738" s="19">
        <f t="shared" si="303"/>
        <v>175</v>
      </c>
      <c r="O738" s="102">
        <f t="shared" si="304"/>
        <v>8050</v>
      </c>
      <c r="P738" s="103">
        <f t="shared" si="305"/>
        <v>6.413312922267858</v>
      </c>
      <c r="Q738" s="62">
        <f t="shared" si="288"/>
        <v>10500</v>
      </c>
      <c r="R738" s="104">
        <f t="shared" si="306"/>
        <v>150</v>
      </c>
      <c r="S738" s="62">
        <f t="shared" si="307"/>
        <v>0</v>
      </c>
      <c r="T738" s="62">
        <f t="shared" si="308"/>
        <v>0</v>
      </c>
      <c r="U738" s="62">
        <f t="shared" si="309"/>
        <v>18550</v>
      </c>
      <c r="V738" s="62">
        <f t="shared" si="310"/>
        <v>33900</v>
      </c>
      <c r="W738" s="19">
        <f t="shared" si="311"/>
        <v>1.8223929499491585</v>
      </c>
      <c r="X738" s="111">
        <f t="shared" si="278"/>
        <v>45200</v>
      </c>
      <c r="Y738" s="111"/>
      <c r="Z738" s="112">
        <f t="shared" si="279"/>
        <v>1153.6796407185634</v>
      </c>
      <c r="AA738" s="112">
        <f t="shared" si="312"/>
        <v>766.6</v>
      </c>
      <c r="AB738" s="112">
        <f t="shared" si="281"/>
        <v>241.5</v>
      </c>
      <c r="AC738" s="112">
        <f t="shared" si="282"/>
        <v>11536.796407185633</v>
      </c>
      <c r="AD738" s="112">
        <f t="shared" si="283"/>
        <v>7666</v>
      </c>
      <c r="AE738" s="112">
        <f t="shared" si="313"/>
        <v>10200</v>
      </c>
      <c r="AF738" s="112">
        <f t="shared" si="314"/>
        <v>6700</v>
      </c>
      <c r="AG738" s="113">
        <f t="shared" si="286"/>
        <v>0.30088495575221241</v>
      </c>
      <c r="AH738" s="114">
        <f t="shared" si="287"/>
        <v>0.19764011799410031</v>
      </c>
    </row>
    <row r="739" spans="1:34" ht="21" customHeight="1">
      <c r="A739" s="593">
        <f t="shared" si="315"/>
        <v>729</v>
      </c>
      <c r="B739" s="87"/>
      <c r="C739" s="137" t="s">
        <v>1340</v>
      </c>
      <c r="D739" s="137"/>
      <c r="E739" s="138">
        <v>1</v>
      </c>
      <c r="F739" s="88"/>
      <c r="G739" s="139"/>
      <c r="H739" s="140"/>
      <c r="I739" s="591" t="s">
        <v>1447</v>
      </c>
      <c r="J739" s="89">
        <f t="shared" si="289"/>
        <v>35</v>
      </c>
      <c r="K739" s="34" t="s">
        <v>8</v>
      </c>
      <c r="L739" s="146">
        <v>40</v>
      </c>
      <c r="M739" s="134">
        <v>3</v>
      </c>
      <c r="N739" s="19">
        <f t="shared" si="303"/>
        <v>175</v>
      </c>
      <c r="O739" s="102">
        <f t="shared" si="304"/>
        <v>7000</v>
      </c>
      <c r="P739" s="103">
        <f t="shared" si="305"/>
        <v>5.5767938454503119</v>
      </c>
      <c r="Q739" s="62">
        <f t="shared" si="288"/>
        <v>10500</v>
      </c>
      <c r="R739" s="104">
        <f t="shared" si="306"/>
        <v>150</v>
      </c>
      <c r="S739" s="62">
        <f t="shared" si="307"/>
        <v>0</v>
      </c>
      <c r="T739" s="62">
        <f t="shared" si="308"/>
        <v>0</v>
      </c>
      <c r="U739" s="62">
        <f t="shared" si="309"/>
        <v>17500</v>
      </c>
      <c r="V739" s="62">
        <f t="shared" si="310"/>
        <v>31900</v>
      </c>
      <c r="W739" s="19">
        <f t="shared" si="311"/>
        <v>1.8203592814371257</v>
      </c>
      <c r="X739" s="111">
        <f t="shared" si="278"/>
        <v>42600</v>
      </c>
      <c r="Y739" s="111"/>
      <c r="Z739" s="112">
        <f t="shared" si="279"/>
        <v>1085.2095808383233</v>
      </c>
      <c r="AA739" s="112">
        <f t="shared" si="312"/>
        <v>715.80000000000007</v>
      </c>
      <c r="AB739" s="112">
        <f t="shared" si="281"/>
        <v>210</v>
      </c>
      <c r="AC739" s="112">
        <f t="shared" si="282"/>
        <v>10852.09580838323</v>
      </c>
      <c r="AD739" s="112">
        <f t="shared" si="283"/>
        <v>7158</v>
      </c>
      <c r="AE739" s="112">
        <f t="shared" si="313"/>
        <v>9600</v>
      </c>
      <c r="AF739" s="112">
        <f t="shared" si="314"/>
        <v>6300</v>
      </c>
      <c r="AG739" s="113">
        <f t="shared" si="286"/>
        <v>0.30094043887147337</v>
      </c>
      <c r="AH739" s="114">
        <f t="shared" si="287"/>
        <v>0.19749216300940439</v>
      </c>
    </row>
    <row r="740" spans="1:34" ht="21" customHeight="1">
      <c r="A740" s="593">
        <f t="shared" si="315"/>
        <v>730</v>
      </c>
      <c r="B740" s="87"/>
      <c r="C740" s="137" t="s">
        <v>1341</v>
      </c>
      <c r="D740" s="137"/>
      <c r="E740" s="138">
        <v>1</v>
      </c>
      <c r="F740" s="88"/>
      <c r="G740" s="139"/>
      <c r="H740" s="140"/>
      <c r="I740" s="591" t="s">
        <v>1448</v>
      </c>
      <c r="J740" s="89">
        <f t="shared" si="289"/>
        <v>34</v>
      </c>
      <c r="K740" s="34" t="s">
        <v>8</v>
      </c>
      <c r="L740" s="146">
        <v>40</v>
      </c>
      <c r="M740" s="134">
        <v>3</v>
      </c>
      <c r="N740" s="19">
        <f t="shared" si="303"/>
        <v>175</v>
      </c>
      <c r="O740" s="102">
        <f t="shared" si="304"/>
        <v>7000</v>
      </c>
      <c r="P740" s="103">
        <f t="shared" si="305"/>
        <v>5.5767938454503119</v>
      </c>
      <c r="Q740" s="62">
        <f t="shared" si="288"/>
        <v>10500</v>
      </c>
      <c r="R740" s="104">
        <f t="shared" si="306"/>
        <v>150</v>
      </c>
      <c r="S740" s="62">
        <f t="shared" si="307"/>
        <v>0</v>
      </c>
      <c r="T740" s="62">
        <f t="shared" si="308"/>
        <v>0</v>
      </c>
      <c r="U740" s="62">
        <f t="shared" si="309"/>
        <v>17500</v>
      </c>
      <c r="V740" s="62">
        <f t="shared" si="310"/>
        <v>31900</v>
      </c>
      <c r="W740" s="19">
        <f t="shared" si="311"/>
        <v>1.8203592814371257</v>
      </c>
      <c r="X740" s="111">
        <f t="shared" si="278"/>
        <v>42600</v>
      </c>
      <c r="Y740" s="111"/>
      <c r="Z740" s="112">
        <f t="shared" si="279"/>
        <v>1085.2095808383233</v>
      </c>
      <c r="AA740" s="112">
        <f t="shared" si="312"/>
        <v>715.80000000000007</v>
      </c>
      <c r="AB740" s="112">
        <f t="shared" si="281"/>
        <v>210</v>
      </c>
      <c r="AC740" s="112">
        <f t="shared" si="282"/>
        <v>10852.09580838323</v>
      </c>
      <c r="AD740" s="112">
        <f t="shared" si="283"/>
        <v>7158</v>
      </c>
      <c r="AE740" s="112">
        <f t="shared" si="313"/>
        <v>9600</v>
      </c>
      <c r="AF740" s="112">
        <f t="shared" si="314"/>
        <v>6300</v>
      </c>
      <c r="AG740" s="113">
        <f t="shared" si="286"/>
        <v>0.30094043887147337</v>
      </c>
      <c r="AH740" s="114">
        <f t="shared" si="287"/>
        <v>0.19749216300940439</v>
      </c>
    </row>
    <row r="741" spans="1:34" ht="21" customHeight="1">
      <c r="A741" s="593">
        <f t="shared" si="315"/>
        <v>731</v>
      </c>
      <c r="B741" s="87"/>
      <c r="C741" s="137" t="s">
        <v>1342</v>
      </c>
      <c r="D741" s="137"/>
      <c r="E741" s="138">
        <v>1</v>
      </c>
      <c r="F741" s="88"/>
      <c r="G741" s="139"/>
      <c r="H741" s="140"/>
      <c r="I741" s="591" t="s">
        <v>1449</v>
      </c>
      <c r="J741" s="89">
        <f t="shared" si="289"/>
        <v>37</v>
      </c>
      <c r="K741" s="34" t="s">
        <v>8</v>
      </c>
      <c r="L741" s="146">
        <v>40</v>
      </c>
      <c r="M741" s="134">
        <v>3</v>
      </c>
      <c r="N741" s="19">
        <f t="shared" si="303"/>
        <v>175</v>
      </c>
      <c r="O741" s="102">
        <f t="shared" si="304"/>
        <v>7000</v>
      </c>
      <c r="P741" s="103">
        <f t="shared" si="305"/>
        <v>5.5767938454503119</v>
      </c>
      <c r="Q741" s="62">
        <f t="shared" si="288"/>
        <v>10500</v>
      </c>
      <c r="R741" s="104">
        <f t="shared" si="306"/>
        <v>150</v>
      </c>
      <c r="S741" s="62">
        <f t="shared" si="307"/>
        <v>0</v>
      </c>
      <c r="T741" s="62">
        <f t="shared" si="308"/>
        <v>0</v>
      </c>
      <c r="U741" s="62">
        <f t="shared" si="309"/>
        <v>17500</v>
      </c>
      <c r="V741" s="62">
        <f t="shared" si="310"/>
        <v>31900</v>
      </c>
      <c r="W741" s="19">
        <f t="shared" si="311"/>
        <v>1.8203592814371257</v>
      </c>
      <c r="X741" s="111">
        <f t="shared" si="278"/>
        <v>42600</v>
      </c>
      <c r="Y741" s="111"/>
      <c r="Z741" s="112">
        <f t="shared" si="279"/>
        <v>1085.2095808383233</v>
      </c>
      <c r="AA741" s="112">
        <f t="shared" si="312"/>
        <v>715.80000000000007</v>
      </c>
      <c r="AB741" s="112">
        <f t="shared" si="281"/>
        <v>210</v>
      </c>
      <c r="AC741" s="112">
        <f t="shared" si="282"/>
        <v>10852.09580838323</v>
      </c>
      <c r="AD741" s="112">
        <f t="shared" si="283"/>
        <v>7158</v>
      </c>
      <c r="AE741" s="112">
        <f t="shared" si="313"/>
        <v>9600</v>
      </c>
      <c r="AF741" s="112">
        <f t="shared" si="314"/>
        <v>6300</v>
      </c>
      <c r="AG741" s="113">
        <f t="shared" si="286"/>
        <v>0.30094043887147337</v>
      </c>
      <c r="AH741" s="114">
        <f t="shared" si="287"/>
        <v>0.19749216300940439</v>
      </c>
    </row>
    <row r="742" spans="1:34" ht="21" customHeight="1">
      <c r="A742" s="593">
        <f t="shared" si="315"/>
        <v>732</v>
      </c>
      <c r="B742" s="87"/>
      <c r="C742" s="137" t="s">
        <v>1343</v>
      </c>
      <c r="D742" s="137"/>
      <c r="E742" s="138">
        <v>1</v>
      </c>
      <c r="F742" s="88"/>
      <c r="G742" s="139"/>
      <c r="H742" s="140"/>
      <c r="I742" s="591" t="s">
        <v>1450</v>
      </c>
      <c r="J742" s="89">
        <f t="shared" si="289"/>
        <v>37</v>
      </c>
      <c r="K742" s="34" t="s">
        <v>8</v>
      </c>
      <c r="L742" s="146">
        <v>40</v>
      </c>
      <c r="M742" s="134">
        <v>3</v>
      </c>
      <c r="N742" s="19">
        <f t="shared" si="303"/>
        <v>175</v>
      </c>
      <c r="O742" s="102">
        <f t="shared" si="304"/>
        <v>7000</v>
      </c>
      <c r="P742" s="103">
        <f t="shared" si="305"/>
        <v>5.5767938454503119</v>
      </c>
      <c r="Q742" s="62">
        <f t="shared" si="288"/>
        <v>10500</v>
      </c>
      <c r="R742" s="104">
        <f t="shared" si="306"/>
        <v>150</v>
      </c>
      <c r="S742" s="62">
        <f t="shared" si="307"/>
        <v>0</v>
      </c>
      <c r="T742" s="62">
        <f t="shared" si="308"/>
        <v>0</v>
      </c>
      <c r="U742" s="62">
        <f t="shared" si="309"/>
        <v>17500</v>
      </c>
      <c r="V742" s="62">
        <f t="shared" si="310"/>
        <v>31900</v>
      </c>
      <c r="W742" s="19">
        <f t="shared" si="311"/>
        <v>1.8203592814371257</v>
      </c>
      <c r="X742" s="111">
        <f t="shared" si="278"/>
        <v>42600</v>
      </c>
      <c r="Y742" s="111"/>
      <c r="Z742" s="112">
        <f t="shared" si="279"/>
        <v>1085.2095808383233</v>
      </c>
      <c r="AA742" s="112">
        <f t="shared" si="312"/>
        <v>715.80000000000007</v>
      </c>
      <c r="AB742" s="112">
        <f t="shared" si="281"/>
        <v>210</v>
      </c>
      <c r="AC742" s="112">
        <f t="shared" si="282"/>
        <v>10852.09580838323</v>
      </c>
      <c r="AD742" s="112">
        <f t="shared" si="283"/>
        <v>7158</v>
      </c>
      <c r="AE742" s="112">
        <f t="shared" si="313"/>
        <v>9600</v>
      </c>
      <c r="AF742" s="112">
        <f t="shared" si="314"/>
        <v>6300</v>
      </c>
      <c r="AG742" s="113">
        <f t="shared" si="286"/>
        <v>0.30094043887147337</v>
      </c>
      <c r="AH742" s="114">
        <f t="shared" si="287"/>
        <v>0.19749216300940439</v>
      </c>
    </row>
    <row r="743" spans="1:34" ht="21" customHeight="1">
      <c r="A743" s="593">
        <f t="shared" si="315"/>
        <v>733</v>
      </c>
      <c r="B743" s="87"/>
      <c r="C743" s="137" t="s">
        <v>1344</v>
      </c>
      <c r="D743" s="137"/>
      <c r="E743" s="138">
        <v>1</v>
      </c>
      <c r="F743" s="88"/>
      <c r="G743" s="139"/>
      <c r="H743" s="140"/>
      <c r="I743" s="591" t="s">
        <v>1365</v>
      </c>
      <c r="J743" s="89">
        <f t="shared" si="289"/>
        <v>45</v>
      </c>
      <c r="K743" s="34" t="s">
        <v>8</v>
      </c>
      <c r="L743" s="146">
        <v>40</v>
      </c>
      <c r="M743" s="134">
        <v>3</v>
      </c>
      <c r="N743" s="19">
        <f t="shared" si="303"/>
        <v>175</v>
      </c>
      <c r="O743" s="102">
        <f t="shared" si="304"/>
        <v>7000</v>
      </c>
      <c r="P743" s="103">
        <f t="shared" si="305"/>
        <v>5.5767938454503119</v>
      </c>
      <c r="Q743" s="62">
        <f t="shared" si="288"/>
        <v>10500</v>
      </c>
      <c r="R743" s="104">
        <f t="shared" si="306"/>
        <v>150</v>
      </c>
      <c r="S743" s="62">
        <f t="shared" si="307"/>
        <v>0</v>
      </c>
      <c r="T743" s="62">
        <f t="shared" si="308"/>
        <v>0</v>
      </c>
      <c r="U743" s="62">
        <f t="shared" si="309"/>
        <v>17500</v>
      </c>
      <c r="V743" s="62">
        <f t="shared" si="310"/>
        <v>31900</v>
      </c>
      <c r="W743" s="19">
        <f t="shared" si="311"/>
        <v>1.8203592814371257</v>
      </c>
      <c r="X743" s="111">
        <f t="shared" si="278"/>
        <v>42600</v>
      </c>
      <c r="Y743" s="111"/>
      <c r="Z743" s="112">
        <f t="shared" si="279"/>
        <v>1085.2095808383233</v>
      </c>
      <c r="AA743" s="112">
        <f t="shared" si="312"/>
        <v>715.80000000000007</v>
      </c>
      <c r="AB743" s="112">
        <f t="shared" si="281"/>
        <v>210</v>
      </c>
      <c r="AC743" s="112">
        <f t="shared" si="282"/>
        <v>10852.09580838323</v>
      </c>
      <c r="AD743" s="112">
        <f t="shared" si="283"/>
        <v>7158</v>
      </c>
      <c r="AE743" s="112">
        <f t="shared" si="313"/>
        <v>9600</v>
      </c>
      <c r="AF743" s="112">
        <f t="shared" si="314"/>
        <v>6300</v>
      </c>
      <c r="AG743" s="113">
        <f t="shared" si="286"/>
        <v>0.30094043887147337</v>
      </c>
      <c r="AH743" s="114">
        <f t="shared" si="287"/>
        <v>0.19749216300940439</v>
      </c>
    </row>
    <row r="744" spans="1:34" ht="21" customHeight="1">
      <c r="A744" s="593">
        <f t="shared" si="315"/>
        <v>734</v>
      </c>
      <c r="B744" s="87"/>
      <c r="C744" s="137" t="s">
        <v>1345</v>
      </c>
      <c r="D744" s="137"/>
      <c r="E744" s="138">
        <v>1</v>
      </c>
      <c r="F744" s="88"/>
      <c r="G744" s="139"/>
      <c r="H744" s="140"/>
      <c r="I744" s="591" t="s">
        <v>1366</v>
      </c>
      <c r="J744" s="89">
        <f t="shared" si="289"/>
        <v>40</v>
      </c>
      <c r="K744" s="34" t="s">
        <v>8</v>
      </c>
      <c r="L744" s="146">
        <v>40</v>
      </c>
      <c r="M744" s="134">
        <v>3</v>
      </c>
      <c r="N744" s="19">
        <f t="shared" si="303"/>
        <v>175</v>
      </c>
      <c r="O744" s="102">
        <f t="shared" si="304"/>
        <v>7000</v>
      </c>
      <c r="P744" s="103">
        <f t="shared" si="305"/>
        <v>5.5767938454503119</v>
      </c>
      <c r="Q744" s="62">
        <f t="shared" si="288"/>
        <v>10500</v>
      </c>
      <c r="R744" s="104">
        <f t="shared" si="306"/>
        <v>150</v>
      </c>
      <c r="S744" s="62">
        <f t="shared" si="307"/>
        <v>0</v>
      </c>
      <c r="T744" s="62">
        <f t="shared" si="308"/>
        <v>0</v>
      </c>
      <c r="U744" s="62">
        <f t="shared" si="309"/>
        <v>17500</v>
      </c>
      <c r="V744" s="62">
        <f t="shared" si="310"/>
        <v>31900</v>
      </c>
      <c r="W744" s="19">
        <f t="shared" si="311"/>
        <v>1.8203592814371257</v>
      </c>
      <c r="X744" s="111">
        <f t="shared" si="278"/>
        <v>42600</v>
      </c>
      <c r="Y744" s="111"/>
      <c r="Z744" s="112">
        <f t="shared" si="279"/>
        <v>1085.2095808383233</v>
      </c>
      <c r="AA744" s="112">
        <f t="shared" si="312"/>
        <v>715.80000000000007</v>
      </c>
      <c r="AB744" s="112">
        <f t="shared" si="281"/>
        <v>210</v>
      </c>
      <c r="AC744" s="112">
        <f t="shared" si="282"/>
        <v>10852.09580838323</v>
      </c>
      <c r="AD744" s="112">
        <f t="shared" si="283"/>
        <v>7158</v>
      </c>
      <c r="AE744" s="112">
        <f t="shared" si="313"/>
        <v>9600</v>
      </c>
      <c r="AF744" s="112">
        <f t="shared" si="314"/>
        <v>6300</v>
      </c>
      <c r="AG744" s="113">
        <f t="shared" si="286"/>
        <v>0.30094043887147337</v>
      </c>
      <c r="AH744" s="114">
        <f t="shared" si="287"/>
        <v>0.19749216300940439</v>
      </c>
    </row>
    <row r="745" spans="1:34" ht="21" customHeight="1">
      <c r="A745" s="593">
        <f t="shared" si="315"/>
        <v>735</v>
      </c>
      <c r="B745" s="87"/>
      <c r="C745" s="137" t="s">
        <v>1346</v>
      </c>
      <c r="D745" s="137"/>
      <c r="E745" s="138">
        <v>1</v>
      </c>
      <c r="F745" s="88"/>
      <c r="G745" s="139"/>
      <c r="H745" s="140"/>
      <c r="I745" s="591" t="s">
        <v>1367</v>
      </c>
      <c r="J745" s="89">
        <f t="shared" si="289"/>
        <v>39</v>
      </c>
      <c r="K745" s="34" t="s">
        <v>8</v>
      </c>
      <c r="L745" s="146">
        <v>46</v>
      </c>
      <c r="M745" s="134">
        <v>3</v>
      </c>
      <c r="N745" s="19">
        <f t="shared" si="303"/>
        <v>175</v>
      </c>
      <c r="O745" s="102">
        <f t="shared" si="304"/>
        <v>8050</v>
      </c>
      <c r="P745" s="103">
        <f t="shared" si="305"/>
        <v>6.413312922267858</v>
      </c>
      <c r="Q745" s="62">
        <f t="shared" si="288"/>
        <v>10500</v>
      </c>
      <c r="R745" s="104">
        <f t="shared" si="306"/>
        <v>150</v>
      </c>
      <c r="S745" s="62">
        <f t="shared" si="307"/>
        <v>0</v>
      </c>
      <c r="T745" s="62">
        <f t="shared" si="308"/>
        <v>0</v>
      </c>
      <c r="U745" s="62">
        <f t="shared" si="309"/>
        <v>18550</v>
      </c>
      <c r="V745" s="62">
        <f t="shared" si="310"/>
        <v>33900</v>
      </c>
      <c r="W745" s="19">
        <f t="shared" si="311"/>
        <v>1.8223929499491585</v>
      </c>
      <c r="X745" s="111">
        <f t="shared" ref="X745:X808" si="316">ROUNDUP(V745/0.75, -2)</f>
        <v>45200</v>
      </c>
      <c r="Y745" s="111"/>
      <c r="Z745" s="112">
        <f t="shared" ref="Z745:Z808" si="317">0.1*(0.89*W745-1)*U745</f>
        <v>1153.6796407185634</v>
      </c>
      <c r="AA745" s="112">
        <f t="shared" si="312"/>
        <v>766.6</v>
      </c>
      <c r="AB745" s="112">
        <f t="shared" ref="AB745:AB808" si="318">O745*0.03</f>
        <v>241.5</v>
      </c>
      <c r="AC745" s="112">
        <f t="shared" ref="AC745:AC808" si="319">0.89*W745*U745-U745</f>
        <v>11536.796407185633</v>
      </c>
      <c r="AD745" s="112">
        <f t="shared" ref="AD745:AD808" si="320">V745-(X745*0.17)-U745</f>
        <v>7666</v>
      </c>
      <c r="AE745" s="112">
        <f t="shared" si="313"/>
        <v>10200</v>
      </c>
      <c r="AF745" s="112">
        <f t="shared" si="314"/>
        <v>6700</v>
      </c>
      <c r="AG745" s="113">
        <f t="shared" ref="AG745:AG808" si="321">AE745/V745</f>
        <v>0.30088495575221241</v>
      </c>
      <c r="AH745" s="114">
        <f t="shared" ref="AH745:AH808" si="322">AF745/V745</f>
        <v>0.19764011799410031</v>
      </c>
    </row>
    <row r="746" spans="1:34" ht="21" customHeight="1">
      <c r="A746" s="593">
        <f t="shared" si="315"/>
        <v>736</v>
      </c>
      <c r="B746" s="87"/>
      <c r="C746" s="137" t="s">
        <v>1347</v>
      </c>
      <c r="D746" s="137"/>
      <c r="E746" s="138">
        <v>1</v>
      </c>
      <c r="F746" s="88"/>
      <c r="G746" s="139"/>
      <c r="H746" s="140"/>
      <c r="I746" s="591" t="s">
        <v>1451</v>
      </c>
      <c r="J746" s="89">
        <f t="shared" si="289"/>
        <v>30</v>
      </c>
      <c r="K746" s="34" t="s">
        <v>8</v>
      </c>
      <c r="L746" s="146">
        <v>40</v>
      </c>
      <c r="M746" s="134">
        <v>3</v>
      </c>
      <c r="N746" s="19">
        <f t="shared" si="303"/>
        <v>175</v>
      </c>
      <c r="O746" s="102">
        <f t="shared" si="304"/>
        <v>7000</v>
      </c>
      <c r="P746" s="103">
        <f t="shared" si="305"/>
        <v>5.5767938454503119</v>
      </c>
      <c r="Q746" s="62">
        <f t="shared" si="288"/>
        <v>10500</v>
      </c>
      <c r="R746" s="104">
        <f t="shared" si="306"/>
        <v>150</v>
      </c>
      <c r="S746" s="62">
        <f t="shared" si="307"/>
        <v>0</v>
      </c>
      <c r="T746" s="62">
        <f t="shared" si="308"/>
        <v>0</v>
      </c>
      <c r="U746" s="62">
        <f t="shared" si="309"/>
        <v>17500</v>
      </c>
      <c r="V746" s="62">
        <f t="shared" si="310"/>
        <v>31900</v>
      </c>
      <c r="W746" s="19">
        <f t="shared" si="311"/>
        <v>1.8203592814371257</v>
      </c>
      <c r="X746" s="111">
        <f t="shared" si="316"/>
        <v>42600</v>
      </c>
      <c r="Y746" s="111"/>
      <c r="Z746" s="112">
        <f t="shared" si="317"/>
        <v>1085.2095808383233</v>
      </c>
      <c r="AA746" s="112">
        <f t="shared" si="312"/>
        <v>715.80000000000007</v>
      </c>
      <c r="AB746" s="112">
        <f t="shared" si="318"/>
        <v>210</v>
      </c>
      <c r="AC746" s="112">
        <f t="shared" si="319"/>
        <v>10852.09580838323</v>
      </c>
      <c r="AD746" s="112">
        <f t="shared" si="320"/>
        <v>7158</v>
      </c>
      <c r="AE746" s="112">
        <f t="shared" si="313"/>
        <v>9600</v>
      </c>
      <c r="AF746" s="112">
        <f t="shared" si="314"/>
        <v>6300</v>
      </c>
      <c r="AG746" s="113">
        <f t="shared" si="321"/>
        <v>0.30094043887147337</v>
      </c>
      <c r="AH746" s="114">
        <f t="shared" si="322"/>
        <v>0.19749216300940439</v>
      </c>
    </row>
    <row r="747" spans="1:34" ht="21" customHeight="1">
      <c r="A747" s="593">
        <f t="shared" si="315"/>
        <v>737</v>
      </c>
      <c r="B747" s="87"/>
      <c r="C747" s="137" t="s">
        <v>1348</v>
      </c>
      <c r="D747" s="137"/>
      <c r="E747" s="138">
        <v>1</v>
      </c>
      <c r="F747" s="88"/>
      <c r="G747" s="139"/>
      <c r="H747" s="140"/>
      <c r="I747" s="591" t="s">
        <v>1368</v>
      </c>
      <c r="J747" s="89">
        <f t="shared" si="289"/>
        <v>45</v>
      </c>
      <c r="K747" s="34" t="s">
        <v>8</v>
      </c>
      <c r="L747" s="146">
        <v>40</v>
      </c>
      <c r="M747" s="134">
        <v>3</v>
      </c>
      <c r="N747" s="19">
        <f t="shared" si="303"/>
        <v>175</v>
      </c>
      <c r="O747" s="102">
        <f t="shared" si="304"/>
        <v>7000</v>
      </c>
      <c r="P747" s="103">
        <f t="shared" si="305"/>
        <v>5.5767938454503119</v>
      </c>
      <c r="Q747" s="62">
        <f t="shared" si="288"/>
        <v>10500</v>
      </c>
      <c r="R747" s="104">
        <f t="shared" si="306"/>
        <v>150</v>
      </c>
      <c r="S747" s="62">
        <f t="shared" si="307"/>
        <v>0</v>
      </c>
      <c r="T747" s="62">
        <f t="shared" si="308"/>
        <v>0</v>
      </c>
      <c r="U747" s="62">
        <f t="shared" si="309"/>
        <v>17500</v>
      </c>
      <c r="V747" s="62">
        <f t="shared" si="310"/>
        <v>31900</v>
      </c>
      <c r="W747" s="19">
        <f t="shared" si="311"/>
        <v>1.8203592814371257</v>
      </c>
      <c r="X747" s="111">
        <f t="shared" si="316"/>
        <v>42600</v>
      </c>
      <c r="Y747" s="111"/>
      <c r="Z747" s="112">
        <f t="shared" si="317"/>
        <v>1085.2095808383233</v>
      </c>
      <c r="AA747" s="112">
        <f t="shared" si="312"/>
        <v>715.80000000000007</v>
      </c>
      <c r="AB747" s="112">
        <f t="shared" si="318"/>
        <v>210</v>
      </c>
      <c r="AC747" s="112">
        <f t="shared" si="319"/>
        <v>10852.09580838323</v>
      </c>
      <c r="AD747" s="112">
        <f t="shared" si="320"/>
        <v>7158</v>
      </c>
      <c r="AE747" s="112">
        <f t="shared" si="313"/>
        <v>9600</v>
      </c>
      <c r="AF747" s="112">
        <f t="shared" si="314"/>
        <v>6300</v>
      </c>
      <c r="AG747" s="113">
        <f t="shared" si="321"/>
        <v>0.30094043887147337</v>
      </c>
      <c r="AH747" s="114">
        <f t="shared" si="322"/>
        <v>0.19749216300940439</v>
      </c>
    </row>
    <row r="748" spans="1:34" ht="21" customHeight="1">
      <c r="A748" s="593">
        <f t="shared" si="315"/>
        <v>738</v>
      </c>
      <c r="B748" s="87"/>
      <c r="C748" s="137" t="s">
        <v>1349</v>
      </c>
      <c r="D748" s="137"/>
      <c r="E748" s="138">
        <v>1</v>
      </c>
      <c r="F748" s="88"/>
      <c r="G748" s="139"/>
      <c r="H748" s="140"/>
      <c r="I748" s="591" t="s">
        <v>1369</v>
      </c>
      <c r="J748" s="89">
        <f t="shared" si="289"/>
        <v>47</v>
      </c>
      <c r="K748" s="34" t="s">
        <v>8</v>
      </c>
      <c r="L748" s="146">
        <v>50</v>
      </c>
      <c r="M748" s="134">
        <v>3</v>
      </c>
      <c r="N748" s="19">
        <f t="shared" si="303"/>
        <v>175</v>
      </c>
      <c r="O748" s="102">
        <f t="shared" si="304"/>
        <v>8750</v>
      </c>
      <c r="P748" s="103">
        <f t="shared" si="305"/>
        <v>6.9709923068128896</v>
      </c>
      <c r="Q748" s="62">
        <f t="shared" si="288"/>
        <v>10500</v>
      </c>
      <c r="R748" s="104">
        <f t="shared" si="306"/>
        <v>150</v>
      </c>
      <c r="S748" s="62">
        <f t="shared" si="307"/>
        <v>0</v>
      </c>
      <c r="T748" s="62">
        <f t="shared" si="308"/>
        <v>0</v>
      </c>
      <c r="U748" s="62">
        <f t="shared" si="309"/>
        <v>19250</v>
      </c>
      <c r="V748" s="62">
        <f t="shared" si="310"/>
        <v>35200</v>
      </c>
      <c r="W748" s="19">
        <f t="shared" si="311"/>
        <v>1.8236254763200872</v>
      </c>
      <c r="X748" s="111">
        <f t="shared" si="316"/>
        <v>47000</v>
      </c>
      <c r="Y748" s="111"/>
      <c r="Z748" s="112">
        <f t="shared" si="317"/>
        <v>1199.3263473053894</v>
      </c>
      <c r="AA748" s="112">
        <f t="shared" si="312"/>
        <v>796</v>
      </c>
      <c r="AB748" s="112">
        <f t="shared" si="318"/>
        <v>262.5</v>
      </c>
      <c r="AC748" s="112">
        <f t="shared" si="319"/>
        <v>11993.263473053892</v>
      </c>
      <c r="AD748" s="112">
        <f t="shared" si="320"/>
        <v>7960</v>
      </c>
      <c r="AE748" s="112">
        <f t="shared" si="313"/>
        <v>10600</v>
      </c>
      <c r="AF748" s="112">
        <f t="shared" si="314"/>
        <v>7000</v>
      </c>
      <c r="AG748" s="113">
        <f t="shared" si="321"/>
        <v>0.30113636363636365</v>
      </c>
      <c r="AH748" s="114">
        <f t="shared" si="322"/>
        <v>0.19886363636363635</v>
      </c>
    </row>
    <row r="749" spans="1:34" ht="21" customHeight="1">
      <c r="A749" s="593">
        <f t="shared" si="315"/>
        <v>739</v>
      </c>
      <c r="B749" s="87"/>
      <c r="C749" s="137" t="s">
        <v>1350</v>
      </c>
      <c r="D749" s="137"/>
      <c r="E749" s="138">
        <v>1</v>
      </c>
      <c r="F749" s="88"/>
      <c r="G749" s="139"/>
      <c r="H749" s="140"/>
      <c r="I749" s="591" t="s">
        <v>1370</v>
      </c>
      <c r="J749" s="89">
        <f t="shared" si="289"/>
        <v>40</v>
      </c>
      <c r="K749" s="34" t="s">
        <v>8</v>
      </c>
      <c r="L749" s="146">
        <v>35</v>
      </c>
      <c r="M749" s="134">
        <v>3</v>
      </c>
      <c r="N749" s="19">
        <f t="shared" si="303"/>
        <v>175</v>
      </c>
      <c r="O749" s="102">
        <f t="shared" si="304"/>
        <v>6125</v>
      </c>
      <c r="P749" s="103">
        <f t="shared" si="305"/>
        <v>4.879694614769023</v>
      </c>
      <c r="Q749" s="62">
        <f t="shared" si="288"/>
        <v>10500</v>
      </c>
      <c r="R749" s="104">
        <f t="shared" si="306"/>
        <v>150</v>
      </c>
      <c r="S749" s="62">
        <f t="shared" si="307"/>
        <v>0</v>
      </c>
      <c r="T749" s="62">
        <f t="shared" si="308"/>
        <v>0</v>
      </c>
      <c r="U749" s="62">
        <f t="shared" si="309"/>
        <v>16625</v>
      </c>
      <c r="V749" s="62">
        <f t="shared" si="310"/>
        <v>30300</v>
      </c>
      <c r="W749" s="19">
        <f t="shared" si="311"/>
        <v>1.8184683265048849</v>
      </c>
      <c r="X749" s="111">
        <f t="shared" si="316"/>
        <v>40400</v>
      </c>
      <c r="Y749" s="111"/>
      <c r="Z749" s="112">
        <f t="shared" si="317"/>
        <v>1028.1511976047905</v>
      </c>
      <c r="AA749" s="112">
        <f t="shared" si="312"/>
        <v>680.7</v>
      </c>
      <c r="AB749" s="112">
        <f t="shared" si="318"/>
        <v>183.75</v>
      </c>
      <c r="AC749" s="112">
        <f t="shared" si="319"/>
        <v>10281.511976047903</v>
      </c>
      <c r="AD749" s="112">
        <f t="shared" si="320"/>
        <v>6807</v>
      </c>
      <c r="AE749" s="112">
        <f t="shared" si="313"/>
        <v>9100</v>
      </c>
      <c r="AF749" s="112">
        <f t="shared" si="314"/>
        <v>6000</v>
      </c>
      <c r="AG749" s="113">
        <f t="shared" si="321"/>
        <v>0.30033003300330036</v>
      </c>
      <c r="AH749" s="114">
        <f t="shared" si="322"/>
        <v>0.19801980198019803</v>
      </c>
    </row>
    <row r="750" spans="1:34" ht="21" customHeight="1">
      <c r="A750" s="593">
        <f t="shared" si="315"/>
        <v>740</v>
      </c>
      <c r="B750" s="87"/>
      <c r="C750" s="137" t="s">
        <v>1351</v>
      </c>
      <c r="D750" s="137"/>
      <c r="E750" s="138">
        <v>1</v>
      </c>
      <c r="F750" s="88"/>
      <c r="G750" s="139"/>
      <c r="H750" s="140"/>
      <c r="I750" s="591" t="s">
        <v>1452</v>
      </c>
      <c r="J750" s="89">
        <f t="shared" si="289"/>
        <v>43</v>
      </c>
      <c r="K750" s="34" t="s">
        <v>8</v>
      </c>
      <c r="L750" s="146">
        <v>40</v>
      </c>
      <c r="M750" s="134">
        <v>3</v>
      </c>
      <c r="N750" s="19">
        <f t="shared" si="303"/>
        <v>175</v>
      </c>
      <c r="O750" s="102">
        <f t="shared" si="304"/>
        <v>7000</v>
      </c>
      <c r="P750" s="103">
        <f>O750/$G$1</f>
        <v>5.5767938454503119</v>
      </c>
      <c r="Q750" s="62">
        <f t="shared" si="288"/>
        <v>10500</v>
      </c>
      <c r="R750" s="104">
        <f t="shared" si="306"/>
        <v>150</v>
      </c>
      <c r="S750" s="62">
        <f t="shared" si="307"/>
        <v>0</v>
      </c>
      <c r="T750" s="62">
        <f t="shared" si="308"/>
        <v>0</v>
      </c>
      <c r="U750" s="62">
        <f t="shared" si="309"/>
        <v>17500</v>
      </c>
      <c r="V750" s="62">
        <f t="shared" si="310"/>
        <v>31900</v>
      </c>
      <c r="W750" s="19">
        <f t="shared" si="311"/>
        <v>1.8203592814371257</v>
      </c>
      <c r="X750" s="111">
        <f t="shared" si="316"/>
        <v>42600</v>
      </c>
      <c r="Y750" s="111"/>
      <c r="Z750" s="112">
        <f t="shared" si="317"/>
        <v>1085.2095808383233</v>
      </c>
      <c r="AA750" s="112">
        <f t="shared" si="312"/>
        <v>715.80000000000007</v>
      </c>
      <c r="AB750" s="112">
        <f t="shared" si="318"/>
        <v>210</v>
      </c>
      <c r="AC750" s="112">
        <f t="shared" si="319"/>
        <v>10852.09580838323</v>
      </c>
      <c r="AD750" s="112">
        <f t="shared" si="320"/>
        <v>7158</v>
      </c>
      <c r="AE750" s="112">
        <f t="shared" si="313"/>
        <v>9600</v>
      </c>
      <c r="AF750" s="112">
        <f t="shared" si="314"/>
        <v>6300</v>
      </c>
      <c r="AG750" s="113">
        <f t="shared" si="321"/>
        <v>0.30094043887147337</v>
      </c>
      <c r="AH750" s="114">
        <f t="shared" si="322"/>
        <v>0.19749216300940439</v>
      </c>
    </row>
    <row r="751" spans="1:34" ht="21" customHeight="1">
      <c r="A751" s="593">
        <f t="shared" si="315"/>
        <v>741</v>
      </c>
      <c r="B751" s="87"/>
      <c r="C751" s="137" t="s">
        <v>1352</v>
      </c>
      <c r="D751" s="137"/>
      <c r="E751" s="138">
        <v>1</v>
      </c>
      <c r="F751" s="88"/>
      <c r="G751" s="139"/>
      <c r="H751" s="140"/>
      <c r="I751" s="591" t="s">
        <v>1453</v>
      </c>
      <c r="J751" s="89">
        <f t="shared" si="289"/>
        <v>43</v>
      </c>
      <c r="K751" s="34" t="s">
        <v>8</v>
      </c>
      <c r="L751" s="146">
        <v>40</v>
      </c>
      <c r="M751" s="134">
        <v>3</v>
      </c>
      <c r="N751" s="19">
        <f t="shared" si="303"/>
        <v>175</v>
      </c>
      <c r="O751" s="102">
        <f t="shared" si="304"/>
        <v>7000</v>
      </c>
      <c r="P751" s="103">
        <f t="shared" si="305"/>
        <v>5.5767938454503119</v>
      </c>
      <c r="Q751" s="62">
        <f t="shared" si="288"/>
        <v>10500</v>
      </c>
      <c r="R751" s="104">
        <f t="shared" si="306"/>
        <v>150</v>
      </c>
      <c r="S751" s="62">
        <f t="shared" si="307"/>
        <v>0</v>
      </c>
      <c r="T751" s="62">
        <f t="shared" si="308"/>
        <v>0</v>
      </c>
      <c r="U751" s="62">
        <f t="shared" si="309"/>
        <v>17500</v>
      </c>
      <c r="V751" s="62">
        <f t="shared" si="310"/>
        <v>31900</v>
      </c>
      <c r="W751" s="19">
        <f t="shared" si="311"/>
        <v>1.8203592814371257</v>
      </c>
      <c r="X751" s="111">
        <f t="shared" si="316"/>
        <v>42600</v>
      </c>
      <c r="Y751" s="111"/>
      <c r="Z751" s="112">
        <f t="shared" si="317"/>
        <v>1085.2095808383233</v>
      </c>
      <c r="AA751" s="112">
        <f t="shared" si="312"/>
        <v>715.80000000000007</v>
      </c>
      <c r="AB751" s="112">
        <f t="shared" si="318"/>
        <v>210</v>
      </c>
      <c r="AC751" s="112">
        <f t="shared" si="319"/>
        <v>10852.09580838323</v>
      </c>
      <c r="AD751" s="112">
        <f t="shared" si="320"/>
        <v>7158</v>
      </c>
      <c r="AE751" s="112">
        <f t="shared" si="313"/>
        <v>9600</v>
      </c>
      <c r="AF751" s="112">
        <f t="shared" si="314"/>
        <v>6300</v>
      </c>
      <c r="AG751" s="113">
        <f t="shared" si="321"/>
        <v>0.30094043887147337</v>
      </c>
      <c r="AH751" s="114">
        <f t="shared" si="322"/>
        <v>0.19749216300940439</v>
      </c>
    </row>
    <row r="752" spans="1:34" ht="21" customHeight="1">
      <c r="A752" s="593">
        <f t="shared" si="315"/>
        <v>742</v>
      </c>
      <c r="B752" s="87"/>
      <c r="C752" s="137" t="s">
        <v>1371</v>
      </c>
      <c r="D752" s="142"/>
      <c r="E752" s="138">
        <v>1</v>
      </c>
      <c r="F752" s="88"/>
      <c r="G752" s="139"/>
      <c r="H752" s="140"/>
      <c r="I752" s="591" t="s">
        <v>1454</v>
      </c>
      <c r="J752" s="89">
        <f t="shared" si="289"/>
        <v>47</v>
      </c>
      <c r="K752" s="34" t="s">
        <v>8</v>
      </c>
      <c r="L752" s="146">
        <v>45</v>
      </c>
      <c r="M752" s="134">
        <v>3</v>
      </c>
      <c r="N752" s="19">
        <f t="shared" ref="N752:N764" si="323">IF(K752="USD",$G$1,IF(K752="CNY",$G$2,IF(K752="JPY",$G$4,IF(K752="EUR",$G$3,"확인요망"))))</f>
        <v>175</v>
      </c>
      <c r="O752" s="102">
        <f t="shared" ref="O752:O764" si="324">L752*N752</f>
        <v>7875</v>
      </c>
      <c r="P752" s="103">
        <f t="shared" ref="P752:P764" si="325">O752/$G$1</f>
        <v>6.2738930761316007</v>
      </c>
      <c r="Q752" s="62">
        <f t="shared" si="288"/>
        <v>10500</v>
      </c>
      <c r="R752" s="104">
        <f t="shared" ref="R752:R764" si="326">IF(G752="USD",200,150)</f>
        <v>150</v>
      </c>
      <c r="S752" s="62">
        <f t="shared" ref="S752:S764" si="327">IF(P752&lt;R752,0,(O752+Q752)*0.08)</f>
        <v>0</v>
      </c>
      <c r="T752" s="62">
        <f t="shared" ref="T752:T764" si="328">IF(P752&lt;R752,0,(O752+S752)*0.1)</f>
        <v>0</v>
      </c>
      <c r="U752" s="62">
        <f t="shared" ref="U752:U764" si="329">SUM(O752+Q752)</f>
        <v>18375</v>
      </c>
      <c r="V752" s="62">
        <f t="shared" ref="V752:V764" si="330">ROUNDUP(U752*W752, -2)</f>
        <v>33500</v>
      </c>
      <c r="W752" s="19">
        <f t="shared" ref="W752:W764" si="331">((0.03*O752)+(0.9*U752))/(0.501*U752)</f>
        <v>1.8220701454234389</v>
      </c>
      <c r="X752" s="111">
        <f t="shared" si="316"/>
        <v>44700</v>
      </c>
      <c r="Y752" s="111"/>
      <c r="Z752" s="112">
        <f t="shared" si="317"/>
        <v>1142.2679640718566</v>
      </c>
      <c r="AA752" s="112">
        <f t="shared" ref="AA752:AA764" si="332">AD752*0.1</f>
        <v>752.6</v>
      </c>
      <c r="AB752" s="112">
        <f t="shared" si="318"/>
        <v>236.25</v>
      </c>
      <c r="AC752" s="112">
        <f t="shared" si="319"/>
        <v>11422.679640718565</v>
      </c>
      <c r="AD752" s="112">
        <f t="shared" si="320"/>
        <v>7526</v>
      </c>
      <c r="AE752" s="112">
        <f t="shared" ref="AE752:AE764" si="333">ROUNDUP(AC752-(Z752+AB752),-2)</f>
        <v>10100</v>
      </c>
      <c r="AF752" s="112">
        <f t="shared" ref="AF752:AF764" si="334">ROUNDUP(AD752-(AB752+AA752),-2)</f>
        <v>6600</v>
      </c>
      <c r="AG752" s="113">
        <f t="shared" si="321"/>
        <v>0.30149253731343284</v>
      </c>
      <c r="AH752" s="114">
        <f t="shared" si="322"/>
        <v>0.19701492537313434</v>
      </c>
    </row>
    <row r="753" spans="1:34" ht="21" customHeight="1">
      <c r="A753" s="593">
        <f t="shared" si="315"/>
        <v>743</v>
      </c>
      <c r="B753" s="87"/>
      <c r="C753" s="137" t="s">
        <v>1372</v>
      </c>
      <c r="D753" s="142"/>
      <c r="E753" s="138">
        <v>1</v>
      </c>
      <c r="F753" s="88"/>
      <c r="G753" s="139"/>
      <c r="H753" s="140"/>
      <c r="I753" s="591" t="s">
        <v>1384</v>
      </c>
      <c r="J753" s="89">
        <f t="shared" si="289"/>
        <v>40</v>
      </c>
      <c r="K753" s="34" t="s">
        <v>8</v>
      </c>
      <c r="L753" s="146">
        <v>40</v>
      </c>
      <c r="M753" s="134">
        <v>3</v>
      </c>
      <c r="N753" s="19">
        <f t="shared" si="323"/>
        <v>175</v>
      </c>
      <c r="O753" s="102">
        <f t="shared" si="324"/>
        <v>7000</v>
      </c>
      <c r="P753" s="103">
        <f t="shared" si="325"/>
        <v>5.5767938454503119</v>
      </c>
      <c r="Q753" s="62">
        <f t="shared" si="288"/>
        <v>10500</v>
      </c>
      <c r="R753" s="104">
        <f t="shared" si="326"/>
        <v>150</v>
      </c>
      <c r="S753" s="62">
        <f t="shared" si="327"/>
        <v>0</v>
      </c>
      <c r="T753" s="62">
        <f t="shared" si="328"/>
        <v>0</v>
      </c>
      <c r="U753" s="62">
        <f t="shared" si="329"/>
        <v>17500</v>
      </c>
      <c r="V753" s="62">
        <f t="shared" si="330"/>
        <v>31900</v>
      </c>
      <c r="W753" s="19">
        <f t="shared" si="331"/>
        <v>1.8203592814371257</v>
      </c>
      <c r="X753" s="111">
        <f t="shared" si="316"/>
        <v>42600</v>
      </c>
      <c r="Y753" s="111"/>
      <c r="Z753" s="112">
        <f t="shared" si="317"/>
        <v>1085.2095808383233</v>
      </c>
      <c r="AA753" s="112">
        <f t="shared" si="332"/>
        <v>715.80000000000007</v>
      </c>
      <c r="AB753" s="112">
        <f t="shared" si="318"/>
        <v>210</v>
      </c>
      <c r="AC753" s="112">
        <f t="shared" si="319"/>
        <v>10852.09580838323</v>
      </c>
      <c r="AD753" s="112">
        <f t="shared" si="320"/>
        <v>7158</v>
      </c>
      <c r="AE753" s="112">
        <f t="shared" si="333"/>
        <v>9600</v>
      </c>
      <c r="AF753" s="112">
        <f t="shared" si="334"/>
        <v>6300</v>
      </c>
      <c r="AG753" s="113">
        <f t="shared" si="321"/>
        <v>0.30094043887147337</v>
      </c>
      <c r="AH753" s="114">
        <f t="shared" si="322"/>
        <v>0.19749216300940439</v>
      </c>
    </row>
    <row r="754" spans="1:34" ht="21" customHeight="1">
      <c r="A754" s="593">
        <f t="shared" si="315"/>
        <v>744</v>
      </c>
      <c r="B754" s="87"/>
      <c r="C754" s="137" t="s">
        <v>1373</v>
      </c>
      <c r="D754" s="142"/>
      <c r="E754" s="138">
        <v>1</v>
      </c>
      <c r="F754" s="88"/>
      <c r="G754" s="139"/>
      <c r="H754" s="140"/>
      <c r="I754" s="591" t="s">
        <v>1385</v>
      </c>
      <c r="J754" s="89">
        <f t="shared" si="289"/>
        <v>42</v>
      </c>
      <c r="K754" s="34" t="s">
        <v>8</v>
      </c>
      <c r="L754" s="146">
        <v>40</v>
      </c>
      <c r="M754" s="134">
        <v>3</v>
      </c>
      <c r="N754" s="19">
        <f t="shared" si="323"/>
        <v>175</v>
      </c>
      <c r="O754" s="102">
        <f t="shared" si="324"/>
        <v>7000</v>
      </c>
      <c r="P754" s="103">
        <f t="shared" si="325"/>
        <v>5.5767938454503119</v>
      </c>
      <c r="Q754" s="62">
        <f t="shared" si="288"/>
        <v>10500</v>
      </c>
      <c r="R754" s="104">
        <f t="shared" si="326"/>
        <v>150</v>
      </c>
      <c r="S754" s="62">
        <f t="shared" si="327"/>
        <v>0</v>
      </c>
      <c r="T754" s="62">
        <f t="shared" si="328"/>
        <v>0</v>
      </c>
      <c r="U754" s="62">
        <f t="shared" si="329"/>
        <v>17500</v>
      </c>
      <c r="V754" s="62">
        <f t="shared" si="330"/>
        <v>31900</v>
      </c>
      <c r="W754" s="19">
        <f t="shared" si="331"/>
        <v>1.8203592814371257</v>
      </c>
      <c r="X754" s="111">
        <f t="shared" si="316"/>
        <v>42600</v>
      </c>
      <c r="Y754" s="111"/>
      <c r="Z754" s="112">
        <f t="shared" si="317"/>
        <v>1085.2095808383233</v>
      </c>
      <c r="AA754" s="112">
        <f t="shared" si="332"/>
        <v>715.80000000000007</v>
      </c>
      <c r="AB754" s="112">
        <f t="shared" si="318"/>
        <v>210</v>
      </c>
      <c r="AC754" s="112">
        <f t="shared" si="319"/>
        <v>10852.09580838323</v>
      </c>
      <c r="AD754" s="112">
        <f t="shared" si="320"/>
        <v>7158</v>
      </c>
      <c r="AE754" s="112">
        <f t="shared" si="333"/>
        <v>9600</v>
      </c>
      <c r="AF754" s="112">
        <f t="shared" si="334"/>
        <v>6300</v>
      </c>
      <c r="AG754" s="113">
        <f t="shared" si="321"/>
        <v>0.30094043887147337</v>
      </c>
      <c r="AH754" s="114">
        <f t="shared" si="322"/>
        <v>0.19749216300940439</v>
      </c>
    </row>
    <row r="755" spans="1:34" ht="21" customHeight="1">
      <c r="A755" s="593">
        <f t="shared" si="315"/>
        <v>745</v>
      </c>
      <c r="B755" s="87"/>
      <c r="C755" s="137" t="s">
        <v>1374</v>
      </c>
      <c r="D755" s="142"/>
      <c r="E755" s="138">
        <v>1</v>
      </c>
      <c r="F755" s="88"/>
      <c r="G755" s="139"/>
      <c r="H755" s="140"/>
      <c r="I755" s="591" t="s">
        <v>1386</v>
      </c>
      <c r="J755" s="89">
        <f t="shared" si="289"/>
        <v>45</v>
      </c>
      <c r="K755" s="34" t="s">
        <v>8</v>
      </c>
      <c r="L755" s="146">
        <v>50</v>
      </c>
      <c r="M755" s="134">
        <v>3</v>
      </c>
      <c r="N755" s="19">
        <f t="shared" si="323"/>
        <v>175</v>
      </c>
      <c r="O755" s="102">
        <f t="shared" si="324"/>
        <v>8750</v>
      </c>
      <c r="P755" s="103">
        <f t="shared" si="325"/>
        <v>6.9709923068128896</v>
      </c>
      <c r="Q755" s="62">
        <f t="shared" si="288"/>
        <v>10500</v>
      </c>
      <c r="R755" s="104">
        <f t="shared" si="326"/>
        <v>150</v>
      </c>
      <c r="S755" s="62">
        <f t="shared" si="327"/>
        <v>0</v>
      </c>
      <c r="T755" s="62">
        <f t="shared" si="328"/>
        <v>0</v>
      </c>
      <c r="U755" s="62">
        <f t="shared" si="329"/>
        <v>19250</v>
      </c>
      <c r="V755" s="62">
        <f t="shared" si="330"/>
        <v>35200</v>
      </c>
      <c r="W755" s="19">
        <f t="shared" si="331"/>
        <v>1.8236254763200872</v>
      </c>
      <c r="X755" s="111">
        <f t="shared" si="316"/>
        <v>47000</v>
      </c>
      <c r="Y755" s="111"/>
      <c r="Z755" s="112">
        <f t="shared" si="317"/>
        <v>1199.3263473053894</v>
      </c>
      <c r="AA755" s="112">
        <f t="shared" si="332"/>
        <v>796</v>
      </c>
      <c r="AB755" s="112">
        <f t="shared" si="318"/>
        <v>262.5</v>
      </c>
      <c r="AC755" s="112">
        <f t="shared" si="319"/>
        <v>11993.263473053892</v>
      </c>
      <c r="AD755" s="112">
        <f t="shared" si="320"/>
        <v>7960</v>
      </c>
      <c r="AE755" s="112">
        <f t="shared" si="333"/>
        <v>10600</v>
      </c>
      <c r="AF755" s="112">
        <f t="shared" si="334"/>
        <v>7000</v>
      </c>
      <c r="AG755" s="113">
        <f t="shared" si="321"/>
        <v>0.30113636363636365</v>
      </c>
      <c r="AH755" s="114">
        <f t="shared" si="322"/>
        <v>0.19886363636363635</v>
      </c>
    </row>
    <row r="756" spans="1:34" ht="21" customHeight="1">
      <c r="A756" s="593">
        <f t="shared" si="315"/>
        <v>746</v>
      </c>
      <c r="B756" s="87"/>
      <c r="C756" s="137" t="s">
        <v>1375</v>
      </c>
      <c r="D756" s="142"/>
      <c r="E756" s="138">
        <v>1</v>
      </c>
      <c r="F756" s="88"/>
      <c r="G756" s="139"/>
      <c r="H756" s="140"/>
      <c r="I756" s="591" t="s">
        <v>1455</v>
      </c>
      <c r="J756" s="89">
        <f t="shared" si="289"/>
        <v>37</v>
      </c>
      <c r="K756" s="34" t="s">
        <v>8</v>
      </c>
      <c r="L756" s="146">
        <v>40</v>
      </c>
      <c r="M756" s="134">
        <v>3</v>
      </c>
      <c r="N756" s="19">
        <f t="shared" si="323"/>
        <v>175</v>
      </c>
      <c r="O756" s="102">
        <f t="shared" si="324"/>
        <v>7000</v>
      </c>
      <c r="P756" s="103">
        <f t="shared" si="325"/>
        <v>5.5767938454503119</v>
      </c>
      <c r="Q756" s="62">
        <f t="shared" si="288"/>
        <v>10500</v>
      </c>
      <c r="R756" s="104">
        <f t="shared" si="326"/>
        <v>150</v>
      </c>
      <c r="S756" s="62">
        <f t="shared" si="327"/>
        <v>0</v>
      </c>
      <c r="T756" s="62">
        <f t="shared" si="328"/>
        <v>0</v>
      </c>
      <c r="U756" s="62">
        <f t="shared" si="329"/>
        <v>17500</v>
      </c>
      <c r="V756" s="62">
        <f t="shared" si="330"/>
        <v>31900</v>
      </c>
      <c r="W756" s="19">
        <f t="shared" si="331"/>
        <v>1.8203592814371257</v>
      </c>
      <c r="X756" s="111">
        <f t="shared" si="316"/>
        <v>42600</v>
      </c>
      <c r="Y756" s="111"/>
      <c r="Z756" s="112">
        <f t="shared" si="317"/>
        <v>1085.2095808383233</v>
      </c>
      <c r="AA756" s="112">
        <f t="shared" si="332"/>
        <v>715.80000000000007</v>
      </c>
      <c r="AB756" s="112">
        <f t="shared" si="318"/>
        <v>210</v>
      </c>
      <c r="AC756" s="112">
        <f t="shared" si="319"/>
        <v>10852.09580838323</v>
      </c>
      <c r="AD756" s="112">
        <f t="shared" si="320"/>
        <v>7158</v>
      </c>
      <c r="AE756" s="112">
        <f t="shared" si="333"/>
        <v>9600</v>
      </c>
      <c r="AF756" s="112">
        <f t="shared" si="334"/>
        <v>6300</v>
      </c>
      <c r="AG756" s="113">
        <f t="shared" si="321"/>
        <v>0.30094043887147337</v>
      </c>
      <c r="AH756" s="114">
        <f t="shared" si="322"/>
        <v>0.19749216300940439</v>
      </c>
    </row>
    <row r="757" spans="1:34" ht="21" customHeight="1">
      <c r="A757" s="593">
        <f t="shared" si="315"/>
        <v>747</v>
      </c>
      <c r="B757" s="87"/>
      <c r="C757" s="137" t="s">
        <v>1376</v>
      </c>
      <c r="D757" s="142"/>
      <c r="E757" s="138">
        <v>1</v>
      </c>
      <c r="F757" s="88"/>
      <c r="G757" s="139"/>
      <c r="H757" s="140"/>
      <c r="I757" s="591" t="s">
        <v>1387</v>
      </c>
      <c r="J757" s="89">
        <f t="shared" si="289"/>
        <v>45</v>
      </c>
      <c r="K757" s="34" t="s">
        <v>8</v>
      </c>
      <c r="L757" s="146">
        <v>40</v>
      </c>
      <c r="M757" s="134">
        <v>3</v>
      </c>
      <c r="N757" s="19">
        <f t="shared" si="323"/>
        <v>175</v>
      </c>
      <c r="O757" s="102">
        <f t="shared" si="324"/>
        <v>7000</v>
      </c>
      <c r="P757" s="103">
        <f t="shared" si="325"/>
        <v>5.5767938454503119</v>
      </c>
      <c r="Q757" s="62">
        <f t="shared" si="288"/>
        <v>10500</v>
      </c>
      <c r="R757" s="104">
        <f t="shared" si="326"/>
        <v>150</v>
      </c>
      <c r="S757" s="62">
        <f t="shared" si="327"/>
        <v>0</v>
      </c>
      <c r="T757" s="62">
        <f t="shared" si="328"/>
        <v>0</v>
      </c>
      <c r="U757" s="62">
        <f t="shared" si="329"/>
        <v>17500</v>
      </c>
      <c r="V757" s="62">
        <f t="shared" si="330"/>
        <v>31900</v>
      </c>
      <c r="W757" s="19">
        <f t="shared" si="331"/>
        <v>1.8203592814371257</v>
      </c>
      <c r="X757" s="111">
        <f t="shared" si="316"/>
        <v>42600</v>
      </c>
      <c r="Y757" s="111"/>
      <c r="Z757" s="112">
        <f t="shared" si="317"/>
        <v>1085.2095808383233</v>
      </c>
      <c r="AA757" s="112">
        <f t="shared" si="332"/>
        <v>715.80000000000007</v>
      </c>
      <c r="AB757" s="112">
        <f t="shared" si="318"/>
        <v>210</v>
      </c>
      <c r="AC757" s="112">
        <f t="shared" si="319"/>
        <v>10852.09580838323</v>
      </c>
      <c r="AD757" s="112">
        <f t="shared" si="320"/>
        <v>7158</v>
      </c>
      <c r="AE757" s="112">
        <f t="shared" si="333"/>
        <v>9600</v>
      </c>
      <c r="AF757" s="112">
        <f t="shared" si="334"/>
        <v>6300</v>
      </c>
      <c r="AG757" s="113">
        <f t="shared" si="321"/>
        <v>0.30094043887147337</v>
      </c>
      <c r="AH757" s="114">
        <f t="shared" si="322"/>
        <v>0.19749216300940439</v>
      </c>
    </row>
    <row r="758" spans="1:34" ht="21" customHeight="1">
      <c r="A758" s="593">
        <f t="shared" si="315"/>
        <v>748</v>
      </c>
      <c r="B758" s="87"/>
      <c r="C758" s="137" t="s">
        <v>1377</v>
      </c>
      <c r="D758" s="142"/>
      <c r="E758" s="138">
        <v>1</v>
      </c>
      <c r="F758" s="88"/>
      <c r="G758" s="139"/>
      <c r="H758" s="140"/>
      <c r="I758" s="591" t="s">
        <v>1388</v>
      </c>
      <c r="J758" s="89">
        <f t="shared" si="289"/>
        <v>50</v>
      </c>
      <c r="K758" s="34" t="s">
        <v>8</v>
      </c>
      <c r="L758" s="146">
        <v>40</v>
      </c>
      <c r="M758" s="134">
        <v>3</v>
      </c>
      <c r="N758" s="19">
        <f t="shared" si="323"/>
        <v>175</v>
      </c>
      <c r="O758" s="102">
        <f t="shared" si="324"/>
        <v>7000</v>
      </c>
      <c r="P758" s="103">
        <f t="shared" si="325"/>
        <v>5.5767938454503119</v>
      </c>
      <c r="Q758" s="62">
        <f t="shared" si="288"/>
        <v>10500</v>
      </c>
      <c r="R758" s="104">
        <f t="shared" si="326"/>
        <v>150</v>
      </c>
      <c r="S758" s="62">
        <f t="shared" si="327"/>
        <v>0</v>
      </c>
      <c r="T758" s="62">
        <f t="shared" si="328"/>
        <v>0</v>
      </c>
      <c r="U758" s="62">
        <f t="shared" si="329"/>
        <v>17500</v>
      </c>
      <c r="V758" s="62">
        <f t="shared" si="330"/>
        <v>31900</v>
      </c>
      <c r="W758" s="19">
        <f t="shared" si="331"/>
        <v>1.8203592814371257</v>
      </c>
      <c r="X758" s="111">
        <f t="shared" si="316"/>
        <v>42600</v>
      </c>
      <c r="Y758" s="111"/>
      <c r="Z758" s="112">
        <f t="shared" si="317"/>
        <v>1085.2095808383233</v>
      </c>
      <c r="AA758" s="112">
        <f t="shared" si="332"/>
        <v>715.80000000000007</v>
      </c>
      <c r="AB758" s="112">
        <f t="shared" si="318"/>
        <v>210</v>
      </c>
      <c r="AC758" s="112">
        <f t="shared" si="319"/>
        <v>10852.09580838323</v>
      </c>
      <c r="AD758" s="112">
        <f t="shared" si="320"/>
        <v>7158</v>
      </c>
      <c r="AE758" s="112">
        <f t="shared" si="333"/>
        <v>9600</v>
      </c>
      <c r="AF758" s="112">
        <f t="shared" si="334"/>
        <v>6300</v>
      </c>
      <c r="AG758" s="113">
        <f t="shared" si="321"/>
        <v>0.30094043887147337</v>
      </c>
      <c r="AH758" s="114">
        <f t="shared" si="322"/>
        <v>0.19749216300940439</v>
      </c>
    </row>
    <row r="759" spans="1:34" ht="21" customHeight="1">
      <c r="A759" s="593">
        <f t="shared" si="315"/>
        <v>749</v>
      </c>
      <c r="B759" s="87"/>
      <c r="C759" s="137" t="s">
        <v>1378</v>
      </c>
      <c r="D759" s="142"/>
      <c r="E759" s="138">
        <v>1</v>
      </c>
      <c r="F759" s="88"/>
      <c r="G759" s="139"/>
      <c r="H759" s="140"/>
      <c r="I759" s="591" t="s">
        <v>1389</v>
      </c>
      <c r="J759" s="89">
        <f t="shared" si="289"/>
        <v>47</v>
      </c>
      <c r="K759" s="34" t="s">
        <v>8</v>
      </c>
      <c r="L759" s="146">
        <v>40</v>
      </c>
      <c r="M759" s="134">
        <v>3</v>
      </c>
      <c r="N759" s="19">
        <f t="shared" si="323"/>
        <v>175</v>
      </c>
      <c r="O759" s="102">
        <f t="shared" si="324"/>
        <v>7000</v>
      </c>
      <c r="P759" s="103">
        <f t="shared" si="325"/>
        <v>5.5767938454503119</v>
      </c>
      <c r="Q759" s="62">
        <f t="shared" si="288"/>
        <v>10500</v>
      </c>
      <c r="R759" s="104">
        <f t="shared" si="326"/>
        <v>150</v>
      </c>
      <c r="S759" s="62">
        <f t="shared" si="327"/>
        <v>0</v>
      </c>
      <c r="T759" s="62">
        <f t="shared" si="328"/>
        <v>0</v>
      </c>
      <c r="U759" s="62">
        <f t="shared" si="329"/>
        <v>17500</v>
      </c>
      <c r="V759" s="62">
        <f t="shared" si="330"/>
        <v>31900</v>
      </c>
      <c r="W759" s="19">
        <f t="shared" si="331"/>
        <v>1.8203592814371257</v>
      </c>
      <c r="X759" s="111">
        <f t="shared" si="316"/>
        <v>42600</v>
      </c>
      <c r="Y759" s="111"/>
      <c r="Z759" s="112">
        <f t="shared" si="317"/>
        <v>1085.2095808383233</v>
      </c>
      <c r="AA759" s="112">
        <f t="shared" si="332"/>
        <v>715.80000000000007</v>
      </c>
      <c r="AB759" s="112">
        <f t="shared" si="318"/>
        <v>210</v>
      </c>
      <c r="AC759" s="112">
        <f t="shared" si="319"/>
        <v>10852.09580838323</v>
      </c>
      <c r="AD759" s="112">
        <f t="shared" si="320"/>
        <v>7158</v>
      </c>
      <c r="AE759" s="112">
        <f t="shared" si="333"/>
        <v>9600</v>
      </c>
      <c r="AF759" s="112">
        <f t="shared" si="334"/>
        <v>6300</v>
      </c>
      <c r="AG759" s="113">
        <f t="shared" si="321"/>
        <v>0.30094043887147337</v>
      </c>
      <c r="AH759" s="114">
        <f t="shared" si="322"/>
        <v>0.19749216300940439</v>
      </c>
    </row>
    <row r="760" spans="1:34" ht="21" customHeight="1">
      <c r="A760" s="593">
        <f t="shared" si="315"/>
        <v>750</v>
      </c>
      <c r="B760" s="87"/>
      <c r="C760" s="137" t="s">
        <v>1379</v>
      </c>
      <c r="D760" s="142"/>
      <c r="E760" s="138">
        <v>1</v>
      </c>
      <c r="F760" s="88"/>
      <c r="G760" s="139"/>
      <c r="H760" s="140"/>
      <c r="I760" s="591" t="s">
        <v>1390</v>
      </c>
      <c r="J760" s="89">
        <f t="shared" si="289"/>
        <v>44</v>
      </c>
      <c r="K760" s="34" t="s">
        <v>8</v>
      </c>
      <c r="L760" s="146">
        <v>40</v>
      </c>
      <c r="M760" s="134">
        <v>3</v>
      </c>
      <c r="N760" s="19">
        <f t="shared" si="323"/>
        <v>175</v>
      </c>
      <c r="O760" s="102">
        <f t="shared" si="324"/>
        <v>7000</v>
      </c>
      <c r="P760" s="103">
        <f t="shared" si="325"/>
        <v>5.5767938454503119</v>
      </c>
      <c r="Q760" s="62">
        <f t="shared" ref="Q760:Q951" si="335">IF($M760&lt;=1, 6500, IF($M760&lt;=1.5, 7300, IF($M760&lt;=2, 8100, IF($M760&lt;2.5, 8900, IF($M760&lt;3, 10000, IF($M760&lt;3.5, 10500, IF($M760&lt;4, 11300, IF($M760&lt;4.5, 12100, IF($M760&lt;5, 12900, IF($M760&lt;5.5, 13700, IF($M760&lt;6, 14500, IF($M760&lt;6.5, 15300, IF($M760&lt;7, 16100, IF($M760&lt;7.5, 16900, IF($M760&lt;8, 17700, IF($M760&lt;8.5, 18500, IF($M760&lt;9, 19300, IF($M760&lt;9.5, 20100, IF($M760&lt;10, 20900, IF($M760&gt;=10, 30000))))))))))))))))))))</f>
        <v>10500</v>
      </c>
      <c r="R760" s="104">
        <f t="shared" si="326"/>
        <v>150</v>
      </c>
      <c r="S760" s="62">
        <f t="shared" si="327"/>
        <v>0</v>
      </c>
      <c r="T760" s="62">
        <f t="shared" si="328"/>
        <v>0</v>
      </c>
      <c r="U760" s="62">
        <f t="shared" si="329"/>
        <v>17500</v>
      </c>
      <c r="V760" s="62">
        <f t="shared" si="330"/>
        <v>31900</v>
      </c>
      <c r="W760" s="19">
        <f t="shared" si="331"/>
        <v>1.8203592814371257</v>
      </c>
      <c r="X760" s="111">
        <f t="shared" si="316"/>
        <v>42600</v>
      </c>
      <c r="Y760" s="111"/>
      <c r="Z760" s="112">
        <f t="shared" si="317"/>
        <v>1085.2095808383233</v>
      </c>
      <c r="AA760" s="112">
        <f t="shared" si="332"/>
        <v>715.80000000000007</v>
      </c>
      <c r="AB760" s="112">
        <f t="shared" si="318"/>
        <v>210</v>
      </c>
      <c r="AC760" s="112">
        <f t="shared" si="319"/>
        <v>10852.09580838323</v>
      </c>
      <c r="AD760" s="112">
        <f t="shared" si="320"/>
        <v>7158</v>
      </c>
      <c r="AE760" s="112">
        <f t="shared" si="333"/>
        <v>9600</v>
      </c>
      <c r="AF760" s="112">
        <f t="shared" si="334"/>
        <v>6300</v>
      </c>
      <c r="AG760" s="113">
        <f t="shared" si="321"/>
        <v>0.30094043887147337</v>
      </c>
      <c r="AH760" s="114">
        <f t="shared" si="322"/>
        <v>0.19749216300940439</v>
      </c>
    </row>
    <row r="761" spans="1:34" ht="21" customHeight="1">
      <c r="A761" s="593">
        <f t="shared" si="315"/>
        <v>751</v>
      </c>
      <c r="B761" s="87"/>
      <c r="C761" s="137" t="s">
        <v>1380</v>
      </c>
      <c r="D761" s="142"/>
      <c r="E761" s="138">
        <v>1</v>
      </c>
      <c r="F761" s="88"/>
      <c r="G761" s="139"/>
      <c r="H761" s="140" t="s">
        <v>1456</v>
      </c>
      <c r="I761" s="591" t="s">
        <v>1391</v>
      </c>
      <c r="J761" s="89">
        <f t="shared" si="289"/>
        <v>49</v>
      </c>
      <c r="K761" s="34" t="s">
        <v>8</v>
      </c>
      <c r="L761" s="146">
        <v>50</v>
      </c>
      <c r="M761" s="134">
        <v>3</v>
      </c>
      <c r="N761" s="19">
        <f t="shared" si="323"/>
        <v>175</v>
      </c>
      <c r="O761" s="102">
        <f t="shared" si="324"/>
        <v>8750</v>
      </c>
      <c r="P761" s="103">
        <f t="shared" si="325"/>
        <v>6.9709923068128896</v>
      </c>
      <c r="Q761" s="62">
        <f t="shared" si="335"/>
        <v>10500</v>
      </c>
      <c r="R761" s="104">
        <f t="shared" si="326"/>
        <v>150</v>
      </c>
      <c r="S761" s="62">
        <f t="shared" si="327"/>
        <v>0</v>
      </c>
      <c r="T761" s="62">
        <f t="shared" si="328"/>
        <v>0</v>
      </c>
      <c r="U761" s="62">
        <f t="shared" si="329"/>
        <v>19250</v>
      </c>
      <c r="V761" s="62">
        <f t="shared" si="330"/>
        <v>35200</v>
      </c>
      <c r="W761" s="19">
        <f t="shared" si="331"/>
        <v>1.8236254763200872</v>
      </c>
      <c r="X761" s="111">
        <f t="shared" si="316"/>
        <v>47000</v>
      </c>
      <c r="Y761" s="111"/>
      <c r="Z761" s="112">
        <f t="shared" si="317"/>
        <v>1199.3263473053894</v>
      </c>
      <c r="AA761" s="112">
        <f t="shared" si="332"/>
        <v>796</v>
      </c>
      <c r="AB761" s="112">
        <f t="shared" si="318"/>
        <v>262.5</v>
      </c>
      <c r="AC761" s="112">
        <f t="shared" si="319"/>
        <v>11993.263473053892</v>
      </c>
      <c r="AD761" s="112">
        <f t="shared" si="320"/>
        <v>7960</v>
      </c>
      <c r="AE761" s="112">
        <f t="shared" si="333"/>
        <v>10600</v>
      </c>
      <c r="AF761" s="112">
        <f t="shared" si="334"/>
        <v>7000</v>
      </c>
      <c r="AG761" s="113">
        <f t="shared" si="321"/>
        <v>0.30113636363636365</v>
      </c>
      <c r="AH761" s="114">
        <f t="shared" si="322"/>
        <v>0.19886363636363635</v>
      </c>
    </row>
    <row r="762" spans="1:34" ht="21" customHeight="1">
      <c r="A762" s="593">
        <f t="shared" si="315"/>
        <v>752</v>
      </c>
      <c r="B762" s="88"/>
      <c r="C762" s="137" t="s">
        <v>1381</v>
      </c>
      <c r="D762" s="142"/>
      <c r="E762" s="138">
        <v>1</v>
      </c>
      <c r="F762" s="88"/>
      <c r="G762" s="139"/>
      <c r="H762" s="140"/>
      <c r="I762" s="591" t="s">
        <v>1392</v>
      </c>
      <c r="J762" s="89">
        <f t="shared" si="289"/>
        <v>45</v>
      </c>
      <c r="K762" s="34" t="s">
        <v>8</v>
      </c>
      <c r="L762" s="146">
        <v>40</v>
      </c>
      <c r="M762" s="134">
        <v>3</v>
      </c>
      <c r="N762" s="19">
        <f t="shared" si="323"/>
        <v>175</v>
      </c>
      <c r="O762" s="102">
        <f t="shared" si="324"/>
        <v>7000</v>
      </c>
      <c r="P762" s="103">
        <f t="shared" si="325"/>
        <v>5.5767938454503119</v>
      </c>
      <c r="Q762" s="62">
        <f t="shared" si="335"/>
        <v>10500</v>
      </c>
      <c r="R762" s="104">
        <f t="shared" si="326"/>
        <v>150</v>
      </c>
      <c r="S762" s="62">
        <f t="shared" si="327"/>
        <v>0</v>
      </c>
      <c r="T762" s="62">
        <f t="shared" si="328"/>
        <v>0</v>
      </c>
      <c r="U762" s="62">
        <f t="shared" si="329"/>
        <v>17500</v>
      </c>
      <c r="V762" s="62">
        <f t="shared" si="330"/>
        <v>31900</v>
      </c>
      <c r="W762" s="19">
        <f t="shared" si="331"/>
        <v>1.8203592814371257</v>
      </c>
      <c r="X762" s="111">
        <f t="shared" si="316"/>
        <v>42600</v>
      </c>
      <c r="Y762" s="111"/>
      <c r="Z762" s="112">
        <f t="shared" si="317"/>
        <v>1085.2095808383233</v>
      </c>
      <c r="AA762" s="112">
        <f t="shared" si="332"/>
        <v>715.80000000000007</v>
      </c>
      <c r="AB762" s="112">
        <f t="shared" si="318"/>
        <v>210</v>
      </c>
      <c r="AC762" s="112">
        <f t="shared" si="319"/>
        <v>10852.09580838323</v>
      </c>
      <c r="AD762" s="112">
        <f t="shared" si="320"/>
        <v>7158</v>
      </c>
      <c r="AE762" s="112">
        <f t="shared" si="333"/>
        <v>9600</v>
      </c>
      <c r="AF762" s="112">
        <f t="shared" si="334"/>
        <v>6300</v>
      </c>
      <c r="AG762" s="113">
        <f t="shared" si="321"/>
        <v>0.30094043887147337</v>
      </c>
      <c r="AH762" s="114">
        <f t="shared" si="322"/>
        <v>0.19749216300940439</v>
      </c>
    </row>
    <row r="763" spans="1:34" ht="21" customHeight="1">
      <c r="A763" s="593">
        <f t="shared" si="315"/>
        <v>753</v>
      </c>
      <c r="B763" s="88"/>
      <c r="C763" s="137" t="s">
        <v>1382</v>
      </c>
      <c r="D763" s="142"/>
      <c r="E763" s="138">
        <v>1</v>
      </c>
      <c r="F763" s="88"/>
      <c r="G763" s="139"/>
      <c r="H763" s="140"/>
      <c r="I763" s="591" t="s">
        <v>1393</v>
      </c>
      <c r="J763" s="89">
        <f t="shared" si="289"/>
        <v>35</v>
      </c>
      <c r="K763" s="34" t="s">
        <v>8</v>
      </c>
      <c r="L763" s="146">
        <v>100</v>
      </c>
      <c r="M763" s="134">
        <v>3</v>
      </c>
      <c r="N763" s="19">
        <f t="shared" si="323"/>
        <v>175</v>
      </c>
      <c r="O763" s="102">
        <f t="shared" si="324"/>
        <v>17500</v>
      </c>
      <c r="P763" s="103">
        <f t="shared" si="325"/>
        <v>13.941984613625779</v>
      </c>
      <c r="Q763" s="62">
        <f t="shared" si="335"/>
        <v>10500</v>
      </c>
      <c r="R763" s="104">
        <f t="shared" si="326"/>
        <v>150</v>
      </c>
      <c r="S763" s="62">
        <f t="shared" si="327"/>
        <v>0</v>
      </c>
      <c r="T763" s="62">
        <f t="shared" si="328"/>
        <v>0</v>
      </c>
      <c r="U763" s="62">
        <f t="shared" si="329"/>
        <v>28000</v>
      </c>
      <c r="V763" s="62">
        <f t="shared" si="330"/>
        <v>51400</v>
      </c>
      <c r="W763" s="19">
        <f t="shared" si="331"/>
        <v>1.8338323353293413</v>
      </c>
      <c r="X763" s="111">
        <f t="shared" si="316"/>
        <v>68600</v>
      </c>
      <c r="Y763" s="111"/>
      <c r="Z763" s="112">
        <f t="shared" si="317"/>
        <v>1769.9101796407185</v>
      </c>
      <c r="AA763" s="112">
        <f t="shared" si="332"/>
        <v>1173.8</v>
      </c>
      <c r="AB763" s="112">
        <f t="shared" si="318"/>
        <v>525</v>
      </c>
      <c r="AC763" s="112">
        <f t="shared" si="319"/>
        <v>17699.101796407187</v>
      </c>
      <c r="AD763" s="112">
        <f t="shared" si="320"/>
        <v>11738</v>
      </c>
      <c r="AE763" s="112">
        <f t="shared" si="333"/>
        <v>15500</v>
      </c>
      <c r="AF763" s="112">
        <f t="shared" si="334"/>
        <v>10100</v>
      </c>
      <c r="AG763" s="113">
        <f t="shared" si="321"/>
        <v>0.30155642023346302</v>
      </c>
      <c r="AH763" s="114">
        <f t="shared" si="322"/>
        <v>0.19649805447470817</v>
      </c>
    </row>
    <row r="764" spans="1:34" ht="21" customHeight="1">
      <c r="A764" s="593">
        <f t="shared" si="315"/>
        <v>754</v>
      </c>
      <c r="B764" s="88"/>
      <c r="C764" s="137" t="s">
        <v>1383</v>
      </c>
      <c r="D764" s="142"/>
      <c r="E764" s="138">
        <v>1</v>
      </c>
      <c r="F764" s="88"/>
      <c r="G764" s="139"/>
      <c r="H764" s="140"/>
      <c r="I764" s="591" t="s">
        <v>1394</v>
      </c>
      <c r="J764" s="89">
        <f t="shared" si="289"/>
        <v>44</v>
      </c>
      <c r="K764" s="34" t="s">
        <v>8</v>
      </c>
      <c r="L764" s="146">
        <v>100</v>
      </c>
      <c r="M764" s="134">
        <v>3</v>
      </c>
      <c r="N764" s="19">
        <f t="shared" si="323"/>
        <v>175</v>
      </c>
      <c r="O764" s="102">
        <f t="shared" si="324"/>
        <v>17500</v>
      </c>
      <c r="P764" s="103">
        <f t="shared" si="325"/>
        <v>13.941984613625779</v>
      </c>
      <c r="Q764" s="62">
        <f t="shared" si="335"/>
        <v>10500</v>
      </c>
      <c r="R764" s="104">
        <f t="shared" si="326"/>
        <v>150</v>
      </c>
      <c r="S764" s="62">
        <f t="shared" si="327"/>
        <v>0</v>
      </c>
      <c r="T764" s="62">
        <f t="shared" si="328"/>
        <v>0</v>
      </c>
      <c r="U764" s="62">
        <f t="shared" si="329"/>
        <v>28000</v>
      </c>
      <c r="V764" s="62">
        <f t="shared" si="330"/>
        <v>51400</v>
      </c>
      <c r="W764" s="19">
        <f t="shared" si="331"/>
        <v>1.8338323353293413</v>
      </c>
      <c r="X764" s="111">
        <f t="shared" si="316"/>
        <v>68600</v>
      </c>
      <c r="Y764" s="111"/>
      <c r="Z764" s="112">
        <f t="shared" si="317"/>
        <v>1769.9101796407185</v>
      </c>
      <c r="AA764" s="112">
        <f t="shared" si="332"/>
        <v>1173.8</v>
      </c>
      <c r="AB764" s="112">
        <f t="shared" si="318"/>
        <v>525</v>
      </c>
      <c r="AC764" s="112">
        <f t="shared" si="319"/>
        <v>17699.101796407187</v>
      </c>
      <c r="AD764" s="112">
        <f t="shared" si="320"/>
        <v>11738</v>
      </c>
      <c r="AE764" s="112">
        <f t="shared" si="333"/>
        <v>15500</v>
      </c>
      <c r="AF764" s="112">
        <f t="shared" si="334"/>
        <v>10100</v>
      </c>
      <c r="AG764" s="113">
        <f t="shared" si="321"/>
        <v>0.30155642023346302</v>
      </c>
      <c r="AH764" s="114">
        <f t="shared" si="322"/>
        <v>0.19649805447470817</v>
      </c>
    </row>
    <row r="765" spans="1:34" ht="21" customHeight="1">
      <c r="A765" s="593">
        <f t="shared" si="315"/>
        <v>755</v>
      </c>
      <c r="B765" s="88"/>
      <c r="C765" s="137" t="s">
        <v>1395</v>
      </c>
      <c r="D765" s="142"/>
      <c r="E765" s="138">
        <v>1</v>
      </c>
      <c r="F765" s="88"/>
      <c r="G765" s="139"/>
      <c r="H765" s="140"/>
      <c r="I765" s="591" t="s">
        <v>1402</v>
      </c>
      <c r="J765" s="89">
        <f t="shared" si="289"/>
        <v>47</v>
      </c>
      <c r="K765" s="34" t="s">
        <v>8</v>
      </c>
      <c r="L765" s="146">
        <v>125</v>
      </c>
      <c r="M765" s="134">
        <v>3</v>
      </c>
      <c r="N765" s="19">
        <f t="shared" ref="N765:N771" si="336">IF(K765="USD",$G$1,IF(K765="CNY",$G$2,IF(K765="JPY",$G$4,IF(K765="EUR",$G$3,"확인요망"))))</f>
        <v>175</v>
      </c>
      <c r="O765" s="102">
        <f t="shared" ref="O765:O771" si="337">L765*N765</f>
        <v>21875</v>
      </c>
      <c r="P765" s="103">
        <f t="shared" ref="P765:P771" si="338">O765/$G$1</f>
        <v>17.427480767032225</v>
      </c>
      <c r="Q765" s="62">
        <f t="shared" si="335"/>
        <v>10500</v>
      </c>
      <c r="R765" s="104">
        <f t="shared" ref="R765:R771" si="339">IF(G765="USD",200,150)</f>
        <v>150</v>
      </c>
      <c r="S765" s="62">
        <f t="shared" ref="S765:S771" si="340">IF(P765&lt;R765,0,(O765+Q765)*0.08)</f>
        <v>0</v>
      </c>
      <c r="T765" s="62">
        <f t="shared" ref="T765:T771" si="341">IF(P765&lt;R765,0,(O765+S765)*0.1)</f>
        <v>0</v>
      </c>
      <c r="U765" s="62">
        <f t="shared" ref="U765:U771" si="342">SUM(O765+Q765)</f>
        <v>32375</v>
      </c>
      <c r="V765" s="62">
        <f t="shared" ref="V765:V771" si="343">ROUNDUP(U765*W765, -2)</f>
        <v>59500</v>
      </c>
      <c r="W765" s="19">
        <f t="shared" ref="W765:W771" si="344">((0.03*O765)+(0.9*U765))/(0.501*U765)</f>
        <v>1.8368668069266871</v>
      </c>
      <c r="X765" s="111">
        <f t="shared" si="316"/>
        <v>79400</v>
      </c>
      <c r="Y765" s="111"/>
      <c r="Z765" s="112">
        <f t="shared" si="317"/>
        <v>2055.2020958083831</v>
      </c>
      <c r="AA765" s="112">
        <f t="shared" ref="AA765:AA771" si="345">AD765*0.1</f>
        <v>1362.7</v>
      </c>
      <c r="AB765" s="112">
        <f t="shared" si="318"/>
        <v>656.25</v>
      </c>
      <c r="AC765" s="112">
        <f t="shared" si="319"/>
        <v>20552.020958083827</v>
      </c>
      <c r="AD765" s="112">
        <f t="shared" si="320"/>
        <v>13627</v>
      </c>
      <c r="AE765" s="112">
        <f t="shared" ref="AE765:AE771" si="346">ROUNDUP(AC765-(Z765+AB765),-2)</f>
        <v>17900</v>
      </c>
      <c r="AF765" s="112">
        <f t="shared" ref="AF765:AF771" si="347">ROUNDUP(AD765-(AB765+AA765),-2)</f>
        <v>11700</v>
      </c>
      <c r="AG765" s="113">
        <f t="shared" si="321"/>
        <v>0.30084033613445377</v>
      </c>
      <c r="AH765" s="114">
        <f t="shared" si="322"/>
        <v>0.19663865546218487</v>
      </c>
    </row>
    <row r="766" spans="1:34" ht="21" customHeight="1">
      <c r="A766" s="593">
        <f t="shared" si="315"/>
        <v>756</v>
      </c>
      <c r="B766" s="88"/>
      <c r="C766" s="137" t="s">
        <v>1396</v>
      </c>
      <c r="D766" s="142"/>
      <c r="E766" s="138">
        <v>1</v>
      </c>
      <c r="F766" s="88"/>
      <c r="G766" s="139"/>
      <c r="H766" s="140"/>
      <c r="I766" s="591" t="s">
        <v>1403</v>
      </c>
      <c r="J766" s="89">
        <f t="shared" si="289"/>
        <v>28</v>
      </c>
      <c r="K766" s="34" t="s">
        <v>8</v>
      </c>
      <c r="L766" s="146">
        <v>166</v>
      </c>
      <c r="M766" s="134">
        <v>3</v>
      </c>
      <c r="N766" s="19">
        <f t="shared" si="336"/>
        <v>175</v>
      </c>
      <c r="O766" s="102">
        <f t="shared" si="337"/>
        <v>29050</v>
      </c>
      <c r="P766" s="103">
        <f t="shared" si="338"/>
        <v>23.143694458618793</v>
      </c>
      <c r="Q766" s="62">
        <f t="shared" si="335"/>
        <v>10500</v>
      </c>
      <c r="R766" s="104">
        <f t="shared" si="339"/>
        <v>150</v>
      </c>
      <c r="S766" s="62">
        <f t="shared" si="340"/>
        <v>0</v>
      </c>
      <c r="T766" s="62">
        <f t="shared" si="341"/>
        <v>0</v>
      </c>
      <c r="U766" s="62">
        <f t="shared" si="342"/>
        <v>39550</v>
      </c>
      <c r="V766" s="62">
        <f t="shared" si="343"/>
        <v>72800</v>
      </c>
      <c r="W766" s="19">
        <f t="shared" si="344"/>
        <v>1.8403900164273224</v>
      </c>
      <c r="X766" s="111">
        <f t="shared" si="316"/>
        <v>97100</v>
      </c>
      <c r="Y766" s="111"/>
      <c r="Z766" s="112">
        <f t="shared" si="317"/>
        <v>2523.080838323353</v>
      </c>
      <c r="AA766" s="112">
        <f t="shared" si="345"/>
        <v>1674.3000000000002</v>
      </c>
      <c r="AB766" s="112">
        <f t="shared" si="318"/>
        <v>871.5</v>
      </c>
      <c r="AC766" s="112">
        <f t="shared" si="319"/>
        <v>25230.808383233532</v>
      </c>
      <c r="AD766" s="112">
        <f t="shared" si="320"/>
        <v>16743</v>
      </c>
      <c r="AE766" s="112">
        <f t="shared" si="346"/>
        <v>21900</v>
      </c>
      <c r="AF766" s="112">
        <f t="shared" si="347"/>
        <v>14200</v>
      </c>
      <c r="AG766" s="113">
        <f t="shared" si="321"/>
        <v>0.30082417582417581</v>
      </c>
      <c r="AH766" s="114">
        <f t="shared" si="322"/>
        <v>0.19505494505494506</v>
      </c>
    </row>
    <row r="767" spans="1:34" ht="21" customHeight="1">
      <c r="A767" s="593">
        <f t="shared" si="315"/>
        <v>757</v>
      </c>
      <c r="B767" s="88"/>
      <c r="C767" s="137" t="s">
        <v>1397</v>
      </c>
      <c r="D767" s="142"/>
      <c r="E767" s="138">
        <v>1</v>
      </c>
      <c r="F767" s="88"/>
      <c r="G767" s="139"/>
      <c r="H767" s="140"/>
      <c r="I767" s="591" t="s">
        <v>1404</v>
      </c>
      <c r="J767" s="89">
        <f t="shared" si="289"/>
        <v>39</v>
      </c>
      <c r="K767" s="34" t="s">
        <v>8</v>
      </c>
      <c r="L767" s="146">
        <v>165</v>
      </c>
      <c r="M767" s="134">
        <v>3</v>
      </c>
      <c r="N767" s="19">
        <f t="shared" si="336"/>
        <v>175</v>
      </c>
      <c r="O767" s="102">
        <f t="shared" si="337"/>
        <v>28875</v>
      </c>
      <c r="P767" s="103">
        <f t="shared" si="338"/>
        <v>23.004274612482536</v>
      </c>
      <c r="Q767" s="62">
        <f t="shared" si="335"/>
        <v>10500</v>
      </c>
      <c r="R767" s="104">
        <f t="shared" si="339"/>
        <v>150</v>
      </c>
      <c r="S767" s="62">
        <f t="shared" si="340"/>
        <v>0</v>
      </c>
      <c r="T767" s="62">
        <f t="shared" si="341"/>
        <v>0</v>
      </c>
      <c r="U767" s="62">
        <f t="shared" si="342"/>
        <v>39375</v>
      </c>
      <c r="V767" s="62">
        <f t="shared" si="343"/>
        <v>72500</v>
      </c>
      <c r="W767" s="19">
        <f t="shared" si="344"/>
        <v>1.8403193612774451</v>
      </c>
      <c r="X767" s="111">
        <f t="shared" si="316"/>
        <v>96700</v>
      </c>
      <c r="Y767" s="111"/>
      <c r="Z767" s="112">
        <f t="shared" si="317"/>
        <v>2511.669161676647</v>
      </c>
      <c r="AA767" s="112">
        <f t="shared" si="345"/>
        <v>1668.6000000000001</v>
      </c>
      <c r="AB767" s="112">
        <f t="shared" si="318"/>
        <v>866.25</v>
      </c>
      <c r="AC767" s="112">
        <f t="shared" si="319"/>
        <v>25116.691616766468</v>
      </c>
      <c r="AD767" s="112">
        <f t="shared" si="320"/>
        <v>16686</v>
      </c>
      <c r="AE767" s="112">
        <f t="shared" si="346"/>
        <v>21800</v>
      </c>
      <c r="AF767" s="112">
        <f t="shared" si="347"/>
        <v>14200</v>
      </c>
      <c r="AG767" s="113">
        <f t="shared" si="321"/>
        <v>0.30068965517241381</v>
      </c>
      <c r="AH767" s="114">
        <f t="shared" si="322"/>
        <v>0.19586206896551725</v>
      </c>
    </row>
    <row r="768" spans="1:34" ht="21" customHeight="1">
      <c r="A768" s="593">
        <f t="shared" si="315"/>
        <v>758</v>
      </c>
      <c r="B768" s="88"/>
      <c r="C768" s="137" t="s">
        <v>1398</v>
      </c>
      <c r="D768" s="142"/>
      <c r="E768" s="138">
        <v>1</v>
      </c>
      <c r="F768" s="88"/>
      <c r="G768" s="139"/>
      <c r="H768" s="140"/>
      <c r="I768" s="591" t="s">
        <v>1405</v>
      </c>
      <c r="J768" s="89">
        <f t="shared" si="289"/>
        <v>44</v>
      </c>
      <c r="K768" s="34" t="s">
        <v>8</v>
      </c>
      <c r="L768" s="146">
        <v>188</v>
      </c>
      <c r="M768" s="134">
        <v>3</v>
      </c>
      <c r="N768" s="19">
        <f t="shared" si="336"/>
        <v>175</v>
      </c>
      <c r="O768" s="102">
        <f t="shared" si="337"/>
        <v>32900</v>
      </c>
      <c r="P768" s="103">
        <f t="shared" si="338"/>
        <v>26.210931073616464</v>
      </c>
      <c r="Q768" s="62">
        <f t="shared" si="335"/>
        <v>10500</v>
      </c>
      <c r="R768" s="104">
        <f t="shared" si="339"/>
        <v>150</v>
      </c>
      <c r="S768" s="62">
        <f t="shared" si="340"/>
        <v>0</v>
      </c>
      <c r="T768" s="62">
        <f t="shared" si="341"/>
        <v>0</v>
      </c>
      <c r="U768" s="62">
        <f t="shared" si="342"/>
        <v>43400</v>
      </c>
      <c r="V768" s="62">
        <f t="shared" si="343"/>
        <v>80000</v>
      </c>
      <c r="W768" s="19">
        <f t="shared" si="344"/>
        <v>1.8418002704268881</v>
      </c>
      <c r="X768" s="111">
        <f t="shared" si="316"/>
        <v>106700</v>
      </c>
      <c r="Y768" s="111"/>
      <c r="Z768" s="112">
        <f t="shared" si="317"/>
        <v>2774.1377245508984</v>
      </c>
      <c r="AA768" s="112">
        <f t="shared" si="345"/>
        <v>1846.1000000000001</v>
      </c>
      <c r="AB768" s="112">
        <f t="shared" si="318"/>
        <v>987</v>
      </c>
      <c r="AC768" s="112">
        <f t="shared" si="319"/>
        <v>27741.377245508978</v>
      </c>
      <c r="AD768" s="112">
        <f t="shared" si="320"/>
        <v>18461</v>
      </c>
      <c r="AE768" s="112">
        <f t="shared" si="346"/>
        <v>24000</v>
      </c>
      <c r="AF768" s="112">
        <f t="shared" si="347"/>
        <v>15700</v>
      </c>
      <c r="AG768" s="113">
        <f t="shared" si="321"/>
        <v>0.3</v>
      </c>
      <c r="AH768" s="114">
        <f t="shared" si="322"/>
        <v>0.19625000000000001</v>
      </c>
    </row>
    <row r="769" spans="1:34" ht="21" customHeight="1">
      <c r="A769" s="593">
        <f t="shared" si="315"/>
        <v>759</v>
      </c>
      <c r="B769" s="88"/>
      <c r="C769" s="137" t="s">
        <v>1399</v>
      </c>
      <c r="D769" s="142"/>
      <c r="E769" s="138">
        <v>1</v>
      </c>
      <c r="F769" s="88"/>
      <c r="G769" s="139"/>
      <c r="H769" s="140"/>
      <c r="I769" s="591" t="s">
        <v>1406</v>
      </c>
      <c r="J769" s="89">
        <f t="shared" si="289"/>
        <v>47</v>
      </c>
      <c r="K769" s="34" t="s">
        <v>8</v>
      </c>
      <c r="L769" s="146">
        <v>108</v>
      </c>
      <c r="M769" s="134">
        <v>3</v>
      </c>
      <c r="N769" s="19">
        <f t="shared" si="336"/>
        <v>175</v>
      </c>
      <c r="O769" s="102">
        <f t="shared" si="337"/>
        <v>18900</v>
      </c>
      <c r="P769" s="103">
        <f t="shared" si="338"/>
        <v>15.057343382715841</v>
      </c>
      <c r="Q769" s="62">
        <f t="shared" si="335"/>
        <v>10500</v>
      </c>
      <c r="R769" s="104">
        <f t="shared" si="339"/>
        <v>150</v>
      </c>
      <c r="S769" s="62">
        <f t="shared" si="340"/>
        <v>0</v>
      </c>
      <c r="T769" s="62">
        <f t="shared" si="341"/>
        <v>0</v>
      </c>
      <c r="U769" s="62">
        <f t="shared" si="342"/>
        <v>29400</v>
      </c>
      <c r="V769" s="62">
        <f t="shared" si="343"/>
        <v>54000</v>
      </c>
      <c r="W769" s="19">
        <f t="shared" si="344"/>
        <v>1.834901625320787</v>
      </c>
      <c r="X769" s="111">
        <f t="shared" si="316"/>
        <v>72000</v>
      </c>
      <c r="Y769" s="111"/>
      <c r="Z769" s="112">
        <f t="shared" si="317"/>
        <v>1861.2035928143716</v>
      </c>
      <c r="AA769" s="112">
        <f t="shared" si="345"/>
        <v>1236</v>
      </c>
      <c r="AB769" s="112">
        <f t="shared" si="318"/>
        <v>567</v>
      </c>
      <c r="AC769" s="112">
        <f t="shared" si="319"/>
        <v>18612.03592814372</v>
      </c>
      <c r="AD769" s="112">
        <f t="shared" si="320"/>
        <v>12360</v>
      </c>
      <c r="AE769" s="112">
        <f t="shared" si="346"/>
        <v>16200</v>
      </c>
      <c r="AF769" s="112">
        <f t="shared" si="347"/>
        <v>10600</v>
      </c>
      <c r="AG769" s="113">
        <f t="shared" si="321"/>
        <v>0.3</v>
      </c>
      <c r="AH769" s="114">
        <f t="shared" si="322"/>
        <v>0.1962962962962963</v>
      </c>
    </row>
    <row r="770" spans="1:34" ht="21" customHeight="1">
      <c r="A770" s="593">
        <f t="shared" si="315"/>
        <v>760</v>
      </c>
      <c r="C770" s="61" t="s">
        <v>1400</v>
      </c>
      <c r="E770" s="65">
        <v>1</v>
      </c>
      <c r="I770" s="583" t="s">
        <v>1407</v>
      </c>
      <c r="J770" s="55">
        <f t="shared" si="289"/>
        <v>47</v>
      </c>
      <c r="K770" s="92" t="s">
        <v>8</v>
      </c>
      <c r="L770" s="146">
        <v>85</v>
      </c>
      <c r="M770" s="134">
        <v>3</v>
      </c>
      <c r="N770" s="19">
        <f t="shared" si="336"/>
        <v>175</v>
      </c>
      <c r="O770" s="102">
        <f t="shared" si="337"/>
        <v>14875</v>
      </c>
      <c r="P770" s="103">
        <f t="shared" si="338"/>
        <v>11.850686921581913</v>
      </c>
      <c r="Q770" s="62">
        <f t="shared" si="335"/>
        <v>10500</v>
      </c>
      <c r="R770" s="104">
        <f t="shared" si="339"/>
        <v>150</v>
      </c>
      <c r="S770" s="62">
        <f t="shared" si="340"/>
        <v>0</v>
      </c>
      <c r="T770" s="62">
        <f t="shared" si="341"/>
        <v>0</v>
      </c>
      <c r="U770" s="62">
        <f t="shared" si="342"/>
        <v>25375</v>
      </c>
      <c r="V770" s="62">
        <f t="shared" si="343"/>
        <v>46500</v>
      </c>
      <c r="W770" s="19">
        <f t="shared" si="344"/>
        <v>1.8315093950030972</v>
      </c>
      <c r="X770" s="111">
        <f t="shared" si="316"/>
        <v>62000</v>
      </c>
      <c r="Y770" s="111"/>
      <c r="Z770" s="112">
        <f t="shared" si="317"/>
        <v>1598.7350299401198</v>
      </c>
      <c r="AA770" s="112">
        <f t="shared" si="345"/>
        <v>1058.5</v>
      </c>
      <c r="AB770" s="112">
        <f t="shared" si="318"/>
        <v>446.25</v>
      </c>
      <c r="AC770" s="112">
        <f t="shared" si="319"/>
        <v>15987.350299401194</v>
      </c>
      <c r="AD770" s="112">
        <f t="shared" si="320"/>
        <v>10585</v>
      </c>
      <c r="AE770" s="112">
        <f t="shared" si="346"/>
        <v>14000</v>
      </c>
      <c r="AF770" s="112">
        <f t="shared" si="347"/>
        <v>9100</v>
      </c>
      <c r="AG770" s="113">
        <f t="shared" si="321"/>
        <v>0.30107526881720431</v>
      </c>
      <c r="AH770" s="114">
        <f t="shared" si="322"/>
        <v>0.19569892473118281</v>
      </c>
    </row>
    <row r="771" spans="1:34" ht="21" customHeight="1">
      <c r="A771" s="593">
        <f t="shared" si="315"/>
        <v>761</v>
      </c>
      <c r="C771" s="61" t="s">
        <v>1401</v>
      </c>
      <c r="E771" s="65">
        <v>1</v>
      </c>
      <c r="I771" s="583" t="s">
        <v>1408</v>
      </c>
      <c r="J771" s="55">
        <f t="shared" ref="J771:J774" si="348">LENB(I771)</f>
        <v>43</v>
      </c>
      <c r="K771" s="92" t="s">
        <v>8</v>
      </c>
      <c r="L771" s="147">
        <v>76</v>
      </c>
      <c r="M771" s="134">
        <v>3</v>
      </c>
      <c r="N771" s="19">
        <f t="shared" si="336"/>
        <v>175</v>
      </c>
      <c r="O771" s="102">
        <f t="shared" si="337"/>
        <v>13300</v>
      </c>
      <c r="P771" s="103">
        <f t="shared" si="338"/>
        <v>10.595908306355591</v>
      </c>
      <c r="Q771" s="62">
        <f t="shared" si="335"/>
        <v>10500</v>
      </c>
      <c r="R771" s="104">
        <f t="shared" si="339"/>
        <v>150</v>
      </c>
      <c r="S771" s="62">
        <f t="shared" si="340"/>
        <v>0</v>
      </c>
      <c r="T771" s="62">
        <f t="shared" si="341"/>
        <v>0</v>
      </c>
      <c r="U771" s="62">
        <f t="shared" si="342"/>
        <v>23800</v>
      </c>
      <c r="V771" s="62">
        <f t="shared" si="343"/>
        <v>43600</v>
      </c>
      <c r="W771" s="19">
        <f t="shared" si="344"/>
        <v>1.8298696724198662</v>
      </c>
      <c r="X771" s="111">
        <f t="shared" si="316"/>
        <v>58200</v>
      </c>
      <c r="Y771" s="111"/>
      <c r="Z771" s="112">
        <f t="shared" si="317"/>
        <v>1496.0299401197606</v>
      </c>
      <c r="AA771" s="112">
        <f t="shared" si="345"/>
        <v>990.6</v>
      </c>
      <c r="AB771" s="112">
        <f t="shared" si="318"/>
        <v>399</v>
      </c>
      <c r="AC771" s="112">
        <f t="shared" si="319"/>
        <v>14960.299401197604</v>
      </c>
      <c r="AD771" s="112">
        <f t="shared" si="320"/>
        <v>9906</v>
      </c>
      <c r="AE771" s="112">
        <f t="shared" si="346"/>
        <v>13100</v>
      </c>
      <c r="AF771" s="112">
        <f t="shared" si="347"/>
        <v>8600</v>
      </c>
      <c r="AG771" s="113">
        <f t="shared" si="321"/>
        <v>0.30045871559633025</v>
      </c>
      <c r="AH771" s="114">
        <f t="shared" si="322"/>
        <v>0.19724770642201836</v>
      </c>
    </row>
    <row r="772" spans="1:34" ht="21" customHeight="1">
      <c r="A772" s="593">
        <f t="shared" si="315"/>
        <v>762</v>
      </c>
      <c r="B772" s="507"/>
      <c r="C772" s="135" t="s">
        <v>1990</v>
      </c>
      <c r="E772" s="508">
        <v>1</v>
      </c>
      <c r="F772" s="507"/>
      <c r="G772" s="506"/>
      <c r="H772" s="509"/>
      <c r="I772" s="583" t="s">
        <v>1991</v>
      </c>
      <c r="J772" s="55">
        <f t="shared" si="348"/>
        <v>47</v>
      </c>
      <c r="K772" s="92" t="s">
        <v>8</v>
      </c>
      <c r="L772" s="147">
        <v>76</v>
      </c>
      <c r="M772" s="505">
        <v>3</v>
      </c>
      <c r="N772" s="19">
        <f t="shared" ref="N772" si="349">IF(K772="USD",$G$1,IF(K772="CNY",$G$2,IF(K772="JPY",$G$4,IF(K772="EUR",$G$3,"확인요망"))))</f>
        <v>175</v>
      </c>
      <c r="O772" s="102">
        <f t="shared" ref="O772" si="350">L772*N772</f>
        <v>13300</v>
      </c>
      <c r="P772" s="103">
        <f t="shared" ref="P772" si="351">O772/$G$1</f>
        <v>10.595908306355591</v>
      </c>
      <c r="Q772" s="62">
        <f t="shared" si="335"/>
        <v>10500</v>
      </c>
      <c r="R772" s="104">
        <f t="shared" ref="R772" si="352">IF(G772="USD",200,150)</f>
        <v>150</v>
      </c>
      <c r="S772" s="62">
        <f t="shared" ref="S772" si="353">IF(P772&lt;R772,0,(O772+Q772)*0.08)</f>
        <v>0</v>
      </c>
      <c r="T772" s="62">
        <f t="shared" ref="T772" si="354">IF(P772&lt;R772,0,(O772+S772)*0.1)</f>
        <v>0</v>
      </c>
      <c r="U772" s="62">
        <f t="shared" ref="U772" si="355">SUM(O772+Q772)</f>
        <v>23800</v>
      </c>
      <c r="V772" s="62">
        <f t="shared" ref="V772" si="356">ROUNDUP(U772*W772, -2)</f>
        <v>43600</v>
      </c>
      <c r="W772" s="19">
        <f t="shared" ref="W772" si="357">((0.03*O772)+(0.9*U772))/(0.501*U772)</f>
        <v>1.8298696724198662</v>
      </c>
      <c r="X772" s="111">
        <f t="shared" si="316"/>
        <v>58200</v>
      </c>
      <c r="Y772" s="111"/>
      <c r="Z772" s="112">
        <f t="shared" si="317"/>
        <v>1496.0299401197606</v>
      </c>
      <c r="AA772" s="112">
        <f t="shared" ref="AA772" si="358">AD772*0.1</f>
        <v>990.6</v>
      </c>
      <c r="AB772" s="112">
        <f t="shared" si="318"/>
        <v>399</v>
      </c>
      <c r="AC772" s="112">
        <f t="shared" si="319"/>
        <v>14960.299401197604</v>
      </c>
      <c r="AD772" s="112">
        <f t="shared" si="320"/>
        <v>9906</v>
      </c>
      <c r="AE772" s="112">
        <f t="shared" ref="AE772" si="359">ROUNDUP(AC772-(Z772+AB772),-2)</f>
        <v>13100</v>
      </c>
      <c r="AF772" s="112">
        <f t="shared" ref="AF772" si="360">ROUNDUP(AD772-(AB772+AA772),-2)</f>
        <v>8600</v>
      </c>
      <c r="AG772" s="113">
        <f t="shared" si="321"/>
        <v>0.30045871559633025</v>
      </c>
      <c r="AH772" s="114">
        <f t="shared" si="322"/>
        <v>0.19724770642201836</v>
      </c>
    </row>
    <row r="773" spans="1:34" ht="21" customHeight="1">
      <c r="A773" s="593">
        <f t="shared" si="315"/>
        <v>763</v>
      </c>
      <c r="B773" s="507"/>
      <c r="C773" s="135" t="s">
        <v>1992</v>
      </c>
      <c r="E773" s="508">
        <v>1</v>
      </c>
      <c r="F773" s="507"/>
      <c r="G773" s="506"/>
      <c r="H773" s="509"/>
      <c r="I773" s="583" t="s">
        <v>1972</v>
      </c>
      <c r="J773" s="55">
        <f t="shared" si="348"/>
        <v>47</v>
      </c>
      <c r="K773" s="92" t="s">
        <v>8</v>
      </c>
      <c r="L773" s="147">
        <v>76</v>
      </c>
      <c r="M773" s="505">
        <v>3</v>
      </c>
      <c r="N773" s="19">
        <f t="shared" ref="N773:N774" si="361">IF(K773="USD",$G$1,IF(K773="CNY",$G$2,IF(K773="JPY",$G$4,IF(K773="EUR",$G$3,"확인요망"))))</f>
        <v>175</v>
      </c>
      <c r="O773" s="102">
        <f t="shared" ref="O773:O774" si="362">L773*N773</f>
        <v>13300</v>
      </c>
      <c r="P773" s="103">
        <f t="shared" ref="P773:P774" si="363">O773/$G$1</f>
        <v>10.595908306355591</v>
      </c>
      <c r="Q773" s="62">
        <f t="shared" si="335"/>
        <v>10500</v>
      </c>
      <c r="R773" s="104">
        <f t="shared" ref="R773:R774" si="364">IF(G773="USD",200,150)</f>
        <v>150</v>
      </c>
      <c r="S773" s="62">
        <f t="shared" ref="S773:S774" si="365">IF(P773&lt;R773,0,(O773+Q773)*0.08)</f>
        <v>0</v>
      </c>
      <c r="T773" s="62">
        <f t="shared" ref="T773:T774" si="366">IF(P773&lt;R773,0,(O773+S773)*0.1)</f>
        <v>0</v>
      </c>
      <c r="U773" s="62">
        <f t="shared" ref="U773:U774" si="367">SUM(O773+Q773)</f>
        <v>23800</v>
      </c>
      <c r="V773" s="62">
        <f t="shared" ref="V773:V774" si="368">ROUNDUP(U773*W773, -2)</f>
        <v>43600</v>
      </c>
      <c r="W773" s="19">
        <f t="shared" ref="W773:W774" si="369">((0.03*O773)+(0.9*U773))/(0.501*U773)</f>
        <v>1.8298696724198662</v>
      </c>
      <c r="X773" s="111">
        <f t="shared" si="316"/>
        <v>58200</v>
      </c>
      <c r="Y773" s="111"/>
      <c r="Z773" s="112">
        <f t="shared" si="317"/>
        <v>1496.0299401197606</v>
      </c>
      <c r="AA773" s="112">
        <f t="shared" ref="AA773:AA774" si="370">AD773*0.1</f>
        <v>990.6</v>
      </c>
      <c r="AB773" s="112">
        <f t="shared" si="318"/>
        <v>399</v>
      </c>
      <c r="AC773" s="112">
        <f t="shared" si="319"/>
        <v>14960.299401197604</v>
      </c>
      <c r="AD773" s="112">
        <f t="shared" si="320"/>
        <v>9906</v>
      </c>
      <c r="AE773" s="112">
        <f t="shared" ref="AE773:AE774" si="371">ROUNDUP(AC773-(Z773+AB773),-2)</f>
        <v>13100</v>
      </c>
      <c r="AF773" s="112">
        <f t="shared" ref="AF773:AF774" si="372">ROUNDUP(AD773-(AB773+AA773),-2)</f>
        <v>8600</v>
      </c>
      <c r="AG773" s="113">
        <f t="shared" si="321"/>
        <v>0.30045871559633025</v>
      </c>
      <c r="AH773" s="114">
        <f t="shared" si="322"/>
        <v>0.19724770642201836</v>
      </c>
    </row>
    <row r="774" spans="1:34" ht="21" customHeight="1">
      <c r="A774" s="593">
        <f t="shared" si="315"/>
        <v>764</v>
      </c>
      <c r="B774" s="507"/>
      <c r="C774" s="135" t="s">
        <v>1970</v>
      </c>
      <c r="E774" s="508">
        <v>1</v>
      </c>
      <c r="F774" s="507"/>
      <c r="G774" s="506"/>
      <c r="H774" s="509"/>
      <c r="I774" s="583" t="s">
        <v>1993</v>
      </c>
      <c r="J774" s="55">
        <f t="shared" si="348"/>
        <v>49</v>
      </c>
      <c r="K774" s="92" t="s">
        <v>8</v>
      </c>
      <c r="L774" s="147">
        <v>76</v>
      </c>
      <c r="M774" s="505">
        <v>3</v>
      </c>
      <c r="N774" s="19">
        <f t="shared" si="361"/>
        <v>175</v>
      </c>
      <c r="O774" s="102">
        <f t="shared" si="362"/>
        <v>13300</v>
      </c>
      <c r="P774" s="103">
        <f t="shared" si="363"/>
        <v>10.595908306355591</v>
      </c>
      <c r="Q774" s="62">
        <f t="shared" si="335"/>
        <v>10500</v>
      </c>
      <c r="R774" s="104">
        <f t="shared" si="364"/>
        <v>150</v>
      </c>
      <c r="S774" s="62">
        <f t="shared" si="365"/>
        <v>0</v>
      </c>
      <c r="T774" s="62">
        <f t="shared" si="366"/>
        <v>0</v>
      </c>
      <c r="U774" s="62">
        <f t="shared" si="367"/>
        <v>23800</v>
      </c>
      <c r="V774" s="62">
        <f t="shared" si="368"/>
        <v>43600</v>
      </c>
      <c r="W774" s="19">
        <f t="shared" si="369"/>
        <v>1.8298696724198662</v>
      </c>
      <c r="X774" s="111">
        <f t="shared" si="316"/>
        <v>58200</v>
      </c>
      <c r="Y774" s="111"/>
      <c r="Z774" s="112">
        <f t="shared" si="317"/>
        <v>1496.0299401197606</v>
      </c>
      <c r="AA774" s="112">
        <f t="shared" si="370"/>
        <v>990.6</v>
      </c>
      <c r="AB774" s="112">
        <f t="shared" si="318"/>
        <v>399</v>
      </c>
      <c r="AC774" s="112">
        <f t="shared" si="319"/>
        <v>14960.299401197604</v>
      </c>
      <c r="AD774" s="112">
        <f t="shared" si="320"/>
        <v>9906</v>
      </c>
      <c r="AE774" s="112">
        <f t="shared" si="371"/>
        <v>13100</v>
      </c>
      <c r="AF774" s="112">
        <f t="shared" si="372"/>
        <v>8600</v>
      </c>
      <c r="AG774" s="113">
        <f t="shared" si="321"/>
        <v>0.30045871559633025</v>
      </c>
      <c r="AH774" s="114">
        <f t="shared" si="322"/>
        <v>0.19724770642201836</v>
      </c>
    </row>
    <row r="775" spans="1:34" ht="21" customHeight="1">
      <c r="A775" s="593">
        <f t="shared" si="315"/>
        <v>765</v>
      </c>
      <c r="B775" s="507"/>
      <c r="C775" s="135" t="s">
        <v>1971</v>
      </c>
      <c r="E775" s="508">
        <v>1</v>
      </c>
      <c r="F775" s="507"/>
      <c r="G775" s="506"/>
      <c r="H775" s="509"/>
      <c r="I775" s="583" t="s">
        <v>1994</v>
      </c>
      <c r="J775" s="55">
        <f t="shared" ref="J775:J780" si="373">LENB(I775)</f>
        <v>49</v>
      </c>
      <c r="K775" s="92" t="s">
        <v>8</v>
      </c>
      <c r="L775" s="147">
        <v>76</v>
      </c>
      <c r="M775" s="505">
        <v>3</v>
      </c>
      <c r="N775" s="19">
        <f t="shared" ref="N775:N780" si="374">IF(K775="USD",$G$1,IF(K775="CNY",$G$2,IF(K775="JPY",$G$4,IF(K775="EUR",$G$3,"확인요망"))))</f>
        <v>175</v>
      </c>
      <c r="O775" s="102">
        <f t="shared" ref="O775:O780" si="375">L775*N775</f>
        <v>13300</v>
      </c>
      <c r="P775" s="103">
        <f t="shared" ref="P775:P780" si="376">O775/$G$1</f>
        <v>10.595908306355591</v>
      </c>
      <c r="Q775" s="62">
        <f t="shared" si="335"/>
        <v>10500</v>
      </c>
      <c r="R775" s="104">
        <f t="shared" ref="R775:R780" si="377">IF(G775="USD",200,150)</f>
        <v>150</v>
      </c>
      <c r="S775" s="62">
        <f t="shared" ref="S775:S780" si="378">IF(P775&lt;R775,0,(O775+Q775)*0.08)</f>
        <v>0</v>
      </c>
      <c r="T775" s="62">
        <f t="shared" ref="T775:T780" si="379">IF(P775&lt;R775,0,(O775+S775)*0.1)</f>
        <v>0</v>
      </c>
      <c r="U775" s="62">
        <f t="shared" ref="U775:U780" si="380">SUM(O775+Q775)</f>
        <v>23800</v>
      </c>
      <c r="V775" s="62">
        <f t="shared" ref="V775:V780" si="381">ROUNDUP(U775*W775, -2)</f>
        <v>43600</v>
      </c>
      <c r="W775" s="19">
        <f t="shared" ref="W775:W780" si="382">((0.03*O775)+(0.9*U775))/(0.501*U775)</f>
        <v>1.8298696724198662</v>
      </c>
      <c r="X775" s="111">
        <f t="shared" si="316"/>
        <v>58200</v>
      </c>
      <c r="Y775" s="111"/>
      <c r="Z775" s="112">
        <f t="shared" si="317"/>
        <v>1496.0299401197606</v>
      </c>
      <c r="AA775" s="112">
        <f t="shared" ref="AA775:AA780" si="383">AD775*0.1</f>
        <v>990.6</v>
      </c>
      <c r="AB775" s="112">
        <f t="shared" si="318"/>
        <v>399</v>
      </c>
      <c r="AC775" s="112">
        <f t="shared" si="319"/>
        <v>14960.299401197604</v>
      </c>
      <c r="AD775" s="112">
        <f t="shared" si="320"/>
        <v>9906</v>
      </c>
      <c r="AE775" s="112">
        <f t="shared" ref="AE775:AE780" si="384">ROUNDUP(AC775-(Z775+AB775),-2)</f>
        <v>13100</v>
      </c>
      <c r="AF775" s="112">
        <f t="shared" ref="AF775:AF780" si="385">ROUNDUP(AD775-(AB775+AA775),-2)</f>
        <v>8600</v>
      </c>
      <c r="AG775" s="113">
        <f t="shared" si="321"/>
        <v>0.30045871559633025</v>
      </c>
      <c r="AH775" s="114">
        <f t="shared" si="322"/>
        <v>0.19724770642201836</v>
      </c>
    </row>
    <row r="776" spans="1:34" ht="21" customHeight="1">
      <c r="A776" s="593">
        <f t="shared" si="315"/>
        <v>766</v>
      </c>
      <c r="B776" s="507"/>
      <c r="C776" s="135" t="s">
        <v>1973</v>
      </c>
      <c r="E776" s="508">
        <v>1</v>
      </c>
      <c r="F776" s="507"/>
      <c r="G776" s="506"/>
      <c r="H776" s="509"/>
      <c r="I776" s="583" t="s">
        <v>1980</v>
      </c>
      <c r="J776" s="55">
        <f t="shared" si="373"/>
        <v>28</v>
      </c>
      <c r="K776" s="92" t="s">
        <v>8</v>
      </c>
      <c r="L776" s="147">
        <v>76</v>
      </c>
      <c r="M776" s="505">
        <v>3</v>
      </c>
      <c r="N776" s="19">
        <f t="shared" si="374"/>
        <v>175</v>
      </c>
      <c r="O776" s="102">
        <f t="shared" si="375"/>
        <v>13300</v>
      </c>
      <c r="P776" s="103">
        <f t="shared" si="376"/>
        <v>10.595908306355591</v>
      </c>
      <c r="Q776" s="62">
        <f t="shared" si="335"/>
        <v>10500</v>
      </c>
      <c r="R776" s="104">
        <f t="shared" si="377"/>
        <v>150</v>
      </c>
      <c r="S776" s="62">
        <f t="shared" si="378"/>
        <v>0</v>
      </c>
      <c r="T776" s="62">
        <f t="shared" si="379"/>
        <v>0</v>
      </c>
      <c r="U776" s="62">
        <f t="shared" si="380"/>
        <v>23800</v>
      </c>
      <c r="V776" s="62">
        <f t="shared" si="381"/>
        <v>43600</v>
      </c>
      <c r="W776" s="19">
        <f t="shared" si="382"/>
        <v>1.8298696724198662</v>
      </c>
      <c r="X776" s="111">
        <f t="shared" si="316"/>
        <v>58200</v>
      </c>
      <c r="Y776" s="111"/>
      <c r="Z776" s="112">
        <f t="shared" si="317"/>
        <v>1496.0299401197606</v>
      </c>
      <c r="AA776" s="112">
        <f t="shared" si="383"/>
        <v>990.6</v>
      </c>
      <c r="AB776" s="112">
        <f t="shared" si="318"/>
        <v>399</v>
      </c>
      <c r="AC776" s="112">
        <f t="shared" si="319"/>
        <v>14960.299401197604</v>
      </c>
      <c r="AD776" s="112">
        <f t="shared" si="320"/>
        <v>9906</v>
      </c>
      <c r="AE776" s="112">
        <f t="shared" si="384"/>
        <v>13100</v>
      </c>
      <c r="AF776" s="112">
        <f t="shared" si="385"/>
        <v>8600</v>
      </c>
      <c r="AG776" s="113">
        <f t="shared" si="321"/>
        <v>0.30045871559633025</v>
      </c>
      <c r="AH776" s="114">
        <f t="shared" si="322"/>
        <v>0.19724770642201836</v>
      </c>
    </row>
    <row r="777" spans="1:34" ht="21" customHeight="1">
      <c r="A777" s="593">
        <f t="shared" si="315"/>
        <v>767</v>
      </c>
      <c r="B777" s="507"/>
      <c r="C777" s="135" t="s">
        <v>1988</v>
      </c>
      <c r="E777" s="508">
        <v>1</v>
      </c>
      <c r="F777" s="507"/>
      <c r="G777" s="506"/>
      <c r="H777" s="509"/>
      <c r="I777" s="177" t="s">
        <v>1987</v>
      </c>
      <c r="J777" s="55">
        <f t="shared" si="373"/>
        <v>35</v>
      </c>
      <c r="K777" s="92" t="s">
        <v>8</v>
      </c>
      <c r="L777" s="147">
        <v>76</v>
      </c>
      <c r="M777" s="505">
        <v>3</v>
      </c>
      <c r="N777" s="19">
        <f t="shared" si="374"/>
        <v>175</v>
      </c>
      <c r="O777" s="102">
        <f>L777*N777</f>
        <v>13300</v>
      </c>
      <c r="P777" s="103">
        <f t="shared" si="376"/>
        <v>10.595908306355591</v>
      </c>
      <c r="Q777" s="62">
        <f t="shared" si="335"/>
        <v>10500</v>
      </c>
      <c r="R777" s="104">
        <f t="shared" si="377"/>
        <v>150</v>
      </c>
      <c r="S777" s="62">
        <f t="shared" si="378"/>
        <v>0</v>
      </c>
      <c r="T777" s="62">
        <f t="shared" si="379"/>
        <v>0</v>
      </c>
      <c r="U777" s="62">
        <f t="shared" si="380"/>
        <v>23800</v>
      </c>
      <c r="V777" s="62">
        <f t="shared" si="381"/>
        <v>43600</v>
      </c>
      <c r="W777" s="19">
        <f t="shared" si="382"/>
        <v>1.8298696724198662</v>
      </c>
      <c r="X777" s="111">
        <f t="shared" si="316"/>
        <v>58200</v>
      </c>
      <c r="Y777" s="111"/>
      <c r="Z777" s="112">
        <f t="shared" si="317"/>
        <v>1496.0299401197606</v>
      </c>
      <c r="AA777" s="112">
        <f t="shared" si="383"/>
        <v>990.6</v>
      </c>
      <c r="AB777" s="112">
        <f t="shared" si="318"/>
        <v>399</v>
      </c>
      <c r="AC777" s="112">
        <f t="shared" si="319"/>
        <v>14960.299401197604</v>
      </c>
      <c r="AD777" s="112">
        <f t="shared" si="320"/>
        <v>9906</v>
      </c>
      <c r="AE777" s="112">
        <f t="shared" si="384"/>
        <v>13100</v>
      </c>
      <c r="AF777" s="112">
        <f t="shared" si="385"/>
        <v>8600</v>
      </c>
      <c r="AG777" s="113">
        <f t="shared" si="321"/>
        <v>0.30045871559633025</v>
      </c>
      <c r="AH777" s="114">
        <f t="shared" si="322"/>
        <v>0.19724770642201836</v>
      </c>
    </row>
    <row r="778" spans="1:34" ht="21" customHeight="1">
      <c r="A778" s="593">
        <f t="shared" si="315"/>
        <v>768</v>
      </c>
      <c r="B778" s="507"/>
      <c r="C778" s="135" t="s">
        <v>1989</v>
      </c>
      <c r="E778" s="508">
        <v>1</v>
      </c>
      <c r="F778" s="507"/>
      <c r="G778" s="506"/>
      <c r="H778" s="509"/>
      <c r="I778" s="583" t="s">
        <v>1995</v>
      </c>
      <c r="J778" s="55">
        <f t="shared" si="373"/>
        <v>47</v>
      </c>
      <c r="K778" s="92" t="s">
        <v>8</v>
      </c>
      <c r="L778" s="147">
        <v>32</v>
      </c>
      <c r="M778" s="505">
        <v>3</v>
      </c>
      <c r="N778" s="19">
        <f t="shared" si="374"/>
        <v>175</v>
      </c>
      <c r="O778" s="102">
        <f t="shared" si="375"/>
        <v>5600</v>
      </c>
      <c r="P778" s="103">
        <f t="shared" si="376"/>
        <v>4.4614350763602495</v>
      </c>
      <c r="Q778" s="62">
        <f t="shared" si="335"/>
        <v>10500</v>
      </c>
      <c r="R778" s="104">
        <f t="shared" si="377"/>
        <v>150</v>
      </c>
      <c r="S778" s="62">
        <f t="shared" si="378"/>
        <v>0</v>
      </c>
      <c r="T778" s="62">
        <f t="shared" si="379"/>
        <v>0</v>
      </c>
      <c r="U778" s="62">
        <f t="shared" si="380"/>
        <v>16100</v>
      </c>
      <c r="V778" s="62">
        <f t="shared" si="381"/>
        <v>29300</v>
      </c>
      <c r="W778" s="19">
        <f t="shared" si="382"/>
        <v>1.8172350950273366</v>
      </c>
      <c r="X778" s="111">
        <f t="shared" si="316"/>
        <v>39100</v>
      </c>
      <c r="Y778" s="111"/>
      <c r="Z778" s="112">
        <f t="shared" si="317"/>
        <v>993.91616766467075</v>
      </c>
      <c r="AA778" s="112">
        <f t="shared" si="383"/>
        <v>655.30000000000007</v>
      </c>
      <c r="AB778" s="112">
        <f t="shared" si="318"/>
        <v>168</v>
      </c>
      <c r="AC778" s="112">
        <f t="shared" si="319"/>
        <v>9939.161676646705</v>
      </c>
      <c r="AD778" s="112">
        <f t="shared" si="320"/>
        <v>6553</v>
      </c>
      <c r="AE778" s="112">
        <f t="shared" si="384"/>
        <v>8800</v>
      </c>
      <c r="AF778" s="112">
        <f t="shared" si="385"/>
        <v>5800</v>
      </c>
      <c r="AG778" s="113">
        <f t="shared" si="321"/>
        <v>0.30034129692832767</v>
      </c>
      <c r="AH778" s="114">
        <f t="shared" si="322"/>
        <v>0.19795221843003413</v>
      </c>
    </row>
    <row r="779" spans="1:34" ht="21" customHeight="1">
      <c r="A779" s="593">
        <f t="shared" ref="A779:A842" si="386">ROW()-10</f>
        <v>769</v>
      </c>
      <c r="B779" s="507"/>
      <c r="C779" s="135" t="s">
        <v>1996</v>
      </c>
      <c r="E779" s="508">
        <v>1</v>
      </c>
      <c r="F779" s="507"/>
      <c r="G779" s="506"/>
      <c r="H779" s="509"/>
      <c r="I779" s="583" t="s">
        <v>2000</v>
      </c>
      <c r="J779" s="55">
        <f t="shared" si="373"/>
        <v>41</v>
      </c>
      <c r="K779" s="92" t="s">
        <v>8</v>
      </c>
      <c r="L779" s="147">
        <v>30</v>
      </c>
      <c r="M779" s="505">
        <v>3</v>
      </c>
      <c r="N779" s="19">
        <f t="shared" si="374"/>
        <v>175</v>
      </c>
      <c r="O779" s="102">
        <f t="shared" si="375"/>
        <v>5250</v>
      </c>
      <c r="P779" s="103">
        <f t="shared" si="376"/>
        <v>4.1825953840877341</v>
      </c>
      <c r="Q779" s="62">
        <f t="shared" si="335"/>
        <v>10500</v>
      </c>
      <c r="R779" s="104">
        <f t="shared" si="377"/>
        <v>150</v>
      </c>
      <c r="S779" s="62">
        <f t="shared" si="378"/>
        <v>0</v>
      </c>
      <c r="T779" s="62">
        <f t="shared" si="379"/>
        <v>0</v>
      </c>
      <c r="U779" s="62">
        <f t="shared" si="380"/>
        <v>15750</v>
      </c>
      <c r="V779" s="62">
        <f t="shared" si="381"/>
        <v>28700</v>
      </c>
      <c r="W779" s="19">
        <f t="shared" si="382"/>
        <v>1.8163672654690619</v>
      </c>
      <c r="X779" s="111">
        <f t="shared" si="316"/>
        <v>38300</v>
      </c>
      <c r="Y779" s="111"/>
      <c r="Z779" s="112">
        <f t="shared" si="317"/>
        <v>971.09281437125742</v>
      </c>
      <c r="AA779" s="112">
        <f t="shared" si="383"/>
        <v>643.90000000000009</v>
      </c>
      <c r="AB779" s="112">
        <f t="shared" si="318"/>
        <v>157.5</v>
      </c>
      <c r="AC779" s="112">
        <f t="shared" si="319"/>
        <v>9710.9281437125755</v>
      </c>
      <c r="AD779" s="112">
        <f t="shared" si="320"/>
        <v>6439</v>
      </c>
      <c r="AE779" s="112">
        <f t="shared" si="384"/>
        <v>8600</v>
      </c>
      <c r="AF779" s="112">
        <f t="shared" si="385"/>
        <v>5700</v>
      </c>
      <c r="AG779" s="113">
        <f t="shared" si="321"/>
        <v>0.29965156794425085</v>
      </c>
      <c r="AH779" s="114">
        <f t="shared" si="322"/>
        <v>0.19860627177700349</v>
      </c>
    </row>
    <row r="780" spans="1:34" ht="21" customHeight="1">
      <c r="A780" s="593">
        <f t="shared" si="386"/>
        <v>770</v>
      </c>
      <c r="B780" s="507"/>
      <c r="C780" s="135" t="s">
        <v>2041</v>
      </c>
      <c r="E780" s="508">
        <v>1</v>
      </c>
      <c r="F780" s="507"/>
      <c r="G780" s="506"/>
      <c r="H780" s="509"/>
      <c r="I780" s="583" t="s">
        <v>2039</v>
      </c>
      <c r="J780" s="55">
        <f t="shared" si="373"/>
        <v>42</v>
      </c>
      <c r="K780" s="92" t="s">
        <v>8</v>
      </c>
      <c r="L780" s="147">
        <v>128</v>
      </c>
      <c r="M780" s="505">
        <v>3</v>
      </c>
      <c r="N780" s="19">
        <f t="shared" si="374"/>
        <v>175</v>
      </c>
      <c r="O780" s="102">
        <f t="shared" si="375"/>
        <v>22400</v>
      </c>
      <c r="P780" s="103">
        <f t="shared" si="376"/>
        <v>17.845740305440998</v>
      </c>
      <c r="Q780" s="62">
        <f t="shared" si="335"/>
        <v>10500</v>
      </c>
      <c r="R780" s="104">
        <f t="shared" si="377"/>
        <v>150</v>
      </c>
      <c r="S780" s="62">
        <f t="shared" si="378"/>
        <v>0</v>
      </c>
      <c r="T780" s="62">
        <f t="shared" si="379"/>
        <v>0</v>
      </c>
      <c r="U780" s="62">
        <f t="shared" si="380"/>
        <v>32900</v>
      </c>
      <c r="V780" s="62">
        <f t="shared" si="381"/>
        <v>60500</v>
      </c>
      <c r="W780" s="19">
        <f t="shared" si="382"/>
        <v>1.8371767104089691</v>
      </c>
      <c r="X780" s="111">
        <f t="shared" si="316"/>
        <v>80700</v>
      </c>
      <c r="Y780" s="111"/>
      <c r="Z780" s="112">
        <f t="shared" si="317"/>
        <v>2089.4371257485027</v>
      </c>
      <c r="AA780" s="112">
        <f t="shared" si="383"/>
        <v>1388.1000000000001</v>
      </c>
      <c r="AB780" s="112">
        <f t="shared" si="318"/>
        <v>672</v>
      </c>
      <c r="AC780" s="112">
        <f t="shared" si="319"/>
        <v>20894.371257485029</v>
      </c>
      <c r="AD780" s="112">
        <f t="shared" si="320"/>
        <v>13881</v>
      </c>
      <c r="AE780" s="112">
        <f t="shared" si="384"/>
        <v>18200</v>
      </c>
      <c r="AF780" s="112">
        <f t="shared" si="385"/>
        <v>11900</v>
      </c>
      <c r="AG780" s="113">
        <f t="shared" si="321"/>
        <v>0.30082644628099175</v>
      </c>
      <c r="AH780" s="114">
        <f t="shared" si="322"/>
        <v>0.19669421487603306</v>
      </c>
    </row>
    <row r="781" spans="1:34" ht="21" customHeight="1">
      <c r="A781" s="593">
        <f t="shared" si="386"/>
        <v>771</v>
      </c>
      <c r="B781" s="507"/>
      <c r="C781" s="135" t="s">
        <v>2040</v>
      </c>
      <c r="E781" s="508">
        <v>1</v>
      </c>
      <c r="F781" s="507"/>
      <c r="G781" s="506"/>
      <c r="H781" s="509"/>
      <c r="I781" s="583" t="s">
        <v>2042</v>
      </c>
      <c r="J781" s="55">
        <f t="shared" ref="J781:J844" si="387">LENB(I781)</f>
        <v>42</v>
      </c>
      <c r="K781" s="92" t="s">
        <v>8</v>
      </c>
      <c r="L781" s="147">
        <v>158</v>
      </c>
      <c r="M781" s="547">
        <v>3</v>
      </c>
      <c r="N781" s="19">
        <f t="shared" ref="N781:N844" si="388">IF(K781="USD",$G$1,IF(K781="CNY",$G$2,IF(K781="JPY",$G$4,IF(K781="EUR",$G$3,"확인요망"))))</f>
        <v>175</v>
      </c>
      <c r="O781" s="102">
        <f t="shared" ref="O781:O844" si="389">L781*N781</f>
        <v>27650</v>
      </c>
      <c r="P781" s="103">
        <f t="shared" ref="P781:P844" si="390">O781/$G$1</f>
        <v>22.028335689528731</v>
      </c>
      <c r="Q781" s="62">
        <f t="shared" si="335"/>
        <v>10500</v>
      </c>
      <c r="R781" s="104">
        <f t="shared" ref="R781:R844" si="391">IF(G781="USD",200,150)</f>
        <v>150</v>
      </c>
      <c r="S781" s="62">
        <f t="shared" ref="S781:S844" si="392">IF(P781&lt;R781,0,(O781+Q781)*0.08)</f>
        <v>0</v>
      </c>
      <c r="T781" s="62">
        <f t="shared" ref="T781:T844" si="393">IF(P781&lt;R781,0,(O781+S781)*0.1)</f>
        <v>0</v>
      </c>
      <c r="U781" s="62">
        <f t="shared" ref="U781:U844" si="394">SUM(O781+Q781)</f>
        <v>38150</v>
      </c>
      <c r="V781" s="62">
        <f t="shared" ref="V781:V844" si="395">ROUNDUP(U781*W781, -2)</f>
        <v>70200</v>
      </c>
      <c r="W781" s="19">
        <f t="shared" ref="W781:W844" si="396">((0.03*O781)+(0.9*U781))/(0.501*U781)</f>
        <v>1.8398066252815468</v>
      </c>
      <c r="X781" s="111">
        <f t="shared" si="316"/>
        <v>93600</v>
      </c>
      <c r="Y781" s="111"/>
      <c r="Z781" s="112">
        <f t="shared" si="317"/>
        <v>2431.7874251497001</v>
      </c>
      <c r="AA781" s="112">
        <f t="shared" ref="AA781" si="397">AD781*0.1</f>
        <v>1613.8000000000002</v>
      </c>
      <c r="AB781" s="112">
        <f t="shared" si="318"/>
        <v>829.5</v>
      </c>
      <c r="AC781" s="112">
        <f t="shared" si="319"/>
        <v>24317.874251497</v>
      </c>
      <c r="AD781" s="112">
        <f t="shared" si="320"/>
        <v>16138</v>
      </c>
      <c r="AE781" s="112">
        <f t="shared" ref="AE781" si="398">ROUNDUP(AC781-(Z781+AB781),-2)</f>
        <v>21100</v>
      </c>
      <c r="AF781" s="112">
        <f t="shared" ref="AF781" si="399">ROUNDUP(AD781-(AB781+AA781),-2)</f>
        <v>13700</v>
      </c>
      <c r="AG781" s="113">
        <f t="shared" si="321"/>
        <v>0.30056980056980059</v>
      </c>
      <c r="AH781" s="114">
        <f t="shared" si="322"/>
        <v>0.19515669515669515</v>
      </c>
    </row>
    <row r="782" spans="1:34" ht="21" customHeight="1">
      <c r="A782" s="593">
        <f t="shared" si="386"/>
        <v>772</v>
      </c>
      <c r="B782" s="565"/>
      <c r="C782" s="584" t="s">
        <v>2043</v>
      </c>
      <c r="D782" s="33"/>
      <c r="E782" s="585">
        <v>1</v>
      </c>
      <c r="F782" s="565"/>
      <c r="G782" s="565"/>
      <c r="H782" s="585" t="s">
        <v>2044</v>
      </c>
      <c r="I782" s="581" t="s">
        <v>2045</v>
      </c>
      <c r="J782" s="565">
        <f t="shared" si="387"/>
        <v>47</v>
      </c>
      <c r="K782" s="565" t="s">
        <v>2046</v>
      </c>
      <c r="L782" s="586">
        <v>322</v>
      </c>
      <c r="M782" s="566">
        <v>3</v>
      </c>
      <c r="N782" s="19">
        <f t="shared" si="388"/>
        <v>175</v>
      </c>
      <c r="O782" s="102">
        <f t="shared" si="389"/>
        <v>56350</v>
      </c>
      <c r="P782" s="103">
        <f t="shared" si="390"/>
        <v>44.893190455875008</v>
      </c>
      <c r="Q782" s="62">
        <f t="shared" si="335"/>
        <v>10500</v>
      </c>
      <c r="R782" s="104">
        <f t="shared" si="391"/>
        <v>150</v>
      </c>
      <c r="S782" s="62">
        <f t="shared" si="392"/>
        <v>0</v>
      </c>
      <c r="T782" s="62">
        <f t="shared" si="393"/>
        <v>0</v>
      </c>
      <c r="U782" s="62">
        <f t="shared" si="394"/>
        <v>66850</v>
      </c>
      <c r="V782" s="62">
        <f t="shared" si="395"/>
        <v>123500</v>
      </c>
      <c r="W782" s="19">
        <f t="shared" si="396"/>
        <v>1.8468821519265135</v>
      </c>
      <c r="X782" s="111">
        <f t="shared" si="316"/>
        <v>164700</v>
      </c>
      <c r="Y782" s="111"/>
      <c r="Z782" s="112">
        <f t="shared" si="317"/>
        <v>4303.3023952095818</v>
      </c>
      <c r="AA782" s="112">
        <f t="shared" ref="AA782:AA845" si="400">AD782*0.1</f>
        <v>2865.1000000000004</v>
      </c>
      <c r="AB782" s="112">
        <f t="shared" si="318"/>
        <v>1690.5</v>
      </c>
      <c r="AC782" s="112">
        <f t="shared" si="319"/>
        <v>43033.023952095813</v>
      </c>
      <c r="AD782" s="112">
        <f t="shared" si="320"/>
        <v>28651</v>
      </c>
      <c r="AE782" s="112">
        <f t="shared" ref="AE782:AE845" si="401">ROUNDUP(AC782-(Z782+AB782),-2)</f>
        <v>37100</v>
      </c>
      <c r="AF782" s="112">
        <f t="shared" ref="AF782:AF845" si="402">ROUNDUP(AD782-(AB782+AA782),-2)</f>
        <v>24100</v>
      </c>
      <c r="AG782" s="113">
        <f t="shared" si="321"/>
        <v>0.30040485829959512</v>
      </c>
      <c r="AH782" s="114">
        <f t="shared" si="322"/>
        <v>0.19514170040485829</v>
      </c>
    </row>
    <row r="783" spans="1:34" ht="21" customHeight="1">
      <c r="A783" s="593">
        <f t="shared" si="386"/>
        <v>773</v>
      </c>
      <c r="B783" s="565"/>
      <c r="C783" s="135" t="s">
        <v>2047</v>
      </c>
      <c r="D783" s="33"/>
      <c r="E783" s="585">
        <v>1</v>
      </c>
      <c r="F783" s="565"/>
      <c r="G783" s="565"/>
      <c r="H783" s="585" t="s">
        <v>2044</v>
      </c>
      <c r="I783" s="581" t="s">
        <v>2048</v>
      </c>
      <c r="J783" s="565">
        <f t="shared" si="387"/>
        <v>43</v>
      </c>
      <c r="K783" s="565" t="s">
        <v>138</v>
      </c>
      <c r="L783" s="586">
        <v>158</v>
      </c>
      <c r="M783" s="566">
        <v>3</v>
      </c>
      <c r="N783" s="19">
        <f t="shared" si="388"/>
        <v>175</v>
      </c>
      <c r="O783" s="102">
        <f t="shared" si="389"/>
        <v>27650</v>
      </c>
      <c r="P783" s="103">
        <f t="shared" si="390"/>
        <v>22.028335689528731</v>
      </c>
      <c r="Q783" s="62">
        <f t="shared" si="335"/>
        <v>10500</v>
      </c>
      <c r="R783" s="104">
        <f t="shared" si="391"/>
        <v>150</v>
      </c>
      <c r="S783" s="62">
        <f t="shared" si="392"/>
        <v>0</v>
      </c>
      <c r="T783" s="62">
        <f t="shared" si="393"/>
        <v>0</v>
      </c>
      <c r="U783" s="62">
        <f t="shared" si="394"/>
        <v>38150</v>
      </c>
      <c r="V783" s="62">
        <f t="shared" si="395"/>
        <v>70200</v>
      </c>
      <c r="W783" s="19">
        <f t="shared" si="396"/>
        <v>1.8398066252815468</v>
      </c>
      <c r="X783" s="111">
        <f t="shared" si="316"/>
        <v>93600</v>
      </c>
      <c r="Y783" s="111"/>
      <c r="Z783" s="112">
        <f t="shared" si="317"/>
        <v>2431.7874251497001</v>
      </c>
      <c r="AA783" s="112">
        <f t="shared" si="400"/>
        <v>1613.8000000000002</v>
      </c>
      <c r="AB783" s="112">
        <f t="shared" si="318"/>
        <v>829.5</v>
      </c>
      <c r="AC783" s="112">
        <f t="shared" si="319"/>
        <v>24317.874251497</v>
      </c>
      <c r="AD783" s="112">
        <f t="shared" si="320"/>
        <v>16138</v>
      </c>
      <c r="AE783" s="112">
        <f t="shared" si="401"/>
        <v>21100</v>
      </c>
      <c r="AF783" s="112">
        <f t="shared" si="402"/>
        <v>13700</v>
      </c>
      <c r="AG783" s="113">
        <f t="shared" si="321"/>
        <v>0.30056980056980059</v>
      </c>
      <c r="AH783" s="114">
        <f t="shared" si="322"/>
        <v>0.19515669515669515</v>
      </c>
    </row>
    <row r="784" spans="1:34" ht="21" customHeight="1">
      <c r="A784" s="593">
        <f t="shared" si="386"/>
        <v>774</v>
      </c>
      <c r="B784" s="565"/>
      <c r="C784" s="135" t="s">
        <v>2049</v>
      </c>
      <c r="D784" s="33"/>
      <c r="E784" s="585">
        <v>1</v>
      </c>
      <c r="F784" s="565"/>
      <c r="G784" s="565"/>
      <c r="H784" s="585" t="s">
        <v>2044</v>
      </c>
      <c r="I784" s="581" t="s">
        <v>2050</v>
      </c>
      <c r="J784" s="565">
        <f t="shared" si="387"/>
        <v>45</v>
      </c>
      <c r="K784" s="565" t="s">
        <v>138</v>
      </c>
      <c r="L784" s="586">
        <v>339</v>
      </c>
      <c r="M784" s="566">
        <v>3</v>
      </c>
      <c r="N784" s="19">
        <f t="shared" si="388"/>
        <v>175</v>
      </c>
      <c r="O784" s="102">
        <f t="shared" si="389"/>
        <v>59325</v>
      </c>
      <c r="P784" s="103">
        <f t="shared" si="390"/>
        <v>47.263327840191394</v>
      </c>
      <c r="Q784" s="62">
        <f t="shared" si="335"/>
        <v>10500</v>
      </c>
      <c r="R784" s="104">
        <f t="shared" si="391"/>
        <v>150</v>
      </c>
      <c r="S784" s="62">
        <f t="shared" si="392"/>
        <v>0</v>
      </c>
      <c r="T784" s="62">
        <f t="shared" si="393"/>
        <v>0</v>
      </c>
      <c r="U784" s="62">
        <f t="shared" si="394"/>
        <v>69825</v>
      </c>
      <c r="V784" s="62">
        <f t="shared" si="395"/>
        <v>129000</v>
      </c>
      <c r="W784" s="19">
        <f t="shared" si="396"/>
        <v>1.8472828778533161</v>
      </c>
      <c r="X784" s="111">
        <f t="shared" si="316"/>
        <v>172000</v>
      </c>
      <c r="Y784" s="111"/>
      <c r="Z784" s="112">
        <f t="shared" si="317"/>
        <v>4497.3008982035944</v>
      </c>
      <c r="AA784" s="112">
        <f t="shared" si="400"/>
        <v>2993.5</v>
      </c>
      <c r="AB784" s="112">
        <f t="shared" si="318"/>
        <v>1779.75</v>
      </c>
      <c r="AC784" s="112">
        <f t="shared" si="319"/>
        <v>44973.008982035943</v>
      </c>
      <c r="AD784" s="112">
        <f t="shared" si="320"/>
        <v>29935</v>
      </c>
      <c r="AE784" s="112">
        <f t="shared" si="401"/>
        <v>38700</v>
      </c>
      <c r="AF784" s="112">
        <f t="shared" si="402"/>
        <v>25200</v>
      </c>
      <c r="AG784" s="113">
        <f t="shared" si="321"/>
        <v>0.3</v>
      </c>
      <c r="AH784" s="114">
        <f t="shared" si="322"/>
        <v>0.19534883720930232</v>
      </c>
    </row>
    <row r="785" spans="1:34" ht="21" customHeight="1">
      <c r="A785" s="593">
        <f t="shared" si="386"/>
        <v>775</v>
      </c>
      <c r="B785" s="565"/>
      <c r="C785" s="135" t="s">
        <v>2051</v>
      </c>
      <c r="D785" s="33"/>
      <c r="E785" s="585">
        <v>1</v>
      </c>
      <c r="F785" s="565"/>
      <c r="G785" s="565"/>
      <c r="H785" s="585" t="s">
        <v>2052</v>
      </c>
      <c r="I785" s="581" t="s">
        <v>2053</v>
      </c>
      <c r="J785" s="565">
        <f t="shared" si="387"/>
        <v>47</v>
      </c>
      <c r="K785" s="565" t="s">
        <v>138</v>
      </c>
      <c r="L785" s="586">
        <v>178</v>
      </c>
      <c r="M785" s="566">
        <v>3</v>
      </c>
      <c r="N785" s="19">
        <f t="shared" si="388"/>
        <v>175</v>
      </c>
      <c r="O785" s="102">
        <f t="shared" si="389"/>
        <v>31150</v>
      </c>
      <c r="P785" s="103">
        <f t="shared" si="390"/>
        <v>24.816732612253887</v>
      </c>
      <c r="Q785" s="62">
        <f t="shared" si="335"/>
        <v>10500</v>
      </c>
      <c r="R785" s="104">
        <f t="shared" si="391"/>
        <v>150</v>
      </c>
      <c r="S785" s="62">
        <f t="shared" si="392"/>
        <v>0</v>
      </c>
      <c r="T785" s="62">
        <f t="shared" si="393"/>
        <v>0</v>
      </c>
      <c r="U785" s="62">
        <f t="shared" si="394"/>
        <v>41650</v>
      </c>
      <c r="V785" s="62">
        <f t="shared" si="395"/>
        <v>76700</v>
      </c>
      <c r="W785" s="19">
        <f t="shared" si="396"/>
        <v>1.8411915664469378</v>
      </c>
      <c r="X785" s="111">
        <f t="shared" si="316"/>
        <v>102300</v>
      </c>
      <c r="Y785" s="111"/>
      <c r="Z785" s="112">
        <f t="shared" si="317"/>
        <v>2660.0209580838318</v>
      </c>
      <c r="AA785" s="112">
        <f t="shared" si="400"/>
        <v>1765.9</v>
      </c>
      <c r="AB785" s="112">
        <f t="shared" si="318"/>
        <v>934.5</v>
      </c>
      <c r="AC785" s="112">
        <f t="shared" si="319"/>
        <v>26600.209580838316</v>
      </c>
      <c r="AD785" s="112">
        <f t="shared" si="320"/>
        <v>17659</v>
      </c>
      <c r="AE785" s="112">
        <f t="shared" si="401"/>
        <v>23100</v>
      </c>
      <c r="AF785" s="112">
        <f t="shared" si="402"/>
        <v>15000</v>
      </c>
      <c r="AG785" s="113">
        <f t="shared" si="321"/>
        <v>0.30117340286831812</v>
      </c>
      <c r="AH785" s="114">
        <f t="shared" si="322"/>
        <v>0.19556714471968709</v>
      </c>
    </row>
    <row r="786" spans="1:34" ht="21" customHeight="1">
      <c r="A786" s="593">
        <f t="shared" si="386"/>
        <v>776</v>
      </c>
      <c r="B786" s="565"/>
      <c r="C786" s="135" t="s">
        <v>2054</v>
      </c>
      <c r="D786" s="33"/>
      <c r="E786" s="585">
        <v>1</v>
      </c>
      <c r="F786" s="565"/>
      <c r="G786" s="565"/>
      <c r="H786" s="585" t="s">
        <v>2055</v>
      </c>
      <c r="I786" s="581" t="s">
        <v>2056</v>
      </c>
      <c r="J786" s="565">
        <f t="shared" si="387"/>
        <v>47</v>
      </c>
      <c r="K786" s="565" t="s">
        <v>138</v>
      </c>
      <c r="L786" s="586">
        <v>288</v>
      </c>
      <c r="M786" s="566">
        <v>3</v>
      </c>
      <c r="N786" s="19">
        <f t="shared" si="388"/>
        <v>175</v>
      </c>
      <c r="O786" s="102">
        <f t="shared" si="389"/>
        <v>50400</v>
      </c>
      <c r="P786" s="103">
        <f t="shared" si="390"/>
        <v>40.152915687242242</v>
      </c>
      <c r="Q786" s="62">
        <f t="shared" si="335"/>
        <v>10500</v>
      </c>
      <c r="R786" s="104">
        <f t="shared" si="391"/>
        <v>150</v>
      </c>
      <c r="S786" s="62">
        <f t="shared" si="392"/>
        <v>0</v>
      </c>
      <c r="T786" s="62">
        <f t="shared" si="393"/>
        <v>0</v>
      </c>
      <c r="U786" s="62">
        <f t="shared" si="394"/>
        <v>60900</v>
      </c>
      <c r="V786" s="62">
        <f t="shared" si="395"/>
        <v>112500</v>
      </c>
      <c r="W786" s="19">
        <f t="shared" si="396"/>
        <v>1.845963245921949</v>
      </c>
      <c r="X786" s="111">
        <f t="shared" si="316"/>
        <v>150000</v>
      </c>
      <c r="Y786" s="111"/>
      <c r="Z786" s="112">
        <f t="shared" si="317"/>
        <v>3915.3053892215567</v>
      </c>
      <c r="AA786" s="112">
        <f t="shared" si="400"/>
        <v>2610</v>
      </c>
      <c r="AB786" s="112">
        <f t="shared" si="318"/>
        <v>1512</v>
      </c>
      <c r="AC786" s="112">
        <f t="shared" si="319"/>
        <v>39153.053892215568</v>
      </c>
      <c r="AD786" s="112">
        <f t="shared" si="320"/>
        <v>26100</v>
      </c>
      <c r="AE786" s="112">
        <f t="shared" si="401"/>
        <v>33800</v>
      </c>
      <c r="AF786" s="112">
        <f t="shared" si="402"/>
        <v>22000</v>
      </c>
      <c r="AG786" s="113">
        <f t="shared" si="321"/>
        <v>0.30044444444444446</v>
      </c>
      <c r="AH786" s="114">
        <f t="shared" si="322"/>
        <v>0.19555555555555557</v>
      </c>
    </row>
    <row r="787" spans="1:34" ht="21" customHeight="1">
      <c r="A787" s="593">
        <f t="shared" si="386"/>
        <v>777</v>
      </c>
      <c r="B787" s="565"/>
      <c r="C787" s="135" t="s">
        <v>2057</v>
      </c>
      <c r="D787" s="33"/>
      <c r="E787" s="585">
        <v>1</v>
      </c>
      <c r="F787" s="565"/>
      <c r="G787" s="565"/>
      <c r="H787" s="585" t="s">
        <v>2055</v>
      </c>
      <c r="I787" s="581" t="s">
        <v>2058</v>
      </c>
      <c r="J787" s="565">
        <f t="shared" si="387"/>
        <v>45</v>
      </c>
      <c r="K787" s="565" t="s">
        <v>138</v>
      </c>
      <c r="L787" s="586">
        <v>329</v>
      </c>
      <c r="M787" s="566">
        <v>3</v>
      </c>
      <c r="N787" s="19">
        <f t="shared" si="388"/>
        <v>175</v>
      </c>
      <c r="O787" s="102">
        <f t="shared" si="389"/>
        <v>57575</v>
      </c>
      <c r="P787" s="103">
        <f t="shared" si="390"/>
        <v>45.869129378828816</v>
      </c>
      <c r="Q787" s="62">
        <f t="shared" si="335"/>
        <v>10500</v>
      </c>
      <c r="R787" s="104">
        <f t="shared" si="391"/>
        <v>150</v>
      </c>
      <c r="S787" s="62">
        <f t="shared" si="392"/>
        <v>0</v>
      </c>
      <c r="T787" s="62">
        <f t="shared" si="393"/>
        <v>0</v>
      </c>
      <c r="U787" s="62">
        <f t="shared" si="394"/>
        <v>68075</v>
      </c>
      <c r="V787" s="62">
        <f t="shared" si="395"/>
        <v>125800</v>
      </c>
      <c r="W787" s="19">
        <f t="shared" si="396"/>
        <v>1.8470513984883705</v>
      </c>
      <c r="X787" s="111">
        <f t="shared" si="316"/>
        <v>167800</v>
      </c>
      <c r="Y787" s="111"/>
      <c r="Z787" s="112">
        <f t="shared" si="317"/>
        <v>4383.1841317365279</v>
      </c>
      <c r="AA787" s="112">
        <f t="shared" si="400"/>
        <v>2919.9</v>
      </c>
      <c r="AB787" s="112">
        <f t="shared" si="318"/>
        <v>1727.25</v>
      </c>
      <c r="AC787" s="112">
        <f t="shared" si="319"/>
        <v>43831.841317365281</v>
      </c>
      <c r="AD787" s="112">
        <f t="shared" si="320"/>
        <v>29199</v>
      </c>
      <c r="AE787" s="112">
        <f t="shared" si="401"/>
        <v>37800</v>
      </c>
      <c r="AF787" s="112">
        <f t="shared" si="402"/>
        <v>24600</v>
      </c>
      <c r="AG787" s="113">
        <f t="shared" si="321"/>
        <v>0.30047694753577109</v>
      </c>
      <c r="AH787" s="114">
        <f t="shared" si="322"/>
        <v>0.19554848966613672</v>
      </c>
    </row>
    <row r="788" spans="1:34" ht="21" customHeight="1">
      <c r="A788" s="593">
        <f t="shared" si="386"/>
        <v>778</v>
      </c>
      <c r="B788" s="565"/>
      <c r="C788" s="135" t="s">
        <v>2059</v>
      </c>
      <c r="D788" s="33"/>
      <c r="E788" s="585">
        <v>1</v>
      </c>
      <c r="F788" s="565"/>
      <c r="G788" s="565"/>
      <c r="H788" s="585" t="s">
        <v>2044</v>
      </c>
      <c r="I788" s="581" t="s">
        <v>2060</v>
      </c>
      <c r="J788" s="565">
        <f t="shared" si="387"/>
        <v>45</v>
      </c>
      <c r="K788" s="565" t="s">
        <v>138</v>
      </c>
      <c r="L788" s="586">
        <v>368</v>
      </c>
      <c r="M788" s="566">
        <v>3</v>
      </c>
      <c r="N788" s="19">
        <f t="shared" si="388"/>
        <v>175</v>
      </c>
      <c r="O788" s="102">
        <f t="shared" si="389"/>
        <v>64400</v>
      </c>
      <c r="P788" s="103">
        <f t="shared" si="390"/>
        <v>51.306503378142864</v>
      </c>
      <c r="Q788" s="62">
        <f t="shared" si="335"/>
        <v>10500</v>
      </c>
      <c r="R788" s="104">
        <f t="shared" si="391"/>
        <v>150</v>
      </c>
      <c r="S788" s="62">
        <f t="shared" si="392"/>
        <v>0</v>
      </c>
      <c r="T788" s="62">
        <f t="shared" si="393"/>
        <v>0</v>
      </c>
      <c r="U788" s="62">
        <f t="shared" si="394"/>
        <v>74900</v>
      </c>
      <c r="V788" s="62">
        <f t="shared" si="395"/>
        <v>138500</v>
      </c>
      <c r="W788" s="19">
        <f t="shared" si="396"/>
        <v>1.8478929990486317</v>
      </c>
      <c r="X788" s="111">
        <f t="shared" si="316"/>
        <v>184700</v>
      </c>
      <c r="Y788" s="111"/>
      <c r="Z788" s="112">
        <f t="shared" si="317"/>
        <v>4828.2395209580845</v>
      </c>
      <c r="AA788" s="112">
        <f t="shared" si="400"/>
        <v>3220.1000000000004</v>
      </c>
      <c r="AB788" s="112">
        <f t="shared" si="318"/>
        <v>1932</v>
      </c>
      <c r="AC788" s="112">
        <f t="shared" si="319"/>
        <v>48282.395209580834</v>
      </c>
      <c r="AD788" s="112">
        <f t="shared" si="320"/>
        <v>32201</v>
      </c>
      <c r="AE788" s="112">
        <f t="shared" si="401"/>
        <v>41600</v>
      </c>
      <c r="AF788" s="112">
        <f t="shared" si="402"/>
        <v>27100</v>
      </c>
      <c r="AG788" s="113">
        <f t="shared" si="321"/>
        <v>0.3003610108303249</v>
      </c>
      <c r="AH788" s="114">
        <f t="shared" si="322"/>
        <v>0.19566787003610109</v>
      </c>
    </row>
    <row r="789" spans="1:34" ht="21" customHeight="1">
      <c r="A789" s="593">
        <f t="shared" si="386"/>
        <v>779</v>
      </c>
      <c r="B789" s="565"/>
      <c r="C789" s="135" t="s">
        <v>2061</v>
      </c>
      <c r="D789" s="33"/>
      <c r="E789" s="585">
        <v>1</v>
      </c>
      <c r="F789" s="565"/>
      <c r="G789" s="565"/>
      <c r="H789" s="585" t="s">
        <v>2044</v>
      </c>
      <c r="I789" s="581" t="s">
        <v>2062</v>
      </c>
      <c r="J789" s="565">
        <f t="shared" si="387"/>
        <v>47</v>
      </c>
      <c r="K789" s="565" t="s">
        <v>2063</v>
      </c>
      <c r="L789" s="586">
        <v>178</v>
      </c>
      <c r="M789" s="566">
        <v>3</v>
      </c>
      <c r="N789" s="19">
        <f t="shared" si="388"/>
        <v>175</v>
      </c>
      <c r="O789" s="102">
        <f t="shared" si="389"/>
        <v>31150</v>
      </c>
      <c r="P789" s="103">
        <f t="shared" si="390"/>
        <v>24.816732612253887</v>
      </c>
      <c r="Q789" s="62">
        <f t="shared" si="335"/>
        <v>10500</v>
      </c>
      <c r="R789" s="104">
        <f t="shared" si="391"/>
        <v>150</v>
      </c>
      <c r="S789" s="62">
        <f t="shared" si="392"/>
        <v>0</v>
      </c>
      <c r="T789" s="62">
        <f t="shared" si="393"/>
        <v>0</v>
      </c>
      <c r="U789" s="62">
        <f t="shared" si="394"/>
        <v>41650</v>
      </c>
      <c r="V789" s="62">
        <f t="shared" si="395"/>
        <v>76700</v>
      </c>
      <c r="W789" s="19">
        <f t="shared" si="396"/>
        <v>1.8411915664469378</v>
      </c>
      <c r="X789" s="111">
        <f t="shared" si="316"/>
        <v>102300</v>
      </c>
      <c r="Y789" s="111"/>
      <c r="Z789" s="112">
        <f t="shared" si="317"/>
        <v>2660.0209580838318</v>
      </c>
      <c r="AA789" s="112">
        <f t="shared" si="400"/>
        <v>1765.9</v>
      </c>
      <c r="AB789" s="112">
        <f t="shared" si="318"/>
        <v>934.5</v>
      </c>
      <c r="AC789" s="112">
        <f t="shared" si="319"/>
        <v>26600.209580838316</v>
      </c>
      <c r="AD789" s="112">
        <f t="shared" si="320"/>
        <v>17659</v>
      </c>
      <c r="AE789" s="112">
        <f t="shared" si="401"/>
        <v>23100</v>
      </c>
      <c r="AF789" s="112">
        <f t="shared" si="402"/>
        <v>15000</v>
      </c>
      <c r="AG789" s="113">
        <f t="shared" si="321"/>
        <v>0.30117340286831812</v>
      </c>
      <c r="AH789" s="114">
        <f t="shared" si="322"/>
        <v>0.19556714471968709</v>
      </c>
    </row>
    <row r="790" spans="1:34" ht="21" customHeight="1">
      <c r="A790" s="593">
        <f t="shared" si="386"/>
        <v>780</v>
      </c>
      <c r="B790" s="565"/>
      <c r="C790" s="135" t="s">
        <v>2064</v>
      </c>
      <c r="D790" s="33"/>
      <c r="E790" s="585">
        <v>1</v>
      </c>
      <c r="F790" s="565"/>
      <c r="G790" s="565"/>
      <c r="H790" s="585" t="s">
        <v>2065</v>
      </c>
      <c r="I790" s="581" t="s">
        <v>2066</v>
      </c>
      <c r="J790" s="565">
        <f t="shared" si="387"/>
        <v>47</v>
      </c>
      <c r="K790" s="565" t="s">
        <v>138</v>
      </c>
      <c r="L790" s="586">
        <v>368</v>
      </c>
      <c r="M790" s="566">
        <v>3</v>
      </c>
      <c r="N790" s="19">
        <f t="shared" si="388"/>
        <v>175</v>
      </c>
      <c r="O790" s="102">
        <f t="shared" si="389"/>
        <v>64400</v>
      </c>
      <c r="P790" s="103">
        <f t="shared" si="390"/>
        <v>51.306503378142864</v>
      </c>
      <c r="Q790" s="62">
        <f t="shared" si="335"/>
        <v>10500</v>
      </c>
      <c r="R790" s="104">
        <f t="shared" si="391"/>
        <v>150</v>
      </c>
      <c r="S790" s="62">
        <f t="shared" si="392"/>
        <v>0</v>
      </c>
      <c r="T790" s="62">
        <f t="shared" si="393"/>
        <v>0</v>
      </c>
      <c r="U790" s="62">
        <f t="shared" si="394"/>
        <v>74900</v>
      </c>
      <c r="V790" s="62">
        <f t="shared" si="395"/>
        <v>138500</v>
      </c>
      <c r="W790" s="19">
        <f t="shared" si="396"/>
        <v>1.8478929990486317</v>
      </c>
      <c r="X790" s="111">
        <f t="shared" si="316"/>
        <v>184700</v>
      </c>
      <c r="Y790" s="111"/>
      <c r="Z790" s="112">
        <f t="shared" si="317"/>
        <v>4828.2395209580845</v>
      </c>
      <c r="AA790" s="112">
        <f t="shared" si="400"/>
        <v>3220.1000000000004</v>
      </c>
      <c r="AB790" s="112">
        <f t="shared" si="318"/>
        <v>1932</v>
      </c>
      <c r="AC790" s="112">
        <f t="shared" si="319"/>
        <v>48282.395209580834</v>
      </c>
      <c r="AD790" s="112">
        <f t="shared" si="320"/>
        <v>32201</v>
      </c>
      <c r="AE790" s="112">
        <f t="shared" si="401"/>
        <v>41600</v>
      </c>
      <c r="AF790" s="112">
        <f t="shared" si="402"/>
        <v>27100</v>
      </c>
      <c r="AG790" s="113">
        <f t="shared" si="321"/>
        <v>0.3003610108303249</v>
      </c>
      <c r="AH790" s="114">
        <f t="shared" si="322"/>
        <v>0.19566787003610109</v>
      </c>
    </row>
    <row r="791" spans="1:34" ht="21" customHeight="1">
      <c r="A791" s="593">
        <f t="shared" si="386"/>
        <v>781</v>
      </c>
      <c r="B791" s="565"/>
      <c r="C791" s="135" t="s">
        <v>2067</v>
      </c>
      <c r="D791" s="33"/>
      <c r="E791" s="585">
        <v>1</v>
      </c>
      <c r="F791" s="565"/>
      <c r="G791" s="565"/>
      <c r="H791" s="585" t="s">
        <v>2044</v>
      </c>
      <c r="I791" s="581" t="s">
        <v>2068</v>
      </c>
      <c r="J791" s="565">
        <f t="shared" si="387"/>
        <v>45</v>
      </c>
      <c r="K791" s="565" t="s">
        <v>2069</v>
      </c>
      <c r="L791" s="586">
        <v>169</v>
      </c>
      <c r="M791" s="566">
        <v>3</v>
      </c>
      <c r="N791" s="19">
        <f t="shared" si="388"/>
        <v>175</v>
      </c>
      <c r="O791" s="102">
        <f t="shared" si="389"/>
        <v>29575</v>
      </c>
      <c r="P791" s="103">
        <f t="shared" si="390"/>
        <v>23.561953997027565</v>
      </c>
      <c r="Q791" s="62">
        <f t="shared" si="335"/>
        <v>10500</v>
      </c>
      <c r="R791" s="104">
        <f t="shared" si="391"/>
        <v>150</v>
      </c>
      <c r="S791" s="62">
        <f t="shared" si="392"/>
        <v>0</v>
      </c>
      <c r="T791" s="62">
        <f t="shared" si="393"/>
        <v>0</v>
      </c>
      <c r="U791" s="62">
        <f t="shared" si="394"/>
        <v>40075</v>
      </c>
      <c r="V791" s="62">
        <f t="shared" si="395"/>
        <v>73800</v>
      </c>
      <c r="W791" s="19">
        <f t="shared" si="396"/>
        <v>1.8405982794236853</v>
      </c>
      <c r="X791" s="111">
        <f t="shared" si="316"/>
        <v>98400</v>
      </c>
      <c r="Y791" s="111"/>
      <c r="Z791" s="112">
        <f t="shared" si="317"/>
        <v>2557.315868263473</v>
      </c>
      <c r="AA791" s="112">
        <f t="shared" si="400"/>
        <v>1699.7</v>
      </c>
      <c r="AB791" s="112">
        <f t="shared" si="318"/>
        <v>887.25</v>
      </c>
      <c r="AC791" s="112">
        <f t="shared" si="319"/>
        <v>25573.158682634734</v>
      </c>
      <c r="AD791" s="112">
        <f t="shared" si="320"/>
        <v>16997</v>
      </c>
      <c r="AE791" s="112">
        <f t="shared" si="401"/>
        <v>22200</v>
      </c>
      <c r="AF791" s="112">
        <f t="shared" si="402"/>
        <v>14500</v>
      </c>
      <c r="AG791" s="113">
        <f t="shared" si="321"/>
        <v>0.30081300813008133</v>
      </c>
      <c r="AH791" s="114">
        <f t="shared" si="322"/>
        <v>0.19647696476964768</v>
      </c>
    </row>
    <row r="792" spans="1:34" ht="21" customHeight="1">
      <c r="A792" s="593">
        <f t="shared" si="386"/>
        <v>782</v>
      </c>
      <c r="B792" s="565"/>
      <c r="C792" s="135" t="s">
        <v>2070</v>
      </c>
      <c r="D792" s="33"/>
      <c r="E792" s="585">
        <v>1</v>
      </c>
      <c r="F792" s="565"/>
      <c r="G792" s="565"/>
      <c r="H792" s="585" t="s">
        <v>2044</v>
      </c>
      <c r="I792" s="581" t="s">
        <v>2071</v>
      </c>
      <c r="J792" s="565">
        <f t="shared" si="387"/>
        <v>47</v>
      </c>
      <c r="K792" s="565" t="s">
        <v>138</v>
      </c>
      <c r="L792" s="586">
        <v>258</v>
      </c>
      <c r="M792" s="566">
        <v>3</v>
      </c>
      <c r="N792" s="19">
        <f t="shared" si="388"/>
        <v>175</v>
      </c>
      <c r="O792" s="102">
        <f t="shared" si="389"/>
        <v>45150</v>
      </c>
      <c r="P792" s="103">
        <f t="shared" si="390"/>
        <v>35.970320303154509</v>
      </c>
      <c r="Q792" s="62">
        <f t="shared" si="335"/>
        <v>10500</v>
      </c>
      <c r="R792" s="104">
        <f t="shared" si="391"/>
        <v>150</v>
      </c>
      <c r="S792" s="62">
        <f t="shared" si="392"/>
        <v>0</v>
      </c>
      <c r="T792" s="62">
        <f t="shared" si="393"/>
        <v>0</v>
      </c>
      <c r="U792" s="62">
        <f t="shared" si="394"/>
        <v>55650</v>
      </c>
      <c r="V792" s="62">
        <f t="shared" si="395"/>
        <v>102700</v>
      </c>
      <c r="W792" s="19">
        <f t="shared" si="396"/>
        <v>1.8449892667495198</v>
      </c>
      <c r="X792" s="111">
        <f t="shared" si="316"/>
        <v>137000</v>
      </c>
      <c r="Y792" s="111"/>
      <c r="Z792" s="112">
        <f t="shared" si="317"/>
        <v>3572.9550898203597</v>
      </c>
      <c r="AA792" s="112">
        <f t="shared" si="400"/>
        <v>2376</v>
      </c>
      <c r="AB792" s="112">
        <f t="shared" si="318"/>
        <v>1354.5</v>
      </c>
      <c r="AC792" s="112">
        <f t="shared" si="319"/>
        <v>35729.550898203597</v>
      </c>
      <c r="AD792" s="112">
        <f t="shared" si="320"/>
        <v>23760</v>
      </c>
      <c r="AE792" s="112">
        <f t="shared" si="401"/>
        <v>30900</v>
      </c>
      <c r="AF792" s="112">
        <f t="shared" si="402"/>
        <v>20100</v>
      </c>
      <c r="AG792" s="113">
        <f t="shared" si="321"/>
        <v>0.30087633885102238</v>
      </c>
      <c r="AH792" s="114">
        <f t="shared" si="322"/>
        <v>0.19571567672833495</v>
      </c>
    </row>
    <row r="793" spans="1:34" ht="21" customHeight="1">
      <c r="A793" s="593">
        <f t="shared" si="386"/>
        <v>783</v>
      </c>
      <c r="B793" s="565"/>
      <c r="C793" s="135" t="s">
        <v>2072</v>
      </c>
      <c r="D793" s="33"/>
      <c r="E793" s="585">
        <v>1</v>
      </c>
      <c r="F793" s="565"/>
      <c r="G793" s="565"/>
      <c r="H793" s="585" t="s">
        <v>2044</v>
      </c>
      <c r="I793" s="581" t="s">
        <v>2073</v>
      </c>
      <c r="J793" s="565">
        <f t="shared" si="387"/>
        <v>47</v>
      </c>
      <c r="K793" s="565" t="s">
        <v>2069</v>
      </c>
      <c r="L793" s="586">
        <v>268</v>
      </c>
      <c r="M793" s="566">
        <v>3</v>
      </c>
      <c r="N793" s="19">
        <f t="shared" si="388"/>
        <v>175</v>
      </c>
      <c r="O793" s="102">
        <f t="shared" si="389"/>
        <v>46900</v>
      </c>
      <c r="P793" s="103">
        <f t="shared" si="390"/>
        <v>37.364518764517086</v>
      </c>
      <c r="Q793" s="62">
        <f t="shared" si="335"/>
        <v>10500</v>
      </c>
      <c r="R793" s="104">
        <f t="shared" si="391"/>
        <v>150</v>
      </c>
      <c r="S793" s="62">
        <f t="shared" si="392"/>
        <v>0</v>
      </c>
      <c r="T793" s="62">
        <f t="shared" si="393"/>
        <v>0</v>
      </c>
      <c r="U793" s="62">
        <f t="shared" si="394"/>
        <v>57400</v>
      </c>
      <c r="V793" s="62">
        <f t="shared" si="395"/>
        <v>106000</v>
      </c>
      <c r="W793" s="19">
        <f t="shared" si="396"/>
        <v>1.8453337227983058</v>
      </c>
      <c r="X793" s="111">
        <f t="shared" si="316"/>
        <v>141400</v>
      </c>
      <c r="Y793" s="111"/>
      <c r="Z793" s="112">
        <f t="shared" si="317"/>
        <v>3687.0718562874254</v>
      </c>
      <c r="AA793" s="112">
        <f t="shared" si="400"/>
        <v>2456.2000000000003</v>
      </c>
      <c r="AB793" s="112">
        <f t="shared" si="318"/>
        <v>1407</v>
      </c>
      <c r="AC793" s="112">
        <f t="shared" si="319"/>
        <v>36870.718562874259</v>
      </c>
      <c r="AD793" s="112">
        <f t="shared" si="320"/>
        <v>24562</v>
      </c>
      <c r="AE793" s="112">
        <f t="shared" si="401"/>
        <v>31800</v>
      </c>
      <c r="AF793" s="112">
        <f t="shared" si="402"/>
        <v>20700</v>
      </c>
      <c r="AG793" s="113">
        <f t="shared" si="321"/>
        <v>0.3</v>
      </c>
      <c r="AH793" s="114">
        <f t="shared" si="322"/>
        <v>0.19528301886792454</v>
      </c>
    </row>
    <row r="794" spans="1:34" ht="21" customHeight="1">
      <c r="A794" s="593">
        <f t="shared" si="386"/>
        <v>784</v>
      </c>
      <c r="B794" s="565"/>
      <c r="C794" s="135" t="s">
        <v>2074</v>
      </c>
      <c r="D794" s="33"/>
      <c r="E794" s="585">
        <v>1</v>
      </c>
      <c r="F794" s="565"/>
      <c r="G794" s="565"/>
      <c r="H794" s="585" t="s">
        <v>2052</v>
      </c>
      <c r="I794" s="581" t="s">
        <v>2075</v>
      </c>
      <c r="J794" s="565">
        <f t="shared" si="387"/>
        <v>46</v>
      </c>
      <c r="K794" s="565" t="s">
        <v>2069</v>
      </c>
      <c r="L794" s="586">
        <v>449</v>
      </c>
      <c r="M794" s="566">
        <v>3</v>
      </c>
      <c r="N794" s="19">
        <f t="shared" si="388"/>
        <v>175</v>
      </c>
      <c r="O794" s="102">
        <f t="shared" si="389"/>
        <v>78575</v>
      </c>
      <c r="P794" s="103">
        <f t="shared" si="390"/>
        <v>62.599510915179749</v>
      </c>
      <c r="Q794" s="62">
        <f t="shared" si="335"/>
        <v>10500</v>
      </c>
      <c r="R794" s="104">
        <f t="shared" si="391"/>
        <v>150</v>
      </c>
      <c r="S794" s="62">
        <f t="shared" si="392"/>
        <v>0</v>
      </c>
      <c r="T794" s="62">
        <f t="shared" si="393"/>
        <v>0</v>
      </c>
      <c r="U794" s="62">
        <f t="shared" si="394"/>
        <v>89075</v>
      </c>
      <c r="V794" s="62">
        <f t="shared" si="395"/>
        <v>164800</v>
      </c>
      <c r="W794" s="19">
        <f t="shared" si="396"/>
        <v>1.8492288507464443</v>
      </c>
      <c r="X794" s="111">
        <f t="shared" si="316"/>
        <v>219800</v>
      </c>
      <c r="Y794" s="111"/>
      <c r="Z794" s="112">
        <f t="shared" si="317"/>
        <v>5752.5853293413184</v>
      </c>
      <c r="AA794" s="112">
        <f t="shared" si="400"/>
        <v>3835.9</v>
      </c>
      <c r="AB794" s="112">
        <f t="shared" si="318"/>
        <v>2357.25</v>
      </c>
      <c r="AC794" s="112">
        <f t="shared" si="319"/>
        <v>57525.85329341318</v>
      </c>
      <c r="AD794" s="112">
        <f t="shared" si="320"/>
        <v>38359</v>
      </c>
      <c r="AE794" s="112">
        <f t="shared" si="401"/>
        <v>49500</v>
      </c>
      <c r="AF794" s="112">
        <f t="shared" si="402"/>
        <v>32200</v>
      </c>
      <c r="AG794" s="113">
        <f t="shared" si="321"/>
        <v>0.30036407766990292</v>
      </c>
      <c r="AH794" s="114">
        <f t="shared" si="322"/>
        <v>0.1953883495145631</v>
      </c>
    </row>
    <row r="795" spans="1:34" ht="21" customHeight="1">
      <c r="A795" s="593">
        <f t="shared" si="386"/>
        <v>785</v>
      </c>
      <c r="B795" s="565"/>
      <c r="C795" s="135" t="s">
        <v>2076</v>
      </c>
      <c r="D795" s="33"/>
      <c r="E795" s="585">
        <v>1</v>
      </c>
      <c r="F795" s="565"/>
      <c r="G795" s="565"/>
      <c r="H795" s="585" t="s">
        <v>2044</v>
      </c>
      <c r="I795" s="581" t="s">
        <v>2077</v>
      </c>
      <c r="J795" s="565">
        <f t="shared" si="387"/>
        <v>47</v>
      </c>
      <c r="K795" s="565" t="s">
        <v>2069</v>
      </c>
      <c r="L795" s="586">
        <v>358</v>
      </c>
      <c r="M795" s="566">
        <v>3</v>
      </c>
      <c r="N795" s="19">
        <f t="shared" si="388"/>
        <v>175</v>
      </c>
      <c r="O795" s="102">
        <f t="shared" si="389"/>
        <v>62650</v>
      </c>
      <c r="P795" s="103">
        <f t="shared" si="390"/>
        <v>49.912304916780286</v>
      </c>
      <c r="Q795" s="62">
        <f t="shared" si="335"/>
        <v>10500</v>
      </c>
      <c r="R795" s="104">
        <f t="shared" si="391"/>
        <v>150</v>
      </c>
      <c r="S795" s="62">
        <f t="shared" si="392"/>
        <v>0</v>
      </c>
      <c r="T795" s="62">
        <f t="shared" si="393"/>
        <v>0</v>
      </c>
      <c r="U795" s="62">
        <f t="shared" si="394"/>
        <v>73150</v>
      </c>
      <c r="V795" s="62">
        <f t="shared" si="395"/>
        <v>135200</v>
      </c>
      <c r="W795" s="19">
        <f t="shared" si="396"/>
        <v>1.8476921754576969</v>
      </c>
      <c r="X795" s="111">
        <f t="shared" si="316"/>
        <v>180300</v>
      </c>
      <c r="Y795" s="111"/>
      <c r="Z795" s="112">
        <f t="shared" si="317"/>
        <v>4714.122754491018</v>
      </c>
      <c r="AA795" s="112">
        <f t="shared" si="400"/>
        <v>3139.9</v>
      </c>
      <c r="AB795" s="112">
        <f t="shared" si="318"/>
        <v>1879.5</v>
      </c>
      <c r="AC795" s="112">
        <f t="shared" si="319"/>
        <v>47141.227544910173</v>
      </c>
      <c r="AD795" s="112">
        <f t="shared" si="320"/>
        <v>31399</v>
      </c>
      <c r="AE795" s="112">
        <f t="shared" si="401"/>
        <v>40600</v>
      </c>
      <c r="AF795" s="112">
        <f t="shared" si="402"/>
        <v>26400</v>
      </c>
      <c r="AG795" s="113">
        <f t="shared" si="321"/>
        <v>0.30029585798816566</v>
      </c>
      <c r="AH795" s="114">
        <f t="shared" si="322"/>
        <v>0.19526627218934911</v>
      </c>
    </row>
    <row r="796" spans="1:34" ht="21" customHeight="1">
      <c r="A796" s="593">
        <f t="shared" si="386"/>
        <v>786</v>
      </c>
      <c r="B796" s="565"/>
      <c r="C796" s="135" t="s">
        <v>2078</v>
      </c>
      <c r="D796" s="33"/>
      <c r="E796" s="585">
        <v>1</v>
      </c>
      <c r="F796" s="565"/>
      <c r="G796" s="565"/>
      <c r="H796" s="585" t="s">
        <v>2044</v>
      </c>
      <c r="I796" s="581" t="s">
        <v>2079</v>
      </c>
      <c r="J796" s="565">
        <f t="shared" si="387"/>
        <v>47</v>
      </c>
      <c r="K796" s="565" t="s">
        <v>2046</v>
      </c>
      <c r="L796" s="586">
        <v>329</v>
      </c>
      <c r="M796" s="566">
        <v>3</v>
      </c>
      <c r="N796" s="19">
        <f t="shared" si="388"/>
        <v>175</v>
      </c>
      <c r="O796" s="102">
        <f t="shared" si="389"/>
        <v>57575</v>
      </c>
      <c r="P796" s="103">
        <f t="shared" si="390"/>
        <v>45.869129378828816</v>
      </c>
      <c r="Q796" s="62">
        <f t="shared" si="335"/>
        <v>10500</v>
      </c>
      <c r="R796" s="104">
        <f t="shared" si="391"/>
        <v>150</v>
      </c>
      <c r="S796" s="62">
        <f t="shared" si="392"/>
        <v>0</v>
      </c>
      <c r="T796" s="62">
        <f t="shared" si="393"/>
        <v>0</v>
      </c>
      <c r="U796" s="62">
        <f t="shared" si="394"/>
        <v>68075</v>
      </c>
      <c r="V796" s="62">
        <f t="shared" si="395"/>
        <v>125800</v>
      </c>
      <c r="W796" s="19">
        <f t="shared" si="396"/>
        <v>1.8470513984883705</v>
      </c>
      <c r="X796" s="111">
        <f t="shared" si="316"/>
        <v>167800</v>
      </c>
      <c r="Y796" s="111"/>
      <c r="Z796" s="112">
        <f t="shared" si="317"/>
        <v>4383.1841317365279</v>
      </c>
      <c r="AA796" s="112">
        <f t="shared" si="400"/>
        <v>2919.9</v>
      </c>
      <c r="AB796" s="112">
        <f t="shared" si="318"/>
        <v>1727.25</v>
      </c>
      <c r="AC796" s="112">
        <f t="shared" si="319"/>
        <v>43831.841317365281</v>
      </c>
      <c r="AD796" s="112">
        <f t="shared" si="320"/>
        <v>29199</v>
      </c>
      <c r="AE796" s="112">
        <f t="shared" si="401"/>
        <v>37800</v>
      </c>
      <c r="AF796" s="112">
        <f t="shared" si="402"/>
        <v>24600</v>
      </c>
      <c r="AG796" s="113">
        <f t="shared" si="321"/>
        <v>0.30047694753577109</v>
      </c>
      <c r="AH796" s="114">
        <f t="shared" si="322"/>
        <v>0.19554848966613672</v>
      </c>
    </row>
    <row r="797" spans="1:34" ht="21" customHeight="1">
      <c r="A797" s="593">
        <f t="shared" si="386"/>
        <v>787</v>
      </c>
      <c r="B797" s="565"/>
      <c r="C797" s="135" t="s">
        <v>2080</v>
      </c>
      <c r="D797" s="33"/>
      <c r="E797" s="585">
        <v>1</v>
      </c>
      <c r="F797" s="565"/>
      <c r="G797" s="565"/>
      <c r="H797" s="585" t="s">
        <v>2044</v>
      </c>
      <c r="I797" s="581" t="s">
        <v>2081</v>
      </c>
      <c r="J797" s="565">
        <f t="shared" si="387"/>
        <v>42</v>
      </c>
      <c r="K797" s="565" t="s">
        <v>138</v>
      </c>
      <c r="L797" s="586">
        <v>329</v>
      </c>
      <c r="M797" s="566">
        <v>3</v>
      </c>
      <c r="N797" s="19">
        <f t="shared" si="388"/>
        <v>175</v>
      </c>
      <c r="O797" s="102">
        <f t="shared" si="389"/>
        <v>57575</v>
      </c>
      <c r="P797" s="103">
        <f t="shared" si="390"/>
        <v>45.869129378828816</v>
      </c>
      <c r="Q797" s="62">
        <f t="shared" si="335"/>
        <v>10500</v>
      </c>
      <c r="R797" s="104">
        <f t="shared" si="391"/>
        <v>150</v>
      </c>
      <c r="S797" s="62">
        <f t="shared" si="392"/>
        <v>0</v>
      </c>
      <c r="T797" s="62">
        <f t="shared" si="393"/>
        <v>0</v>
      </c>
      <c r="U797" s="62">
        <f t="shared" si="394"/>
        <v>68075</v>
      </c>
      <c r="V797" s="62">
        <f t="shared" si="395"/>
        <v>125800</v>
      </c>
      <c r="W797" s="19">
        <f t="shared" si="396"/>
        <v>1.8470513984883705</v>
      </c>
      <c r="X797" s="111">
        <f t="shared" si="316"/>
        <v>167800</v>
      </c>
      <c r="Y797" s="111"/>
      <c r="Z797" s="112">
        <f t="shared" si="317"/>
        <v>4383.1841317365279</v>
      </c>
      <c r="AA797" s="112">
        <f t="shared" si="400"/>
        <v>2919.9</v>
      </c>
      <c r="AB797" s="112">
        <f t="shared" si="318"/>
        <v>1727.25</v>
      </c>
      <c r="AC797" s="112">
        <f t="shared" si="319"/>
        <v>43831.841317365281</v>
      </c>
      <c r="AD797" s="112">
        <f t="shared" si="320"/>
        <v>29199</v>
      </c>
      <c r="AE797" s="112">
        <f t="shared" si="401"/>
        <v>37800</v>
      </c>
      <c r="AF797" s="112">
        <f t="shared" si="402"/>
        <v>24600</v>
      </c>
      <c r="AG797" s="113">
        <f t="shared" si="321"/>
        <v>0.30047694753577109</v>
      </c>
      <c r="AH797" s="114">
        <f t="shared" si="322"/>
        <v>0.19554848966613672</v>
      </c>
    </row>
    <row r="798" spans="1:34" ht="21" customHeight="1">
      <c r="A798" s="593">
        <f t="shared" si="386"/>
        <v>788</v>
      </c>
      <c r="B798" s="565"/>
      <c r="C798" s="135" t="s">
        <v>2082</v>
      </c>
      <c r="D798" s="33"/>
      <c r="E798" s="585">
        <v>1</v>
      </c>
      <c r="F798" s="565"/>
      <c r="G798" s="565"/>
      <c r="H798" s="585" t="s">
        <v>2052</v>
      </c>
      <c r="I798" s="581" t="s">
        <v>2083</v>
      </c>
      <c r="J798" s="565">
        <f t="shared" si="387"/>
        <v>45</v>
      </c>
      <c r="K798" s="565" t="s">
        <v>138</v>
      </c>
      <c r="L798" s="586">
        <v>499</v>
      </c>
      <c r="M798" s="566">
        <v>3</v>
      </c>
      <c r="N798" s="19">
        <f t="shared" si="388"/>
        <v>175</v>
      </c>
      <c r="O798" s="102">
        <f t="shared" si="389"/>
        <v>87325</v>
      </c>
      <c r="P798" s="103">
        <f t="shared" si="390"/>
        <v>69.570503221992638</v>
      </c>
      <c r="Q798" s="62">
        <f t="shared" si="335"/>
        <v>10500</v>
      </c>
      <c r="R798" s="104">
        <f t="shared" si="391"/>
        <v>150</v>
      </c>
      <c r="S798" s="62">
        <f t="shared" si="392"/>
        <v>0</v>
      </c>
      <c r="T798" s="62">
        <f t="shared" si="393"/>
        <v>0</v>
      </c>
      <c r="U798" s="62">
        <f t="shared" si="394"/>
        <v>97825</v>
      </c>
      <c r="V798" s="62">
        <f t="shared" si="395"/>
        <v>181000</v>
      </c>
      <c r="W798" s="19">
        <f t="shared" si="396"/>
        <v>1.8498602080275943</v>
      </c>
      <c r="X798" s="111">
        <f t="shared" si="316"/>
        <v>241400</v>
      </c>
      <c r="Y798" s="111"/>
      <c r="Z798" s="112">
        <f t="shared" si="317"/>
        <v>6323.1691616766475</v>
      </c>
      <c r="AA798" s="112">
        <f t="shared" si="400"/>
        <v>4213.7</v>
      </c>
      <c r="AB798" s="112">
        <f t="shared" si="318"/>
        <v>2619.75</v>
      </c>
      <c r="AC798" s="112">
        <f t="shared" si="319"/>
        <v>63231.691616766475</v>
      </c>
      <c r="AD798" s="112">
        <f t="shared" si="320"/>
        <v>42137</v>
      </c>
      <c r="AE798" s="112">
        <f t="shared" si="401"/>
        <v>54300</v>
      </c>
      <c r="AF798" s="112">
        <f t="shared" si="402"/>
        <v>35400</v>
      </c>
      <c r="AG798" s="113">
        <f t="shared" si="321"/>
        <v>0.3</v>
      </c>
      <c r="AH798" s="114">
        <f t="shared" si="322"/>
        <v>0.19558011049723756</v>
      </c>
    </row>
    <row r="799" spans="1:34" ht="21" customHeight="1">
      <c r="A799" s="593">
        <f t="shared" si="386"/>
        <v>789</v>
      </c>
      <c r="B799" s="565"/>
      <c r="C799" s="135" t="s">
        <v>2084</v>
      </c>
      <c r="D799" s="33"/>
      <c r="E799" s="585">
        <v>1</v>
      </c>
      <c r="F799" s="565"/>
      <c r="G799" s="565"/>
      <c r="H799" s="585" t="s">
        <v>2055</v>
      </c>
      <c r="I799" s="581" t="s">
        <v>2085</v>
      </c>
      <c r="J799" s="565">
        <f t="shared" si="387"/>
        <v>47</v>
      </c>
      <c r="K799" s="565" t="s">
        <v>138</v>
      </c>
      <c r="L799" s="586">
        <v>320</v>
      </c>
      <c r="M799" s="566">
        <v>3</v>
      </c>
      <c r="N799" s="19">
        <f t="shared" si="388"/>
        <v>175</v>
      </c>
      <c r="O799" s="102">
        <f t="shared" si="389"/>
        <v>56000</v>
      </c>
      <c r="P799" s="103">
        <f t="shared" si="390"/>
        <v>44.614350763602495</v>
      </c>
      <c r="Q799" s="62">
        <f t="shared" si="335"/>
        <v>10500</v>
      </c>
      <c r="R799" s="104">
        <f t="shared" si="391"/>
        <v>150</v>
      </c>
      <c r="S799" s="62">
        <f t="shared" si="392"/>
        <v>0</v>
      </c>
      <c r="T799" s="62">
        <f t="shared" si="393"/>
        <v>0</v>
      </c>
      <c r="U799" s="62">
        <f t="shared" si="394"/>
        <v>66500</v>
      </c>
      <c r="V799" s="62">
        <f t="shared" si="395"/>
        <v>122900</v>
      </c>
      <c r="W799" s="19">
        <f t="shared" si="396"/>
        <v>1.8468326504884967</v>
      </c>
      <c r="X799" s="111">
        <f t="shared" si="316"/>
        <v>163900</v>
      </c>
      <c r="Y799" s="111"/>
      <c r="Z799" s="112">
        <f t="shared" si="317"/>
        <v>4280.4790419161682</v>
      </c>
      <c r="AA799" s="112">
        <f t="shared" si="400"/>
        <v>2853.7000000000003</v>
      </c>
      <c r="AB799" s="112">
        <f t="shared" si="318"/>
        <v>1680</v>
      </c>
      <c r="AC799" s="112">
        <f t="shared" si="319"/>
        <v>42804.790419161684</v>
      </c>
      <c r="AD799" s="112">
        <f t="shared" si="320"/>
        <v>28537</v>
      </c>
      <c r="AE799" s="112">
        <f t="shared" si="401"/>
        <v>36900</v>
      </c>
      <c r="AF799" s="112">
        <f t="shared" si="402"/>
        <v>24100</v>
      </c>
      <c r="AG799" s="113">
        <f t="shared" si="321"/>
        <v>0.30024410089503661</v>
      </c>
      <c r="AH799" s="114">
        <f t="shared" si="322"/>
        <v>0.19609438567941415</v>
      </c>
    </row>
    <row r="800" spans="1:34" ht="21" customHeight="1">
      <c r="A800" s="593">
        <f t="shared" si="386"/>
        <v>790</v>
      </c>
      <c r="B800" s="565"/>
      <c r="C800" s="135" t="s">
        <v>2086</v>
      </c>
      <c r="D800" s="33"/>
      <c r="E800" s="585">
        <v>1</v>
      </c>
      <c r="F800" s="565"/>
      <c r="G800" s="565"/>
      <c r="H800" s="585" t="s">
        <v>2044</v>
      </c>
      <c r="I800" s="581" t="s">
        <v>2087</v>
      </c>
      <c r="J800" s="565">
        <f t="shared" si="387"/>
        <v>47</v>
      </c>
      <c r="K800" s="565" t="s">
        <v>2063</v>
      </c>
      <c r="L800" s="586">
        <v>358</v>
      </c>
      <c r="M800" s="566">
        <v>3</v>
      </c>
      <c r="N800" s="19">
        <f t="shared" si="388"/>
        <v>175</v>
      </c>
      <c r="O800" s="102">
        <f t="shared" si="389"/>
        <v>62650</v>
      </c>
      <c r="P800" s="103">
        <f t="shared" si="390"/>
        <v>49.912304916780286</v>
      </c>
      <c r="Q800" s="62">
        <f t="shared" si="335"/>
        <v>10500</v>
      </c>
      <c r="R800" s="104">
        <f t="shared" si="391"/>
        <v>150</v>
      </c>
      <c r="S800" s="62">
        <f t="shared" si="392"/>
        <v>0</v>
      </c>
      <c r="T800" s="62">
        <f t="shared" si="393"/>
        <v>0</v>
      </c>
      <c r="U800" s="62">
        <f t="shared" si="394"/>
        <v>73150</v>
      </c>
      <c r="V800" s="62">
        <f t="shared" si="395"/>
        <v>135200</v>
      </c>
      <c r="W800" s="19">
        <f t="shared" si="396"/>
        <v>1.8476921754576969</v>
      </c>
      <c r="X800" s="111">
        <f t="shared" si="316"/>
        <v>180300</v>
      </c>
      <c r="Y800" s="111"/>
      <c r="Z800" s="112">
        <f t="shared" si="317"/>
        <v>4714.122754491018</v>
      </c>
      <c r="AA800" s="112">
        <f t="shared" si="400"/>
        <v>3139.9</v>
      </c>
      <c r="AB800" s="112">
        <f t="shared" si="318"/>
        <v>1879.5</v>
      </c>
      <c r="AC800" s="112">
        <f t="shared" si="319"/>
        <v>47141.227544910173</v>
      </c>
      <c r="AD800" s="112">
        <f t="shared" si="320"/>
        <v>31399</v>
      </c>
      <c r="AE800" s="112">
        <f t="shared" si="401"/>
        <v>40600</v>
      </c>
      <c r="AF800" s="112">
        <f t="shared" si="402"/>
        <v>26400</v>
      </c>
      <c r="AG800" s="113">
        <f t="shared" si="321"/>
        <v>0.30029585798816566</v>
      </c>
      <c r="AH800" s="114">
        <f t="shared" si="322"/>
        <v>0.19526627218934911</v>
      </c>
    </row>
    <row r="801" spans="1:34" ht="21" customHeight="1">
      <c r="A801" s="593">
        <f t="shared" si="386"/>
        <v>791</v>
      </c>
      <c r="B801" s="565"/>
      <c r="C801" s="135" t="s">
        <v>2088</v>
      </c>
      <c r="D801" s="33"/>
      <c r="E801" s="585">
        <v>1</v>
      </c>
      <c r="F801" s="565"/>
      <c r="G801" s="565"/>
      <c r="H801" s="585" t="s">
        <v>2065</v>
      </c>
      <c r="I801" s="581" t="s">
        <v>2089</v>
      </c>
      <c r="J801" s="565">
        <f t="shared" si="387"/>
        <v>47</v>
      </c>
      <c r="K801" s="565" t="s">
        <v>138</v>
      </c>
      <c r="L801" s="586">
        <v>599</v>
      </c>
      <c r="M801" s="566">
        <v>3</v>
      </c>
      <c r="N801" s="19">
        <f t="shared" si="388"/>
        <v>175</v>
      </c>
      <c r="O801" s="102">
        <f t="shared" si="389"/>
        <v>104825</v>
      </c>
      <c r="P801" s="103">
        <f t="shared" si="390"/>
        <v>83.512487835618415</v>
      </c>
      <c r="Q801" s="62">
        <f t="shared" si="335"/>
        <v>10500</v>
      </c>
      <c r="R801" s="104">
        <f t="shared" si="391"/>
        <v>150</v>
      </c>
      <c r="S801" s="62">
        <f t="shared" si="392"/>
        <v>0</v>
      </c>
      <c r="T801" s="62">
        <f t="shared" si="393"/>
        <v>0</v>
      </c>
      <c r="U801" s="62">
        <f t="shared" si="394"/>
        <v>115325</v>
      </c>
      <c r="V801" s="62">
        <f t="shared" si="395"/>
        <v>213500</v>
      </c>
      <c r="W801" s="19">
        <f t="shared" si="396"/>
        <v>1.8508355065286726</v>
      </c>
      <c r="X801" s="111">
        <f t="shared" si="316"/>
        <v>284700</v>
      </c>
      <c r="Y801" s="111"/>
      <c r="Z801" s="112">
        <f t="shared" si="317"/>
        <v>7464.3368263473067</v>
      </c>
      <c r="AA801" s="112">
        <f t="shared" si="400"/>
        <v>4977.6000000000004</v>
      </c>
      <c r="AB801" s="112">
        <f t="shared" si="318"/>
        <v>3144.75</v>
      </c>
      <c r="AC801" s="112">
        <f t="shared" si="319"/>
        <v>74643.368263473065</v>
      </c>
      <c r="AD801" s="112">
        <f t="shared" si="320"/>
        <v>49776</v>
      </c>
      <c r="AE801" s="112">
        <f t="shared" si="401"/>
        <v>64100</v>
      </c>
      <c r="AF801" s="112">
        <f t="shared" si="402"/>
        <v>41700</v>
      </c>
      <c r="AG801" s="113">
        <f t="shared" si="321"/>
        <v>0.3002341920374707</v>
      </c>
      <c r="AH801" s="114">
        <f t="shared" si="322"/>
        <v>0.19531615925058549</v>
      </c>
    </row>
    <row r="802" spans="1:34" ht="21" customHeight="1">
      <c r="A802" s="593">
        <f t="shared" si="386"/>
        <v>792</v>
      </c>
      <c r="B802" s="565"/>
      <c r="C802" s="135" t="s">
        <v>2090</v>
      </c>
      <c r="D802" s="33"/>
      <c r="E802" s="585">
        <v>1</v>
      </c>
      <c r="F802" s="565"/>
      <c r="G802" s="565"/>
      <c r="H802" s="585" t="s">
        <v>2044</v>
      </c>
      <c r="I802" s="581" t="s">
        <v>2091</v>
      </c>
      <c r="J802" s="565">
        <f t="shared" si="387"/>
        <v>45</v>
      </c>
      <c r="K802" s="565" t="s">
        <v>2092</v>
      </c>
      <c r="L802" s="586">
        <v>699</v>
      </c>
      <c r="M802" s="566">
        <v>3</v>
      </c>
      <c r="N802" s="19">
        <f t="shared" si="388"/>
        <v>175</v>
      </c>
      <c r="O802" s="102">
        <f t="shared" si="389"/>
        <v>122325</v>
      </c>
      <c r="P802" s="103">
        <f t="shared" si="390"/>
        <v>97.454472449244193</v>
      </c>
      <c r="Q802" s="62">
        <f t="shared" si="335"/>
        <v>10500</v>
      </c>
      <c r="R802" s="104">
        <f t="shared" si="391"/>
        <v>150</v>
      </c>
      <c r="S802" s="62">
        <f t="shared" si="392"/>
        <v>0</v>
      </c>
      <c r="T802" s="62">
        <f t="shared" si="393"/>
        <v>0</v>
      </c>
      <c r="U802" s="62">
        <f t="shared" si="394"/>
        <v>132825</v>
      </c>
      <c r="V802" s="62">
        <f t="shared" si="395"/>
        <v>246000</v>
      </c>
      <c r="W802" s="19">
        <f t="shared" si="396"/>
        <v>1.851553809377293</v>
      </c>
      <c r="X802" s="111">
        <f t="shared" si="316"/>
        <v>328000</v>
      </c>
      <c r="Y802" s="111"/>
      <c r="Z802" s="112">
        <f t="shared" si="317"/>
        <v>8605.5044910179658</v>
      </c>
      <c r="AA802" s="112">
        <f t="shared" si="400"/>
        <v>5741.5</v>
      </c>
      <c r="AB802" s="112">
        <f t="shared" si="318"/>
        <v>3669.75</v>
      </c>
      <c r="AC802" s="112">
        <f t="shared" si="319"/>
        <v>86055.044910179655</v>
      </c>
      <c r="AD802" s="112">
        <f t="shared" si="320"/>
        <v>57415</v>
      </c>
      <c r="AE802" s="112">
        <f t="shared" si="401"/>
        <v>73800</v>
      </c>
      <c r="AF802" s="112">
        <f t="shared" si="402"/>
        <v>48100</v>
      </c>
      <c r="AG802" s="113">
        <f t="shared" si="321"/>
        <v>0.3</v>
      </c>
      <c r="AH802" s="114">
        <f t="shared" si="322"/>
        <v>0.19552845528455284</v>
      </c>
    </row>
    <row r="803" spans="1:34" ht="21" customHeight="1">
      <c r="A803" s="593">
        <f t="shared" si="386"/>
        <v>793</v>
      </c>
      <c r="B803" s="565"/>
      <c r="C803" s="135" t="s">
        <v>2093</v>
      </c>
      <c r="D803" s="33"/>
      <c r="E803" s="585">
        <v>1</v>
      </c>
      <c r="F803" s="565"/>
      <c r="G803" s="565"/>
      <c r="H803" s="585" t="s">
        <v>2065</v>
      </c>
      <c r="I803" s="581" t="s">
        <v>2094</v>
      </c>
      <c r="J803" s="565">
        <f t="shared" si="387"/>
        <v>47</v>
      </c>
      <c r="K803" s="565" t="s">
        <v>138</v>
      </c>
      <c r="L803" s="586">
        <v>320</v>
      </c>
      <c r="M803" s="566">
        <v>3</v>
      </c>
      <c r="N803" s="19">
        <f t="shared" si="388"/>
        <v>175</v>
      </c>
      <c r="O803" s="102">
        <f t="shared" si="389"/>
        <v>56000</v>
      </c>
      <c r="P803" s="103">
        <f t="shared" si="390"/>
        <v>44.614350763602495</v>
      </c>
      <c r="Q803" s="62">
        <f t="shared" si="335"/>
        <v>10500</v>
      </c>
      <c r="R803" s="104">
        <f t="shared" si="391"/>
        <v>150</v>
      </c>
      <c r="S803" s="62">
        <f t="shared" si="392"/>
        <v>0</v>
      </c>
      <c r="T803" s="62">
        <f t="shared" si="393"/>
        <v>0</v>
      </c>
      <c r="U803" s="62">
        <f t="shared" si="394"/>
        <v>66500</v>
      </c>
      <c r="V803" s="62">
        <f t="shared" si="395"/>
        <v>122900</v>
      </c>
      <c r="W803" s="19">
        <f t="shared" si="396"/>
        <v>1.8468326504884967</v>
      </c>
      <c r="X803" s="111">
        <f t="shared" si="316"/>
        <v>163900</v>
      </c>
      <c r="Y803" s="111"/>
      <c r="Z803" s="112">
        <f t="shared" si="317"/>
        <v>4280.4790419161682</v>
      </c>
      <c r="AA803" s="112">
        <f t="shared" si="400"/>
        <v>2853.7000000000003</v>
      </c>
      <c r="AB803" s="112">
        <f t="shared" si="318"/>
        <v>1680</v>
      </c>
      <c r="AC803" s="112">
        <f t="shared" si="319"/>
        <v>42804.790419161684</v>
      </c>
      <c r="AD803" s="112">
        <f t="shared" si="320"/>
        <v>28537</v>
      </c>
      <c r="AE803" s="112">
        <f t="shared" si="401"/>
        <v>36900</v>
      </c>
      <c r="AF803" s="112">
        <f t="shared" si="402"/>
        <v>24100</v>
      </c>
      <c r="AG803" s="113">
        <f t="shared" si="321"/>
        <v>0.30024410089503661</v>
      </c>
      <c r="AH803" s="114">
        <f t="shared" si="322"/>
        <v>0.19609438567941415</v>
      </c>
    </row>
    <row r="804" spans="1:34" ht="21" customHeight="1">
      <c r="A804" s="593">
        <f t="shared" si="386"/>
        <v>794</v>
      </c>
      <c r="B804" s="565"/>
      <c r="C804" s="135" t="s">
        <v>2095</v>
      </c>
      <c r="D804" s="33"/>
      <c r="E804" s="585">
        <v>1</v>
      </c>
      <c r="F804" s="565"/>
      <c r="G804" s="565"/>
      <c r="H804" s="585" t="s">
        <v>2044</v>
      </c>
      <c r="I804" s="581" t="s">
        <v>2096</v>
      </c>
      <c r="J804" s="565">
        <f t="shared" si="387"/>
        <v>47</v>
      </c>
      <c r="K804" s="565" t="s">
        <v>138</v>
      </c>
      <c r="L804" s="586">
        <v>428</v>
      </c>
      <c r="M804" s="566">
        <v>3</v>
      </c>
      <c r="N804" s="19">
        <f t="shared" si="388"/>
        <v>175</v>
      </c>
      <c r="O804" s="102">
        <f t="shared" si="389"/>
        <v>74900</v>
      </c>
      <c r="P804" s="103">
        <f t="shared" si="390"/>
        <v>59.671694146318337</v>
      </c>
      <c r="Q804" s="62">
        <f t="shared" si="335"/>
        <v>10500</v>
      </c>
      <c r="R804" s="104">
        <f t="shared" si="391"/>
        <v>150</v>
      </c>
      <c r="S804" s="62">
        <f t="shared" si="392"/>
        <v>0</v>
      </c>
      <c r="T804" s="62">
        <f t="shared" si="393"/>
        <v>0</v>
      </c>
      <c r="U804" s="62">
        <f t="shared" si="394"/>
        <v>85400</v>
      </c>
      <c r="V804" s="62">
        <f t="shared" si="395"/>
        <v>157900</v>
      </c>
      <c r="W804" s="19">
        <f t="shared" si="396"/>
        <v>1.8489251006184353</v>
      </c>
      <c r="X804" s="111">
        <f t="shared" si="316"/>
        <v>210600</v>
      </c>
      <c r="Y804" s="111"/>
      <c r="Z804" s="112">
        <f t="shared" si="317"/>
        <v>5512.9401197604784</v>
      </c>
      <c r="AA804" s="112">
        <f t="shared" si="400"/>
        <v>3669.8</v>
      </c>
      <c r="AB804" s="112">
        <f t="shared" si="318"/>
        <v>2247</v>
      </c>
      <c r="AC804" s="112">
        <f t="shared" si="319"/>
        <v>55129.401197604777</v>
      </c>
      <c r="AD804" s="112">
        <f t="shared" si="320"/>
        <v>36698</v>
      </c>
      <c r="AE804" s="112">
        <f t="shared" si="401"/>
        <v>47400</v>
      </c>
      <c r="AF804" s="112">
        <f t="shared" si="402"/>
        <v>30800</v>
      </c>
      <c r="AG804" s="113">
        <f t="shared" si="321"/>
        <v>0.30018999366687776</v>
      </c>
      <c r="AH804" s="114">
        <f t="shared" si="322"/>
        <v>0.19506016466117795</v>
      </c>
    </row>
    <row r="805" spans="1:34" ht="21" customHeight="1">
      <c r="A805" s="593">
        <f t="shared" si="386"/>
        <v>795</v>
      </c>
      <c r="B805" s="565"/>
      <c r="C805" s="135" t="s">
        <v>2097</v>
      </c>
      <c r="D805" s="33"/>
      <c r="E805" s="585">
        <v>1</v>
      </c>
      <c r="F805" s="565"/>
      <c r="G805" s="565"/>
      <c r="H805" s="585" t="s">
        <v>2044</v>
      </c>
      <c r="I805" s="581" t="s">
        <v>2098</v>
      </c>
      <c r="J805" s="565">
        <f t="shared" si="387"/>
        <v>49</v>
      </c>
      <c r="K805" s="565" t="s">
        <v>138</v>
      </c>
      <c r="L805" s="586">
        <v>196</v>
      </c>
      <c r="M805" s="566">
        <v>3</v>
      </c>
      <c r="N805" s="19">
        <f t="shared" si="388"/>
        <v>175</v>
      </c>
      <c r="O805" s="102">
        <f t="shared" si="389"/>
        <v>34300</v>
      </c>
      <c r="P805" s="103">
        <f t="shared" si="390"/>
        <v>27.326289842706526</v>
      </c>
      <c r="Q805" s="62">
        <f t="shared" si="335"/>
        <v>10500</v>
      </c>
      <c r="R805" s="104">
        <f t="shared" si="391"/>
        <v>150</v>
      </c>
      <c r="S805" s="62">
        <f t="shared" si="392"/>
        <v>0</v>
      </c>
      <c r="T805" s="62">
        <f t="shared" si="393"/>
        <v>0</v>
      </c>
      <c r="U805" s="62">
        <f t="shared" si="394"/>
        <v>44800</v>
      </c>
      <c r="V805" s="62">
        <f t="shared" si="395"/>
        <v>82600</v>
      </c>
      <c r="W805" s="19">
        <f t="shared" si="396"/>
        <v>1.8422529940119761</v>
      </c>
      <c r="X805" s="111">
        <f t="shared" si="316"/>
        <v>110200</v>
      </c>
      <c r="Y805" s="111"/>
      <c r="Z805" s="112">
        <f t="shared" si="317"/>
        <v>2865.4311377245508</v>
      </c>
      <c r="AA805" s="112">
        <f t="shared" si="400"/>
        <v>1906.6000000000001</v>
      </c>
      <c r="AB805" s="112">
        <f t="shared" si="318"/>
        <v>1029</v>
      </c>
      <c r="AC805" s="112">
        <f t="shared" si="319"/>
        <v>28654.311377245511</v>
      </c>
      <c r="AD805" s="112">
        <f t="shared" si="320"/>
        <v>19066</v>
      </c>
      <c r="AE805" s="112">
        <f t="shared" si="401"/>
        <v>24800</v>
      </c>
      <c r="AF805" s="112">
        <f t="shared" si="402"/>
        <v>16200</v>
      </c>
      <c r="AG805" s="113">
        <f t="shared" si="321"/>
        <v>0.30024213075060535</v>
      </c>
      <c r="AH805" s="114">
        <f t="shared" si="322"/>
        <v>0.19612590799031476</v>
      </c>
    </row>
    <row r="806" spans="1:34" ht="21" customHeight="1">
      <c r="A806" s="593">
        <f t="shared" si="386"/>
        <v>796</v>
      </c>
      <c r="B806" s="565"/>
      <c r="C806" s="135" t="s">
        <v>2099</v>
      </c>
      <c r="D806" s="33"/>
      <c r="E806" s="585">
        <v>1</v>
      </c>
      <c r="F806" s="565"/>
      <c r="G806" s="565"/>
      <c r="H806" s="585" t="s">
        <v>2044</v>
      </c>
      <c r="I806" s="581" t="s">
        <v>2100</v>
      </c>
      <c r="J806" s="565">
        <f t="shared" si="387"/>
        <v>47</v>
      </c>
      <c r="K806" s="565" t="s">
        <v>2092</v>
      </c>
      <c r="L806" s="586">
        <v>429</v>
      </c>
      <c r="M806" s="566">
        <v>3</v>
      </c>
      <c r="N806" s="19">
        <f t="shared" si="388"/>
        <v>175</v>
      </c>
      <c r="O806" s="102">
        <f t="shared" si="389"/>
        <v>75075</v>
      </c>
      <c r="P806" s="103">
        <f t="shared" si="390"/>
        <v>59.811113992454594</v>
      </c>
      <c r="Q806" s="62">
        <f t="shared" si="335"/>
        <v>10500</v>
      </c>
      <c r="R806" s="104">
        <f t="shared" si="391"/>
        <v>150</v>
      </c>
      <c r="S806" s="62">
        <f t="shared" si="392"/>
        <v>0</v>
      </c>
      <c r="T806" s="62">
        <f t="shared" si="393"/>
        <v>0</v>
      </c>
      <c r="U806" s="62">
        <f t="shared" si="394"/>
        <v>85575</v>
      </c>
      <c r="V806" s="62">
        <f t="shared" si="395"/>
        <v>158300</v>
      </c>
      <c r="W806" s="19">
        <f t="shared" si="396"/>
        <v>1.8489401564968224</v>
      </c>
      <c r="X806" s="111">
        <f t="shared" si="316"/>
        <v>211100</v>
      </c>
      <c r="Y806" s="111"/>
      <c r="Z806" s="112">
        <f t="shared" si="317"/>
        <v>5524.3517964071862</v>
      </c>
      <c r="AA806" s="112">
        <f t="shared" si="400"/>
        <v>3683.8</v>
      </c>
      <c r="AB806" s="112">
        <f t="shared" si="318"/>
        <v>2252.25</v>
      </c>
      <c r="AC806" s="112">
        <f t="shared" si="319"/>
        <v>55243.517964071856</v>
      </c>
      <c r="AD806" s="112">
        <f t="shared" si="320"/>
        <v>36838</v>
      </c>
      <c r="AE806" s="112">
        <f t="shared" si="401"/>
        <v>47500</v>
      </c>
      <c r="AF806" s="112">
        <f t="shared" si="402"/>
        <v>31000</v>
      </c>
      <c r="AG806" s="113">
        <f t="shared" si="321"/>
        <v>0.30006317119393555</v>
      </c>
      <c r="AH806" s="114">
        <f t="shared" si="322"/>
        <v>0.19583070120025267</v>
      </c>
    </row>
    <row r="807" spans="1:34" ht="21" customHeight="1">
      <c r="A807" s="593">
        <f t="shared" si="386"/>
        <v>797</v>
      </c>
      <c r="B807" s="565"/>
      <c r="C807" s="135" t="s">
        <v>2101</v>
      </c>
      <c r="D807" s="33"/>
      <c r="E807" s="585">
        <v>1</v>
      </c>
      <c r="F807" s="565"/>
      <c r="G807" s="565"/>
      <c r="H807" s="585" t="s">
        <v>2044</v>
      </c>
      <c r="I807" s="581" t="s">
        <v>2102</v>
      </c>
      <c r="J807" s="565">
        <f t="shared" si="387"/>
        <v>45</v>
      </c>
      <c r="K807" s="565" t="s">
        <v>138</v>
      </c>
      <c r="L807" s="586">
        <v>238</v>
      </c>
      <c r="M807" s="566">
        <v>3</v>
      </c>
      <c r="N807" s="19">
        <f t="shared" si="388"/>
        <v>175</v>
      </c>
      <c r="O807" s="102">
        <f t="shared" si="389"/>
        <v>41650</v>
      </c>
      <c r="P807" s="103">
        <f t="shared" si="390"/>
        <v>33.181923380429353</v>
      </c>
      <c r="Q807" s="62">
        <f t="shared" si="335"/>
        <v>10500</v>
      </c>
      <c r="R807" s="104">
        <f t="shared" si="391"/>
        <v>150</v>
      </c>
      <c r="S807" s="62">
        <f t="shared" si="392"/>
        <v>0</v>
      </c>
      <c r="T807" s="62">
        <f t="shared" si="393"/>
        <v>0</v>
      </c>
      <c r="U807" s="62">
        <f t="shared" si="394"/>
        <v>52150</v>
      </c>
      <c r="V807" s="62">
        <f t="shared" si="395"/>
        <v>96200</v>
      </c>
      <c r="W807" s="19">
        <f t="shared" si="396"/>
        <v>1.844231001085078</v>
      </c>
      <c r="X807" s="111">
        <f t="shared" si="316"/>
        <v>128300</v>
      </c>
      <c r="Y807" s="111"/>
      <c r="Z807" s="112">
        <f t="shared" si="317"/>
        <v>3344.7215568862266</v>
      </c>
      <c r="AA807" s="112">
        <f t="shared" si="400"/>
        <v>2223.9</v>
      </c>
      <c r="AB807" s="112">
        <f t="shared" si="318"/>
        <v>1249.5</v>
      </c>
      <c r="AC807" s="112">
        <f t="shared" si="319"/>
        <v>33447.215568862273</v>
      </c>
      <c r="AD807" s="112">
        <f t="shared" si="320"/>
        <v>22239</v>
      </c>
      <c r="AE807" s="112">
        <f t="shared" si="401"/>
        <v>28900</v>
      </c>
      <c r="AF807" s="112">
        <f t="shared" si="402"/>
        <v>18800</v>
      </c>
      <c r="AG807" s="113">
        <f t="shared" si="321"/>
        <v>0.3004158004158004</v>
      </c>
      <c r="AH807" s="114">
        <f t="shared" si="322"/>
        <v>0.19542619542619544</v>
      </c>
    </row>
    <row r="808" spans="1:34" ht="21" customHeight="1">
      <c r="A808" s="593">
        <f t="shared" si="386"/>
        <v>798</v>
      </c>
      <c r="B808" s="565"/>
      <c r="C808" s="135" t="s">
        <v>2103</v>
      </c>
      <c r="D808" s="33"/>
      <c r="E808" s="585">
        <v>1</v>
      </c>
      <c r="F808" s="565"/>
      <c r="G808" s="565"/>
      <c r="H808" s="585" t="s">
        <v>2104</v>
      </c>
      <c r="I808" s="581" t="s">
        <v>2105</v>
      </c>
      <c r="J808" s="565">
        <f t="shared" si="387"/>
        <v>47</v>
      </c>
      <c r="K808" s="565" t="s">
        <v>138</v>
      </c>
      <c r="L808" s="586">
        <v>339</v>
      </c>
      <c r="M808" s="566">
        <v>3</v>
      </c>
      <c r="N808" s="19">
        <f t="shared" si="388"/>
        <v>175</v>
      </c>
      <c r="O808" s="102">
        <f t="shared" si="389"/>
        <v>59325</v>
      </c>
      <c r="P808" s="103">
        <f t="shared" si="390"/>
        <v>47.263327840191394</v>
      </c>
      <c r="Q808" s="62">
        <f t="shared" si="335"/>
        <v>10500</v>
      </c>
      <c r="R808" s="104">
        <f t="shared" si="391"/>
        <v>150</v>
      </c>
      <c r="S808" s="62">
        <f t="shared" si="392"/>
        <v>0</v>
      </c>
      <c r="T808" s="62">
        <f t="shared" si="393"/>
        <v>0</v>
      </c>
      <c r="U808" s="62">
        <f t="shared" si="394"/>
        <v>69825</v>
      </c>
      <c r="V808" s="62">
        <f t="shared" si="395"/>
        <v>129000</v>
      </c>
      <c r="W808" s="19">
        <f t="shared" si="396"/>
        <v>1.8472828778533161</v>
      </c>
      <c r="X808" s="111">
        <f t="shared" si="316"/>
        <v>172000</v>
      </c>
      <c r="Y808" s="111"/>
      <c r="Z808" s="112">
        <f t="shared" si="317"/>
        <v>4497.3008982035944</v>
      </c>
      <c r="AA808" s="112">
        <f t="shared" si="400"/>
        <v>2993.5</v>
      </c>
      <c r="AB808" s="112">
        <f t="shared" si="318"/>
        <v>1779.75</v>
      </c>
      <c r="AC808" s="112">
        <f t="shared" si="319"/>
        <v>44973.008982035943</v>
      </c>
      <c r="AD808" s="112">
        <f t="shared" si="320"/>
        <v>29935</v>
      </c>
      <c r="AE808" s="112">
        <f t="shared" si="401"/>
        <v>38700</v>
      </c>
      <c r="AF808" s="112">
        <f t="shared" si="402"/>
        <v>25200</v>
      </c>
      <c r="AG808" s="113">
        <f t="shared" si="321"/>
        <v>0.3</v>
      </c>
      <c r="AH808" s="114">
        <f t="shared" si="322"/>
        <v>0.19534883720930232</v>
      </c>
    </row>
    <row r="809" spans="1:34" ht="21" customHeight="1">
      <c r="A809" s="593">
        <f t="shared" si="386"/>
        <v>799</v>
      </c>
      <c r="B809" s="565"/>
      <c r="C809" s="135" t="s">
        <v>2106</v>
      </c>
      <c r="D809" s="33"/>
      <c r="E809" s="585">
        <v>1</v>
      </c>
      <c r="F809" s="565"/>
      <c r="G809" s="565"/>
      <c r="H809" s="585" t="s">
        <v>2052</v>
      </c>
      <c r="I809" s="581" t="s">
        <v>2107</v>
      </c>
      <c r="J809" s="565">
        <f t="shared" si="387"/>
        <v>45</v>
      </c>
      <c r="K809" s="565" t="s">
        <v>138</v>
      </c>
      <c r="L809" s="586">
        <v>268</v>
      </c>
      <c r="M809" s="566">
        <v>3</v>
      </c>
      <c r="N809" s="19">
        <f t="shared" si="388"/>
        <v>175</v>
      </c>
      <c r="O809" s="102">
        <f t="shared" si="389"/>
        <v>46900</v>
      </c>
      <c r="P809" s="103">
        <f t="shared" si="390"/>
        <v>37.364518764517086</v>
      </c>
      <c r="Q809" s="62">
        <f t="shared" si="335"/>
        <v>10500</v>
      </c>
      <c r="R809" s="104">
        <f t="shared" si="391"/>
        <v>150</v>
      </c>
      <c r="S809" s="62">
        <f t="shared" si="392"/>
        <v>0</v>
      </c>
      <c r="T809" s="62">
        <f t="shared" si="393"/>
        <v>0</v>
      </c>
      <c r="U809" s="62">
        <f t="shared" si="394"/>
        <v>57400</v>
      </c>
      <c r="V809" s="62">
        <f t="shared" si="395"/>
        <v>106000</v>
      </c>
      <c r="W809" s="19">
        <f t="shared" si="396"/>
        <v>1.8453337227983058</v>
      </c>
      <c r="X809" s="111">
        <f t="shared" ref="X809:X872" si="403">ROUNDUP(V809/0.75, -2)</f>
        <v>141400</v>
      </c>
      <c r="Y809" s="111"/>
      <c r="Z809" s="112">
        <f t="shared" ref="Z809:Z872" si="404">0.1*(0.89*W809-1)*U809</f>
        <v>3687.0718562874254</v>
      </c>
      <c r="AA809" s="112">
        <f t="shared" si="400"/>
        <v>2456.2000000000003</v>
      </c>
      <c r="AB809" s="112">
        <f t="shared" ref="AB809:AB872" si="405">O809*0.03</f>
        <v>1407</v>
      </c>
      <c r="AC809" s="112">
        <f t="shared" ref="AC809:AC872" si="406">0.89*W809*U809-U809</f>
        <v>36870.718562874259</v>
      </c>
      <c r="AD809" s="112">
        <f t="shared" ref="AD809:AD872" si="407">V809-(X809*0.17)-U809</f>
        <v>24562</v>
      </c>
      <c r="AE809" s="112">
        <f t="shared" si="401"/>
        <v>31800</v>
      </c>
      <c r="AF809" s="112">
        <f t="shared" si="402"/>
        <v>20700</v>
      </c>
      <c r="AG809" s="113">
        <f t="shared" ref="AG809:AG872" si="408">AE809/V809</f>
        <v>0.3</v>
      </c>
      <c r="AH809" s="114">
        <f t="shared" ref="AH809:AH872" si="409">AF809/V809</f>
        <v>0.19528301886792454</v>
      </c>
    </row>
    <row r="810" spans="1:34" ht="21" customHeight="1">
      <c r="A810" s="593">
        <f t="shared" si="386"/>
        <v>800</v>
      </c>
      <c r="B810" s="565"/>
      <c r="C810" s="135" t="s">
        <v>2108</v>
      </c>
      <c r="D810" s="33"/>
      <c r="E810" s="585">
        <v>1</v>
      </c>
      <c r="F810" s="565"/>
      <c r="G810" s="565"/>
      <c r="H810" s="585" t="s">
        <v>2044</v>
      </c>
      <c r="I810" s="581" t="s">
        <v>2109</v>
      </c>
      <c r="J810" s="565">
        <f t="shared" si="387"/>
        <v>45</v>
      </c>
      <c r="K810" s="565" t="s">
        <v>138</v>
      </c>
      <c r="L810" s="586">
        <v>259</v>
      </c>
      <c r="M810" s="566">
        <v>3</v>
      </c>
      <c r="N810" s="19">
        <f t="shared" si="388"/>
        <v>175</v>
      </c>
      <c r="O810" s="102">
        <f t="shared" si="389"/>
        <v>45325</v>
      </c>
      <c r="P810" s="103">
        <f t="shared" si="390"/>
        <v>36.109740149290765</v>
      </c>
      <c r="Q810" s="62">
        <f t="shared" si="335"/>
        <v>10500</v>
      </c>
      <c r="R810" s="104">
        <f t="shared" si="391"/>
        <v>150</v>
      </c>
      <c r="S810" s="62">
        <f t="shared" si="392"/>
        <v>0</v>
      </c>
      <c r="T810" s="62">
        <f t="shared" si="393"/>
        <v>0</v>
      </c>
      <c r="U810" s="62">
        <f t="shared" si="394"/>
        <v>55825</v>
      </c>
      <c r="V810" s="62">
        <f t="shared" si="395"/>
        <v>103000</v>
      </c>
      <c r="W810" s="19">
        <f t="shared" si="396"/>
        <v>1.8450246841739717</v>
      </c>
      <c r="X810" s="111">
        <f t="shared" si="403"/>
        <v>137400</v>
      </c>
      <c r="Y810" s="111"/>
      <c r="Z810" s="112">
        <f t="shared" si="404"/>
        <v>3584.3667664670661</v>
      </c>
      <c r="AA810" s="112">
        <f t="shared" si="400"/>
        <v>2381.7000000000003</v>
      </c>
      <c r="AB810" s="112">
        <f t="shared" si="405"/>
        <v>1359.75</v>
      </c>
      <c r="AC810" s="112">
        <f t="shared" si="406"/>
        <v>35843.667664670662</v>
      </c>
      <c r="AD810" s="112">
        <f t="shared" si="407"/>
        <v>23817</v>
      </c>
      <c r="AE810" s="112">
        <f t="shared" si="401"/>
        <v>30900</v>
      </c>
      <c r="AF810" s="112">
        <f t="shared" si="402"/>
        <v>20100</v>
      </c>
      <c r="AG810" s="113">
        <f t="shared" si="408"/>
        <v>0.3</v>
      </c>
      <c r="AH810" s="114">
        <f t="shared" si="409"/>
        <v>0.19514563106796118</v>
      </c>
    </row>
    <row r="811" spans="1:34" ht="21" customHeight="1">
      <c r="A811" s="593">
        <f t="shared" si="386"/>
        <v>801</v>
      </c>
      <c r="B811" s="565"/>
      <c r="C811" s="135" t="s">
        <v>2110</v>
      </c>
      <c r="D811" s="33"/>
      <c r="E811" s="585">
        <v>1</v>
      </c>
      <c r="F811" s="565"/>
      <c r="G811" s="565"/>
      <c r="H811" s="585" t="s">
        <v>2044</v>
      </c>
      <c r="I811" s="581" t="s">
        <v>2111</v>
      </c>
      <c r="J811" s="565">
        <f t="shared" si="387"/>
        <v>45</v>
      </c>
      <c r="K811" s="565" t="s">
        <v>2092</v>
      </c>
      <c r="L811" s="586">
        <v>69</v>
      </c>
      <c r="M811" s="566">
        <v>3</v>
      </c>
      <c r="N811" s="19">
        <f t="shared" si="388"/>
        <v>175</v>
      </c>
      <c r="O811" s="102">
        <f t="shared" si="389"/>
        <v>12075</v>
      </c>
      <c r="P811" s="103">
        <f t="shared" si="390"/>
        <v>9.6199693834017879</v>
      </c>
      <c r="Q811" s="62">
        <f t="shared" si="335"/>
        <v>10500</v>
      </c>
      <c r="R811" s="104">
        <f t="shared" si="391"/>
        <v>150</v>
      </c>
      <c r="S811" s="62">
        <f t="shared" si="392"/>
        <v>0</v>
      </c>
      <c r="T811" s="62">
        <f t="shared" si="393"/>
        <v>0</v>
      </c>
      <c r="U811" s="62">
        <f t="shared" si="394"/>
        <v>22575</v>
      </c>
      <c r="V811" s="62">
        <f t="shared" si="395"/>
        <v>41300</v>
      </c>
      <c r="W811" s="19">
        <f t="shared" si="396"/>
        <v>1.828436150953906</v>
      </c>
      <c r="X811" s="111">
        <f t="shared" si="403"/>
        <v>55100</v>
      </c>
      <c r="Y811" s="111"/>
      <c r="Z811" s="112">
        <f t="shared" si="404"/>
        <v>1416.1482035928143</v>
      </c>
      <c r="AA811" s="112">
        <f t="shared" si="400"/>
        <v>935.80000000000007</v>
      </c>
      <c r="AB811" s="112">
        <f t="shared" si="405"/>
        <v>362.25</v>
      </c>
      <c r="AC811" s="112">
        <f t="shared" si="406"/>
        <v>14161.482035928144</v>
      </c>
      <c r="AD811" s="112">
        <f t="shared" si="407"/>
        <v>9358</v>
      </c>
      <c r="AE811" s="112">
        <f t="shared" si="401"/>
        <v>12400</v>
      </c>
      <c r="AF811" s="112">
        <f t="shared" si="402"/>
        <v>8100</v>
      </c>
      <c r="AG811" s="113">
        <f t="shared" si="408"/>
        <v>0.30024213075060535</v>
      </c>
      <c r="AH811" s="114">
        <f t="shared" si="409"/>
        <v>0.19612590799031476</v>
      </c>
    </row>
    <row r="812" spans="1:34" ht="21" customHeight="1">
      <c r="A812" s="593">
        <f t="shared" si="386"/>
        <v>802</v>
      </c>
      <c r="B812" s="565"/>
      <c r="C812" s="135" t="s">
        <v>2112</v>
      </c>
      <c r="D812" s="33"/>
      <c r="E812" s="585">
        <v>1</v>
      </c>
      <c r="F812" s="565"/>
      <c r="G812" s="565"/>
      <c r="H812" s="585" t="s">
        <v>2044</v>
      </c>
      <c r="I812" s="581" t="s">
        <v>2113</v>
      </c>
      <c r="J812" s="565">
        <f t="shared" si="387"/>
        <v>47</v>
      </c>
      <c r="K812" s="565" t="s">
        <v>138</v>
      </c>
      <c r="L812" s="586">
        <v>122</v>
      </c>
      <c r="M812" s="566">
        <v>3</v>
      </c>
      <c r="N812" s="19">
        <f t="shared" si="388"/>
        <v>175</v>
      </c>
      <c r="O812" s="102">
        <f t="shared" si="389"/>
        <v>21350</v>
      </c>
      <c r="P812" s="103">
        <f t="shared" si="390"/>
        <v>17.009221228623449</v>
      </c>
      <c r="Q812" s="62">
        <f t="shared" si="335"/>
        <v>10500</v>
      </c>
      <c r="R812" s="104">
        <f t="shared" si="391"/>
        <v>150</v>
      </c>
      <c r="S812" s="62">
        <f t="shared" si="392"/>
        <v>0</v>
      </c>
      <c r="T812" s="62">
        <f t="shared" si="393"/>
        <v>0</v>
      </c>
      <c r="U812" s="62">
        <f t="shared" si="394"/>
        <v>31850</v>
      </c>
      <c r="V812" s="62">
        <f t="shared" si="395"/>
        <v>58500</v>
      </c>
      <c r="W812" s="19">
        <f t="shared" si="396"/>
        <v>1.836546686846088</v>
      </c>
      <c r="X812" s="111">
        <f t="shared" si="403"/>
        <v>78000</v>
      </c>
      <c r="Y812" s="111"/>
      <c r="Z812" s="112">
        <f t="shared" si="404"/>
        <v>2020.9670658682633</v>
      </c>
      <c r="AA812" s="112">
        <f t="shared" si="400"/>
        <v>1339</v>
      </c>
      <c r="AB812" s="112">
        <f t="shared" si="405"/>
        <v>640.5</v>
      </c>
      <c r="AC812" s="112">
        <f t="shared" si="406"/>
        <v>20209.670658682633</v>
      </c>
      <c r="AD812" s="112">
        <f t="shared" si="407"/>
        <v>13390</v>
      </c>
      <c r="AE812" s="112">
        <f t="shared" si="401"/>
        <v>17600</v>
      </c>
      <c r="AF812" s="112">
        <f t="shared" si="402"/>
        <v>11500</v>
      </c>
      <c r="AG812" s="113">
        <f t="shared" si="408"/>
        <v>0.30085470085470084</v>
      </c>
      <c r="AH812" s="114">
        <f t="shared" si="409"/>
        <v>0.19658119658119658</v>
      </c>
    </row>
    <row r="813" spans="1:34" ht="21" customHeight="1">
      <c r="A813" s="593">
        <f t="shared" si="386"/>
        <v>803</v>
      </c>
      <c r="B813" s="565"/>
      <c r="C813" s="135" t="s">
        <v>2114</v>
      </c>
      <c r="D813" s="33"/>
      <c r="E813" s="585">
        <v>1</v>
      </c>
      <c r="F813" s="565"/>
      <c r="G813" s="565"/>
      <c r="H813" s="585" t="s">
        <v>2044</v>
      </c>
      <c r="I813" s="581" t="s">
        <v>2115</v>
      </c>
      <c r="J813" s="565">
        <f t="shared" si="387"/>
        <v>49</v>
      </c>
      <c r="K813" s="565" t="s">
        <v>138</v>
      </c>
      <c r="L813" s="586">
        <v>166</v>
      </c>
      <c r="M813" s="566">
        <v>3</v>
      </c>
      <c r="N813" s="19">
        <f t="shared" si="388"/>
        <v>175</v>
      </c>
      <c r="O813" s="102">
        <f t="shared" si="389"/>
        <v>29050</v>
      </c>
      <c r="P813" s="103">
        <f t="shared" si="390"/>
        <v>23.143694458618793</v>
      </c>
      <c r="Q813" s="62">
        <f t="shared" si="335"/>
        <v>10500</v>
      </c>
      <c r="R813" s="104">
        <f t="shared" si="391"/>
        <v>150</v>
      </c>
      <c r="S813" s="62">
        <f t="shared" si="392"/>
        <v>0</v>
      </c>
      <c r="T813" s="62">
        <f t="shared" si="393"/>
        <v>0</v>
      </c>
      <c r="U813" s="62">
        <f t="shared" si="394"/>
        <v>39550</v>
      </c>
      <c r="V813" s="62">
        <f t="shared" si="395"/>
        <v>72800</v>
      </c>
      <c r="W813" s="19">
        <f t="shared" si="396"/>
        <v>1.8403900164273224</v>
      </c>
      <c r="X813" s="111">
        <f t="shared" si="403"/>
        <v>97100</v>
      </c>
      <c r="Y813" s="111"/>
      <c r="Z813" s="112">
        <f t="shared" si="404"/>
        <v>2523.080838323353</v>
      </c>
      <c r="AA813" s="112">
        <f t="shared" si="400"/>
        <v>1674.3000000000002</v>
      </c>
      <c r="AB813" s="112">
        <f t="shared" si="405"/>
        <v>871.5</v>
      </c>
      <c r="AC813" s="112">
        <f t="shared" si="406"/>
        <v>25230.808383233532</v>
      </c>
      <c r="AD813" s="112">
        <f t="shared" si="407"/>
        <v>16743</v>
      </c>
      <c r="AE813" s="112">
        <f t="shared" si="401"/>
        <v>21900</v>
      </c>
      <c r="AF813" s="112">
        <f t="shared" si="402"/>
        <v>14200</v>
      </c>
      <c r="AG813" s="113">
        <f t="shared" si="408"/>
        <v>0.30082417582417581</v>
      </c>
      <c r="AH813" s="114">
        <f t="shared" si="409"/>
        <v>0.19505494505494506</v>
      </c>
    </row>
    <row r="814" spans="1:34" ht="21" customHeight="1">
      <c r="A814" s="593">
        <f t="shared" si="386"/>
        <v>804</v>
      </c>
      <c r="B814" s="565"/>
      <c r="C814" s="135" t="s">
        <v>2116</v>
      </c>
      <c r="D814" s="33"/>
      <c r="E814" s="585">
        <v>1</v>
      </c>
      <c r="F814" s="565"/>
      <c r="G814" s="565"/>
      <c r="H814" s="585" t="s">
        <v>2065</v>
      </c>
      <c r="I814" s="581" t="s">
        <v>2117</v>
      </c>
      <c r="J814" s="565">
        <f t="shared" si="387"/>
        <v>45</v>
      </c>
      <c r="K814" s="565" t="s">
        <v>138</v>
      </c>
      <c r="L814" s="586">
        <v>199</v>
      </c>
      <c r="M814" s="566">
        <v>3</v>
      </c>
      <c r="N814" s="19">
        <f t="shared" si="388"/>
        <v>175</v>
      </c>
      <c r="O814" s="102">
        <f t="shared" si="389"/>
        <v>34825</v>
      </c>
      <c r="P814" s="103">
        <f t="shared" si="390"/>
        <v>27.744549381115299</v>
      </c>
      <c r="Q814" s="62">
        <f t="shared" si="335"/>
        <v>10500</v>
      </c>
      <c r="R814" s="104">
        <f t="shared" si="391"/>
        <v>150</v>
      </c>
      <c r="S814" s="62">
        <f t="shared" si="392"/>
        <v>0</v>
      </c>
      <c r="T814" s="62">
        <f t="shared" si="393"/>
        <v>0</v>
      </c>
      <c r="U814" s="62">
        <f t="shared" si="394"/>
        <v>45325</v>
      </c>
      <c r="V814" s="62">
        <f t="shared" si="395"/>
        <v>83600</v>
      </c>
      <c r="W814" s="19">
        <f t="shared" si="396"/>
        <v>1.8424155549904053</v>
      </c>
      <c r="X814" s="111">
        <f t="shared" si="403"/>
        <v>111500</v>
      </c>
      <c r="Y814" s="111"/>
      <c r="Z814" s="112">
        <f t="shared" si="404"/>
        <v>2899.6661676646713</v>
      </c>
      <c r="AA814" s="112">
        <f t="shared" si="400"/>
        <v>1932</v>
      </c>
      <c r="AB814" s="112">
        <f t="shared" si="405"/>
        <v>1044.75</v>
      </c>
      <c r="AC814" s="112">
        <f t="shared" si="406"/>
        <v>28996.66167664672</v>
      </c>
      <c r="AD814" s="112">
        <f t="shared" si="407"/>
        <v>19320</v>
      </c>
      <c r="AE814" s="112">
        <f t="shared" si="401"/>
        <v>25100</v>
      </c>
      <c r="AF814" s="112">
        <f t="shared" si="402"/>
        <v>16400</v>
      </c>
      <c r="AG814" s="113">
        <f t="shared" si="408"/>
        <v>0.30023923444976075</v>
      </c>
      <c r="AH814" s="114">
        <f t="shared" si="409"/>
        <v>0.19617224880382775</v>
      </c>
    </row>
    <row r="815" spans="1:34" ht="21" customHeight="1">
      <c r="A815" s="593">
        <f t="shared" si="386"/>
        <v>805</v>
      </c>
      <c r="B815" s="565"/>
      <c r="C815" s="135" t="s">
        <v>2118</v>
      </c>
      <c r="D815" s="33"/>
      <c r="E815" s="585">
        <v>1</v>
      </c>
      <c r="F815" s="565"/>
      <c r="G815" s="565"/>
      <c r="H815" s="585" t="s">
        <v>2044</v>
      </c>
      <c r="I815" s="581" t="s">
        <v>2119</v>
      </c>
      <c r="J815" s="565">
        <f t="shared" si="387"/>
        <v>47</v>
      </c>
      <c r="K815" s="565" t="s">
        <v>138</v>
      </c>
      <c r="L815" s="586">
        <v>89</v>
      </c>
      <c r="M815" s="566">
        <v>3</v>
      </c>
      <c r="N815" s="19">
        <f t="shared" si="388"/>
        <v>175</v>
      </c>
      <c r="O815" s="102">
        <f t="shared" si="389"/>
        <v>15575</v>
      </c>
      <c r="P815" s="103">
        <f t="shared" si="390"/>
        <v>12.408366306126943</v>
      </c>
      <c r="Q815" s="62">
        <f t="shared" si="335"/>
        <v>10500</v>
      </c>
      <c r="R815" s="104">
        <f t="shared" si="391"/>
        <v>150</v>
      </c>
      <c r="S815" s="62">
        <f t="shared" si="392"/>
        <v>0</v>
      </c>
      <c r="T815" s="62">
        <f t="shared" si="393"/>
        <v>0</v>
      </c>
      <c r="U815" s="62">
        <f t="shared" si="394"/>
        <v>26075</v>
      </c>
      <c r="V815" s="62">
        <f t="shared" si="395"/>
        <v>47800</v>
      </c>
      <c r="W815" s="19">
        <f t="shared" si="396"/>
        <v>1.8321745770204556</v>
      </c>
      <c r="X815" s="111">
        <f t="shared" si="403"/>
        <v>63800</v>
      </c>
      <c r="Y815" s="111"/>
      <c r="Z815" s="112">
        <f t="shared" si="404"/>
        <v>1644.3817365269458</v>
      </c>
      <c r="AA815" s="112">
        <f t="shared" si="400"/>
        <v>1087.9000000000001</v>
      </c>
      <c r="AB815" s="112">
        <f t="shared" si="405"/>
        <v>467.25</v>
      </c>
      <c r="AC815" s="112">
        <f t="shared" si="406"/>
        <v>16443.81736526946</v>
      </c>
      <c r="AD815" s="112">
        <f t="shared" si="407"/>
        <v>10879</v>
      </c>
      <c r="AE815" s="112">
        <f t="shared" si="401"/>
        <v>14400</v>
      </c>
      <c r="AF815" s="112">
        <f t="shared" si="402"/>
        <v>9400</v>
      </c>
      <c r="AG815" s="113">
        <f t="shared" si="408"/>
        <v>0.30125523012552302</v>
      </c>
      <c r="AH815" s="114">
        <f t="shared" si="409"/>
        <v>0.19665271966527198</v>
      </c>
    </row>
    <row r="816" spans="1:34" ht="21" customHeight="1">
      <c r="A816" s="593">
        <f t="shared" si="386"/>
        <v>806</v>
      </c>
      <c r="B816" s="565"/>
      <c r="C816" s="135" t="s">
        <v>2120</v>
      </c>
      <c r="D816" s="33"/>
      <c r="E816" s="585">
        <v>1</v>
      </c>
      <c r="F816" s="565"/>
      <c r="G816" s="565"/>
      <c r="H816" s="585" t="s">
        <v>2121</v>
      </c>
      <c r="I816" s="581" t="s">
        <v>2122</v>
      </c>
      <c r="J816" s="565">
        <f t="shared" si="387"/>
        <v>47</v>
      </c>
      <c r="K816" s="565" t="s">
        <v>138</v>
      </c>
      <c r="L816" s="586">
        <v>122</v>
      </c>
      <c r="M816" s="566">
        <v>3</v>
      </c>
      <c r="N816" s="19">
        <f t="shared" si="388"/>
        <v>175</v>
      </c>
      <c r="O816" s="102">
        <f t="shared" si="389"/>
        <v>21350</v>
      </c>
      <c r="P816" s="103">
        <f t="shared" si="390"/>
        <v>17.009221228623449</v>
      </c>
      <c r="Q816" s="62">
        <f t="shared" si="335"/>
        <v>10500</v>
      </c>
      <c r="R816" s="104">
        <f t="shared" si="391"/>
        <v>150</v>
      </c>
      <c r="S816" s="62">
        <f t="shared" si="392"/>
        <v>0</v>
      </c>
      <c r="T816" s="62">
        <f t="shared" si="393"/>
        <v>0</v>
      </c>
      <c r="U816" s="62">
        <f t="shared" si="394"/>
        <v>31850</v>
      </c>
      <c r="V816" s="62">
        <f t="shared" si="395"/>
        <v>58500</v>
      </c>
      <c r="W816" s="19">
        <f t="shared" si="396"/>
        <v>1.836546686846088</v>
      </c>
      <c r="X816" s="111">
        <f t="shared" si="403"/>
        <v>78000</v>
      </c>
      <c r="Y816" s="111"/>
      <c r="Z816" s="112">
        <f t="shared" si="404"/>
        <v>2020.9670658682633</v>
      </c>
      <c r="AA816" s="112">
        <f t="shared" si="400"/>
        <v>1339</v>
      </c>
      <c r="AB816" s="112">
        <f t="shared" si="405"/>
        <v>640.5</v>
      </c>
      <c r="AC816" s="112">
        <f t="shared" si="406"/>
        <v>20209.670658682633</v>
      </c>
      <c r="AD816" s="112">
        <f t="shared" si="407"/>
        <v>13390</v>
      </c>
      <c r="AE816" s="112">
        <f t="shared" si="401"/>
        <v>17600</v>
      </c>
      <c r="AF816" s="112">
        <f t="shared" si="402"/>
        <v>11500</v>
      </c>
      <c r="AG816" s="113">
        <f t="shared" si="408"/>
        <v>0.30085470085470084</v>
      </c>
      <c r="AH816" s="114">
        <f t="shared" si="409"/>
        <v>0.19658119658119658</v>
      </c>
    </row>
    <row r="817" spans="1:34" ht="21" customHeight="1">
      <c r="A817" s="593">
        <f t="shared" si="386"/>
        <v>807</v>
      </c>
      <c r="B817" s="565"/>
      <c r="C817" s="135" t="s">
        <v>2123</v>
      </c>
      <c r="D817" s="33"/>
      <c r="E817" s="585">
        <v>1</v>
      </c>
      <c r="F817" s="565"/>
      <c r="G817" s="565"/>
      <c r="H817" s="585" t="s">
        <v>2052</v>
      </c>
      <c r="I817" s="581" t="s">
        <v>2124</v>
      </c>
      <c r="J817" s="565">
        <f t="shared" si="387"/>
        <v>47</v>
      </c>
      <c r="K817" s="565" t="s">
        <v>138</v>
      </c>
      <c r="L817" s="586">
        <v>98</v>
      </c>
      <c r="M817" s="566">
        <v>3</v>
      </c>
      <c r="N817" s="19">
        <f t="shared" si="388"/>
        <v>175</v>
      </c>
      <c r="O817" s="102">
        <f t="shared" si="389"/>
        <v>17150</v>
      </c>
      <c r="P817" s="103">
        <f t="shared" si="390"/>
        <v>13.663144921353263</v>
      </c>
      <c r="Q817" s="62">
        <f t="shared" si="335"/>
        <v>10500</v>
      </c>
      <c r="R817" s="104">
        <f t="shared" si="391"/>
        <v>150</v>
      </c>
      <c r="S817" s="62">
        <f t="shared" si="392"/>
        <v>0</v>
      </c>
      <c r="T817" s="62">
        <f t="shared" si="393"/>
        <v>0</v>
      </c>
      <c r="U817" s="62">
        <f t="shared" si="394"/>
        <v>27650</v>
      </c>
      <c r="V817" s="62">
        <f t="shared" si="395"/>
        <v>50700</v>
      </c>
      <c r="W817" s="19">
        <f t="shared" si="396"/>
        <v>1.8335480936860458</v>
      </c>
      <c r="X817" s="111">
        <f t="shared" si="403"/>
        <v>67600</v>
      </c>
      <c r="Y817" s="111"/>
      <c r="Z817" s="112">
        <f t="shared" si="404"/>
        <v>1747.0868263473062</v>
      </c>
      <c r="AA817" s="112">
        <f t="shared" si="400"/>
        <v>1155.8</v>
      </c>
      <c r="AB817" s="112">
        <f t="shared" si="405"/>
        <v>514.5</v>
      </c>
      <c r="AC817" s="112">
        <f t="shared" si="406"/>
        <v>17470.868263473058</v>
      </c>
      <c r="AD817" s="112">
        <f t="shared" si="407"/>
        <v>11558</v>
      </c>
      <c r="AE817" s="112">
        <f t="shared" si="401"/>
        <v>15300</v>
      </c>
      <c r="AF817" s="112">
        <f t="shared" si="402"/>
        <v>9900</v>
      </c>
      <c r="AG817" s="113">
        <f t="shared" si="408"/>
        <v>0.30177514792899407</v>
      </c>
      <c r="AH817" s="114">
        <f t="shared" si="409"/>
        <v>0.19526627218934911</v>
      </c>
    </row>
    <row r="818" spans="1:34" ht="21" customHeight="1">
      <c r="A818" s="593">
        <f t="shared" si="386"/>
        <v>808</v>
      </c>
      <c r="B818" s="565"/>
      <c r="C818" s="135" t="s">
        <v>2125</v>
      </c>
      <c r="D818" s="33"/>
      <c r="E818" s="585">
        <v>1</v>
      </c>
      <c r="F818" s="565"/>
      <c r="G818" s="565"/>
      <c r="H818" s="585" t="s">
        <v>2044</v>
      </c>
      <c r="I818" s="581" t="s">
        <v>2126</v>
      </c>
      <c r="J818" s="565">
        <f t="shared" si="387"/>
        <v>45</v>
      </c>
      <c r="K818" s="565" t="s">
        <v>138</v>
      </c>
      <c r="L818" s="586">
        <v>158</v>
      </c>
      <c r="M818" s="566">
        <v>3</v>
      </c>
      <c r="N818" s="19">
        <f t="shared" si="388"/>
        <v>175</v>
      </c>
      <c r="O818" s="102">
        <f t="shared" si="389"/>
        <v>27650</v>
      </c>
      <c r="P818" s="103">
        <f t="shared" si="390"/>
        <v>22.028335689528731</v>
      </c>
      <c r="Q818" s="62">
        <f t="shared" si="335"/>
        <v>10500</v>
      </c>
      <c r="R818" s="104">
        <f t="shared" si="391"/>
        <v>150</v>
      </c>
      <c r="S818" s="62">
        <f t="shared" si="392"/>
        <v>0</v>
      </c>
      <c r="T818" s="62">
        <f t="shared" si="393"/>
        <v>0</v>
      </c>
      <c r="U818" s="62">
        <f t="shared" si="394"/>
        <v>38150</v>
      </c>
      <c r="V818" s="62">
        <f t="shared" si="395"/>
        <v>70200</v>
      </c>
      <c r="W818" s="19">
        <f t="shared" si="396"/>
        <v>1.8398066252815468</v>
      </c>
      <c r="X818" s="111">
        <f t="shared" si="403"/>
        <v>93600</v>
      </c>
      <c r="Y818" s="111"/>
      <c r="Z818" s="112">
        <f t="shared" si="404"/>
        <v>2431.7874251497001</v>
      </c>
      <c r="AA818" s="112">
        <f t="shared" si="400"/>
        <v>1613.8000000000002</v>
      </c>
      <c r="AB818" s="112">
        <f t="shared" si="405"/>
        <v>829.5</v>
      </c>
      <c r="AC818" s="112">
        <f t="shared" si="406"/>
        <v>24317.874251497</v>
      </c>
      <c r="AD818" s="112">
        <f t="shared" si="407"/>
        <v>16138</v>
      </c>
      <c r="AE818" s="112">
        <f t="shared" si="401"/>
        <v>21100</v>
      </c>
      <c r="AF818" s="112">
        <f t="shared" si="402"/>
        <v>13700</v>
      </c>
      <c r="AG818" s="113">
        <f t="shared" si="408"/>
        <v>0.30056980056980059</v>
      </c>
      <c r="AH818" s="114">
        <f t="shared" si="409"/>
        <v>0.19515669515669515</v>
      </c>
    </row>
    <row r="819" spans="1:34" ht="21" customHeight="1">
      <c r="A819" s="593">
        <f t="shared" si="386"/>
        <v>809</v>
      </c>
      <c r="B819" s="565"/>
      <c r="C819" s="135" t="s">
        <v>2127</v>
      </c>
      <c r="D819" s="33"/>
      <c r="E819" s="585">
        <v>1</v>
      </c>
      <c r="F819" s="565"/>
      <c r="G819" s="565"/>
      <c r="H819" s="585" t="s">
        <v>2104</v>
      </c>
      <c r="I819" s="581" t="s">
        <v>2128</v>
      </c>
      <c r="J819" s="565">
        <f t="shared" si="387"/>
        <v>47</v>
      </c>
      <c r="K819" s="565" t="s">
        <v>138</v>
      </c>
      <c r="L819" s="586">
        <v>198</v>
      </c>
      <c r="M819" s="566">
        <v>3</v>
      </c>
      <c r="N819" s="19">
        <f t="shared" si="388"/>
        <v>175</v>
      </c>
      <c r="O819" s="102">
        <f t="shared" si="389"/>
        <v>34650</v>
      </c>
      <c r="P819" s="103">
        <f t="shared" si="390"/>
        <v>27.605129534979042</v>
      </c>
      <c r="Q819" s="62">
        <f t="shared" si="335"/>
        <v>10500</v>
      </c>
      <c r="R819" s="104">
        <f t="shared" si="391"/>
        <v>150</v>
      </c>
      <c r="S819" s="62">
        <f t="shared" si="392"/>
        <v>0</v>
      </c>
      <c r="T819" s="62">
        <f t="shared" si="393"/>
        <v>0</v>
      </c>
      <c r="U819" s="62">
        <f t="shared" si="394"/>
        <v>45150</v>
      </c>
      <c r="V819" s="62">
        <f t="shared" si="395"/>
        <v>83200</v>
      </c>
      <c r="W819" s="19">
        <f t="shared" si="396"/>
        <v>1.8423617880518033</v>
      </c>
      <c r="X819" s="111">
        <f t="shared" si="403"/>
        <v>111000</v>
      </c>
      <c r="Y819" s="111"/>
      <c r="Z819" s="112">
        <f t="shared" si="404"/>
        <v>2888.2544910179636</v>
      </c>
      <c r="AA819" s="112">
        <f t="shared" si="400"/>
        <v>1918</v>
      </c>
      <c r="AB819" s="112">
        <f t="shared" si="405"/>
        <v>1039.5</v>
      </c>
      <c r="AC819" s="112">
        <f t="shared" si="406"/>
        <v>28882.54491017964</v>
      </c>
      <c r="AD819" s="112">
        <f t="shared" si="407"/>
        <v>19180</v>
      </c>
      <c r="AE819" s="112">
        <f t="shared" si="401"/>
        <v>25000</v>
      </c>
      <c r="AF819" s="112">
        <f t="shared" si="402"/>
        <v>16300</v>
      </c>
      <c r="AG819" s="113">
        <f t="shared" si="408"/>
        <v>0.30048076923076922</v>
      </c>
      <c r="AH819" s="114">
        <f t="shared" si="409"/>
        <v>0.19591346153846154</v>
      </c>
    </row>
    <row r="820" spans="1:34" ht="21" customHeight="1">
      <c r="A820" s="593">
        <f t="shared" si="386"/>
        <v>810</v>
      </c>
      <c r="B820" s="565"/>
      <c r="C820" s="135" t="s">
        <v>2129</v>
      </c>
      <c r="D820" s="33"/>
      <c r="E820" s="585">
        <v>1</v>
      </c>
      <c r="F820" s="565"/>
      <c r="G820" s="565"/>
      <c r="H820" s="585" t="s">
        <v>2044</v>
      </c>
      <c r="I820" s="581" t="s">
        <v>2130</v>
      </c>
      <c r="J820" s="565">
        <f t="shared" si="387"/>
        <v>49</v>
      </c>
      <c r="K820" s="565" t="s">
        <v>138</v>
      </c>
      <c r="L820" s="586">
        <v>198</v>
      </c>
      <c r="M820" s="566">
        <v>3</v>
      </c>
      <c r="N820" s="19">
        <f t="shared" si="388"/>
        <v>175</v>
      </c>
      <c r="O820" s="102">
        <f t="shared" si="389"/>
        <v>34650</v>
      </c>
      <c r="P820" s="103">
        <f t="shared" si="390"/>
        <v>27.605129534979042</v>
      </c>
      <c r="Q820" s="62">
        <f t="shared" si="335"/>
        <v>10500</v>
      </c>
      <c r="R820" s="104">
        <f t="shared" si="391"/>
        <v>150</v>
      </c>
      <c r="S820" s="62">
        <f t="shared" si="392"/>
        <v>0</v>
      </c>
      <c r="T820" s="62">
        <f t="shared" si="393"/>
        <v>0</v>
      </c>
      <c r="U820" s="62">
        <f t="shared" si="394"/>
        <v>45150</v>
      </c>
      <c r="V820" s="62">
        <f t="shared" si="395"/>
        <v>83200</v>
      </c>
      <c r="W820" s="19">
        <f t="shared" si="396"/>
        <v>1.8423617880518033</v>
      </c>
      <c r="X820" s="111">
        <f t="shared" si="403"/>
        <v>111000</v>
      </c>
      <c r="Y820" s="111"/>
      <c r="Z820" s="112">
        <f t="shared" si="404"/>
        <v>2888.2544910179636</v>
      </c>
      <c r="AA820" s="112">
        <f t="shared" si="400"/>
        <v>1918</v>
      </c>
      <c r="AB820" s="112">
        <f t="shared" si="405"/>
        <v>1039.5</v>
      </c>
      <c r="AC820" s="112">
        <f t="shared" si="406"/>
        <v>28882.54491017964</v>
      </c>
      <c r="AD820" s="112">
        <f t="shared" si="407"/>
        <v>19180</v>
      </c>
      <c r="AE820" s="112">
        <f t="shared" si="401"/>
        <v>25000</v>
      </c>
      <c r="AF820" s="112">
        <f t="shared" si="402"/>
        <v>16300</v>
      </c>
      <c r="AG820" s="113">
        <f t="shared" si="408"/>
        <v>0.30048076923076922</v>
      </c>
      <c r="AH820" s="114">
        <f t="shared" si="409"/>
        <v>0.19591346153846154</v>
      </c>
    </row>
    <row r="821" spans="1:34" ht="21" customHeight="1">
      <c r="A821" s="593">
        <f t="shared" si="386"/>
        <v>811</v>
      </c>
      <c r="B821" s="565"/>
      <c r="C821" s="135" t="s">
        <v>2131</v>
      </c>
      <c r="D821" s="33"/>
      <c r="E821" s="585">
        <v>1</v>
      </c>
      <c r="F821" s="565"/>
      <c r="G821" s="565"/>
      <c r="H821" s="585" t="s">
        <v>2052</v>
      </c>
      <c r="I821" s="581" t="s">
        <v>2132</v>
      </c>
      <c r="J821" s="565">
        <f t="shared" si="387"/>
        <v>47</v>
      </c>
      <c r="K821" s="565" t="s">
        <v>138</v>
      </c>
      <c r="L821" s="586">
        <v>108</v>
      </c>
      <c r="M821" s="566">
        <v>3</v>
      </c>
      <c r="N821" s="19">
        <f t="shared" si="388"/>
        <v>175</v>
      </c>
      <c r="O821" s="102">
        <f t="shared" si="389"/>
        <v>18900</v>
      </c>
      <c r="P821" s="103">
        <f t="shared" si="390"/>
        <v>15.057343382715841</v>
      </c>
      <c r="Q821" s="62">
        <f t="shared" si="335"/>
        <v>10500</v>
      </c>
      <c r="R821" s="104">
        <f t="shared" si="391"/>
        <v>150</v>
      </c>
      <c r="S821" s="62">
        <f t="shared" si="392"/>
        <v>0</v>
      </c>
      <c r="T821" s="62">
        <f t="shared" si="393"/>
        <v>0</v>
      </c>
      <c r="U821" s="62">
        <f t="shared" si="394"/>
        <v>29400</v>
      </c>
      <c r="V821" s="62">
        <f t="shared" si="395"/>
        <v>54000</v>
      </c>
      <c r="W821" s="19">
        <f t="shared" si="396"/>
        <v>1.834901625320787</v>
      </c>
      <c r="X821" s="111">
        <f t="shared" si="403"/>
        <v>72000</v>
      </c>
      <c r="Y821" s="111"/>
      <c r="Z821" s="112">
        <f t="shared" si="404"/>
        <v>1861.2035928143716</v>
      </c>
      <c r="AA821" s="112">
        <f t="shared" si="400"/>
        <v>1236</v>
      </c>
      <c r="AB821" s="112">
        <f t="shared" si="405"/>
        <v>567</v>
      </c>
      <c r="AC821" s="112">
        <f t="shared" si="406"/>
        <v>18612.03592814372</v>
      </c>
      <c r="AD821" s="112">
        <f t="shared" si="407"/>
        <v>12360</v>
      </c>
      <c r="AE821" s="112">
        <f t="shared" si="401"/>
        <v>16200</v>
      </c>
      <c r="AF821" s="112">
        <f t="shared" si="402"/>
        <v>10600</v>
      </c>
      <c r="AG821" s="113">
        <f t="shared" si="408"/>
        <v>0.3</v>
      </c>
      <c r="AH821" s="114">
        <f t="shared" si="409"/>
        <v>0.1962962962962963</v>
      </c>
    </row>
    <row r="822" spans="1:34" ht="21" customHeight="1">
      <c r="A822" s="593">
        <f t="shared" si="386"/>
        <v>812</v>
      </c>
      <c r="B822" s="565"/>
      <c r="C822" s="135" t="s">
        <v>2133</v>
      </c>
      <c r="D822" s="33"/>
      <c r="E822" s="585">
        <v>1</v>
      </c>
      <c r="F822" s="565"/>
      <c r="G822" s="565"/>
      <c r="H822" s="585" t="s">
        <v>2065</v>
      </c>
      <c r="I822" s="581" t="s">
        <v>2134</v>
      </c>
      <c r="J822" s="565">
        <f t="shared" si="387"/>
        <v>45</v>
      </c>
      <c r="K822" s="565" t="s">
        <v>138</v>
      </c>
      <c r="L822" s="586">
        <v>88</v>
      </c>
      <c r="M822" s="566">
        <v>3</v>
      </c>
      <c r="N822" s="19">
        <f t="shared" si="388"/>
        <v>175</v>
      </c>
      <c r="O822" s="102">
        <f t="shared" si="389"/>
        <v>15400</v>
      </c>
      <c r="P822" s="103">
        <f t="shared" si="390"/>
        <v>12.268946459990685</v>
      </c>
      <c r="Q822" s="62">
        <f t="shared" si="335"/>
        <v>10500</v>
      </c>
      <c r="R822" s="104">
        <f t="shared" si="391"/>
        <v>150</v>
      </c>
      <c r="S822" s="62">
        <f t="shared" si="392"/>
        <v>0</v>
      </c>
      <c r="T822" s="62">
        <f t="shared" si="393"/>
        <v>0</v>
      </c>
      <c r="U822" s="62">
        <f t="shared" si="394"/>
        <v>25900</v>
      </c>
      <c r="V822" s="62">
        <f t="shared" si="395"/>
        <v>47500</v>
      </c>
      <c r="W822" s="19">
        <f t="shared" si="396"/>
        <v>1.8320116523709338</v>
      </c>
      <c r="X822" s="111">
        <f t="shared" si="403"/>
        <v>63400</v>
      </c>
      <c r="Y822" s="111"/>
      <c r="Z822" s="112">
        <f t="shared" si="404"/>
        <v>1632.9700598802392</v>
      </c>
      <c r="AA822" s="112">
        <f t="shared" si="400"/>
        <v>1082.2</v>
      </c>
      <c r="AB822" s="112">
        <f t="shared" si="405"/>
        <v>462</v>
      </c>
      <c r="AC822" s="112">
        <f t="shared" si="406"/>
        <v>16329.700598802396</v>
      </c>
      <c r="AD822" s="112">
        <f t="shared" si="407"/>
        <v>10822</v>
      </c>
      <c r="AE822" s="112">
        <f t="shared" si="401"/>
        <v>14300</v>
      </c>
      <c r="AF822" s="112">
        <f t="shared" si="402"/>
        <v>9300</v>
      </c>
      <c r="AG822" s="113">
        <f t="shared" si="408"/>
        <v>0.30105263157894735</v>
      </c>
      <c r="AH822" s="114">
        <f t="shared" si="409"/>
        <v>0.19578947368421051</v>
      </c>
    </row>
    <row r="823" spans="1:34" ht="21" customHeight="1">
      <c r="A823" s="593">
        <f t="shared" si="386"/>
        <v>813</v>
      </c>
      <c r="B823" s="565"/>
      <c r="C823" s="135" t="s">
        <v>2135</v>
      </c>
      <c r="D823" s="33"/>
      <c r="E823" s="585">
        <v>1</v>
      </c>
      <c r="F823" s="565"/>
      <c r="G823" s="565"/>
      <c r="H823" s="585" t="s">
        <v>2104</v>
      </c>
      <c r="I823" s="581" t="s">
        <v>2136</v>
      </c>
      <c r="J823" s="565">
        <f t="shared" si="387"/>
        <v>47</v>
      </c>
      <c r="K823" s="565" t="s">
        <v>138</v>
      </c>
      <c r="L823" s="586">
        <v>90.12</v>
      </c>
      <c r="M823" s="566">
        <v>3</v>
      </c>
      <c r="N823" s="19">
        <f t="shared" si="388"/>
        <v>175</v>
      </c>
      <c r="O823" s="102">
        <f t="shared" si="389"/>
        <v>15771</v>
      </c>
      <c r="P823" s="103">
        <f t="shared" si="390"/>
        <v>12.564516533799551</v>
      </c>
      <c r="Q823" s="62">
        <f t="shared" si="335"/>
        <v>10500</v>
      </c>
      <c r="R823" s="104">
        <f t="shared" si="391"/>
        <v>150</v>
      </c>
      <c r="S823" s="62">
        <f t="shared" si="392"/>
        <v>0</v>
      </c>
      <c r="T823" s="62">
        <f t="shared" si="393"/>
        <v>0</v>
      </c>
      <c r="U823" s="62">
        <f t="shared" si="394"/>
        <v>26271</v>
      </c>
      <c r="V823" s="62">
        <f t="shared" si="395"/>
        <v>48200</v>
      </c>
      <c r="W823" s="19">
        <f t="shared" si="396"/>
        <v>1.8323544757008765</v>
      </c>
      <c r="X823" s="111">
        <f t="shared" si="403"/>
        <v>64300</v>
      </c>
      <c r="Y823" s="111"/>
      <c r="Z823" s="112">
        <f t="shared" si="404"/>
        <v>1657.1628143712578</v>
      </c>
      <c r="AA823" s="112">
        <f t="shared" si="400"/>
        <v>1099.8</v>
      </c>
      <c r="AB823" s="112">
        <f t="shared" si="405"/>
        <v>473.13</v>
      </c>
      <c r="AC823" s="112">
        <f t="shared" si="406"/>
        <v>16571.62814371258</v>
      </c>
      <c r="AD823" s="112">
        <f t="shared" si="407"/>
        <v>10998</v>
      </c>
      <c r="AE823" s="112">
        <f t="shared" si="401"/>
        <v>14500</v>
      </c>
      <c r="AF823" s="112">
        <f t="shared" si="402"/>
        <v>9500</v>
      </c>
      <c r="AG823" s="113">
        <f t="shared" si="408"/>
        <v>0.30082987551867219</v>
      </c>
      <c r="AH823" s="114">
        <f t="shared" si="409"/>
        <v>0.1970954356846473</v>
      </c>
    </row>
    <row r="824" spans="1:34" ht="21" customHeight="1">
      <c r="A824" s="593">
        <f t="shared" si="386"/>
        <v>814</v>
      </c>
      <c r="B824" s="565"/>
      <c r="C824" s="135" t="s">
        <v>2137</v>
      </c>
      <c r="D824" s="33"/>
      <c r="E824" s="585">
        <v>1</v>
      </c>
      <c r="F824" s="565"/>
      <c r="G824" s="565"/>
      <c r="H824" s="585" t="s">
        <v>2044</v>
      </c>
      <c r="I824" s="581" t="s">
        <v>2138</v>
      </c>
      <c r="J824" s="565">
        <f t="shared" si="387"/>
        <v>47</v>
      </c>
      <c r="K824" s="565" t="s">
        <v>138</v>
      </c>
      <c r="L824" s="586">
        <v>168</v>
      </c>
      <c r="M824" s="566">
        <v>3</v>
      </c>
      <c r="N824" s="19">
        <f t="shared" si="388"/>
        <v>175</v>
      </c>
      <c r="O824" s="102">
        <f t="shared" si="389"/>
        <v>29400</v>
      </c>
      <c r="P824" s="103">
        <f t="shared" si="390"/>
        <v>23.422534150891309</v>
      </c>
      <c r="Q824" s="62">
        <f t="shared" si="335"/>
        <v>10500</v>
      </c>
      <c r="R824" s="104">
        <f t="shared" si="391"/>
        <v>150</v>
      </c>
      <c r="S824" s="62">
        <f t="shared" si="392"/>
        <v>0</v>
      </c>
      <c r="T824" s="62">
        <f t="shared" si="393"/>
        <v>0</v>
      </c>
      <c r="U824" s="62">
        <f t="shared" si="394"/>
        <v>39900</v>
      </c>
      <c r="V824" s="62">
        <f t="shared" si="395"/>
        <v>73500</v>
      </c>
      <c r="W824" s="19">
        <f t="shared" si="396"/>
        <v>1.8405294673810273</v>
      </c>
      <c r="X824" s="111">
        <f t="shared" si="403"/>
        <v>98000</v>
      </c>
      <c r="Y824" s="111"/>
      <c r="Z824" s="112">
        <f t="shared" si="404"/>
        <v>2545.9041916167666</v>
      </c>
      <c r="AA824" s="112">
        <f t="shared" si="400"/>
        <v>1694</v>
      </c>
      <c r="AB824" s="112">
        <f t="shared" si="405"/>
        <v>882</v>
      </c>
      <c r="AC824" s="112">
        <f t="shared" si="406"/>
        <v>25459.041916167662</v>
      </c>
      <c r="AD824" s="112">
        <f t="shared" si="407"/>
        <v>16940</v>
      </c>
      <c r="AE824" s="112">
        <f t="shared" si="401"/>
        <v>22100</v>
      </c>
      <c r="AF824" s="112">
        <f t="shared" si="402"/>
        <v>14400</v>
      </c>
      <c r="AG824" s="113">
        <f t="shared" si="408"/>
        <v>0.30068027210884352</v>
      </c>
      <c r="AH824" s="114">
        <f t="shared" si="409"/>
        <v>0.19591836734693877</v>
      </c>
    </row>
    <row r="825" spans="1:34" ht="21" customHeight="1">
      <c r="A825" s="593">
        <f t="shared" si="386"/>
        <v>815</v>
      </c>
      <c r="B825" s="565"/>
      <c r="C825" s="135" t="s">
        <v>2139</v>
      </c>
      <c r="D825" s="33"/>
      <c r="E825" s="585">
        <v>1</v>
      </c>
      <c r="F825" s="565"/>
      <c r="G825" s="565"/>
      <c r="H825" s="585" t="s">
        <v>2044</v>
      </c>
      <c r="I825" s="581" t="s">
        <v>2140</v>
      </c>
      <c r="J825" s="565">
        <f t="shared" si="387"/>
        <v>45</v>
      </c>
      <c r="K825" s="565" t="s">
        <v>2046</v>
      </c>
      <c r="L825" s="586">
        <v>99.12</v>
      </c>
      <c r="M825" s="566">
        <v>3</v>
      </c>
      <c r="N825" s="19">
        <f t="shared" si="388"/>
        <v>175</v>
      </c>
      <c r="O825" s="102">
        <f t="shared" si="389"/>
        <v>17346</v>
      </c>
      <c r="P825" s="103">
        <f t="shared" si="390"/>
        <v>13.819295149025873</v>
      </c>
      <c r="Q825" s="62">
        <f t="shared" si="335"/>
        <v>10500</v>
      </c>
      <c r="R825" s="104">
        <f t="shared" si="391"/>
        <v>150</v>
      </c>
      <c r="S825" s="62">
        <f t="shared" si="392"/>
        <v>0</v>
      </c>
      <c r="T825" s="62">
        <f t="shared" si="393"/>
        <v>0</v>
      </c>
      <c r="U825" s="62">
        <f t="shared" si="394"/>
        <v>27846</v>
      </c>
      <c r="V825" s="62">
        <f t="shared" si="395"/>
        <v>51100</v>
      </c>
      <c r="W825" s="19">
        <f t="shared" si="396"/>
        <v>1.8337081493122356</v>
      </c>
      <c r="X825" s="111">
        <f t="shared" si="403"/>
        <v>68200</v>
      </c>
      <c r="Y825" s="111"/>
      <c r="Z825" s="112">
        <f t="shared" si="404"/>
        <v>1759.8679041916178</v>
      </c>
      <c r="AA825" s="112">
        <f t="shared" si="400"/>
        <v>1166</v>
      </c>
      <c r="AB825" s="112">
        <f t="shared" si="405"/>
        <v>520.38</v>
      </c>
      <c r="AC825" s="112">
        <f t="shared" si="406"/>
        <v>17598.679041916177</v>
      </c>
      <c r="AD825" s="112">
        <f t="shared" si="407"/>
        <v>11660</v>
      </c>
      <c r="AE825" s="112">
        <f t="shared" si="401"/>
        <v>15400</v>
      </c>
      <c r="AF825" s="112">
        <f t="shared" si="402"/>
        <v>10000</v>
      </c>
      <c r="AG825" s="113">
        <f t="shared" si="408"/>
        <v>0.30136986301369861</v>
      </c>
      <c r="AH825" s="114">
        <f t="shared" si="409"/>
        <v>0.19569471624266144</v>
      </c>
    </row>
    <row r="826" spans="1:34" ht="21" customHeight="1">
      <c r="A826" s="593">
        <f t="shared" si="386"/>
        <v>816</v>
      </c>
      <c r="B826" s="565"/>
      <c r="C826" s="135" t="s">
        <v>2141</v>
      </c>
      <c r="D826" s="33"/>
      <c r="E826" s="585">
        <v>1</v>
      </c>
      <c r="F826" s="565"/>
      <c r="G826" s="565"/>
      <c r="H826" s="585" t="s">
        <v>2044</v>
      </c>
      <c r="I826" s="581" t="s">
        <v>2142</v>
      </c>
      <c r="J826" s="565">
        <f t="shared" si="387"/>
        <v>45</v>
      </c>
      <c r="K826" s="565" t="s">
        <v>138</v>
      </c>
      <c r="L826" s="586">
        <v>80.099999999999994</v>
      </c>
      <c r="M826" s="566">
        <v>3</v>
      </c>
      <c r="N826" s="19">
        <f t="shared" si="388"/>
        <v>175</v>
      </c>
      <c r="O826" s="102">
        <f t="shared" si="389"/>
        <v>14017.499999999998</v>
      </c>
      <c r="P826" s="103">
        <f t="shared" si="390"/>
        <v>11.167529675514247</v>
      </c>
      <c r="Q826" s="62">
        <f t="shared" si="335"/>
        <v>10500</v>
      </c>
      <c r="R826" s="104">
        <f t="shared" si="391"/>
        <v>150</v>
      </c>
      <c r="S826" s="62">
        <f t="shared" si="392"/>
        <v>0</v>
      </c>
      <c r="T826" s="62">
        <f t="shared" si="393"/>
        <v>0</v>
      </c>
      <c r="U826" s="62">
        <f t="shared" si="394"/>
        <v>24517.5</v>
      </c>
      <c r="V826" s="62">
        <f t="shared" si="395"/>
        <v>44900</v>
      </c>
      <c r="W826" s="19">
        <f t="shared" si="396"/>
        <v>1.830642782956571</v>
      </c>
      <c r="X826" s="111">
        <f t="shared" si="403"/>
        <v>59900</v>
      </c>
      <c r="Y826" s="111"/>
      <c r="Z826" s="112">
        <f t="shared" si="404"/>
        <v>1542.817814371258</v>
      </c>
      <c r="AA826" s="112">
        <f t="shared" si="400"/>
        <v>1019.95</v>
      </c>
      <c r="AB826" s="112">
        <f t="shared" si="405"/>
        <v>420.52499999999992</v>
      </c>
      <c r="AC826" s="112">
        <f t="shared" si="406"/>
        <v>15428.178143712583</v>
      </c>
      <c r="AD826" s="112">
        <f t="shared" si="407"/>
        <v>10199.5</v>
      </c>
      <c r="AE826" s="112">
        <f t="shared" si="401"/>
        <v>13500</v>
      </c>
      <c r="AF826" s="112">
        <f t="shared" si="402"/>
        <v>8800</v>
      </c>
      <c r="AG826" s="113">
        <f t="shared" si="408"/>
        <v>0.30066815144766146</v>
      </c>
      <c r="AH826" s="114">
        <f t="shared" si="409"/>
        <v>0.19599109131403117</v>
      </c>
    </row>
    <row r="827" spans="1:34" ht="21" customHeight="1">
      <c r="A827" s="593">
        <f t="shared" si="386"/>
        <v>817</v>
      </c>
      <c r="B827" s="565"/>
      <c r="C827" s="135" t="s">
        <v>2143</v>
      </c>
      <c r="D827" s="33"/>
      <c r="E827" s="585">
        <v>1</v>
      </c>
      <c r="F827" s="565"/>
      <c r="G827" s="565"/>
      <c r="H827" s="585" t="s">
        <v>2044</v>
      </c>
      <c r="I827" s="581" t="s">
        <v>2144</v>
      </c>
      <c r="J827" s="565">
        <f t="shared" si="387"/>
        <v>45</v>
      </c>
      <c r="K827" s="565" t="s">
        <v>138</v>
      </c>
      <c r="L827" s="586">
        <v>129.12</v>
      </c>
      <c r="M827" s="566">
        <v>3</v>
      </c>
      <c r="N827" s="19">
        <f t="shared" si="388"/>
        <v>175</v>
      </c>
      <c r="O827" s="102">
        <f t="shared" si="389"/>
        <v>22596</v>
      </c>
      <c r="P827" s="103">
        <f t="shared" si="390"/>
        <v>18.001890533113606</v>
      </c>
      <c r="Q827" s="62">
        <f t="shared" si="335"/>
        <v>10500</v>
      </c>
      <c r="R827" s="104">
        <f t="shared" si="391"/>
        <v>150</v>
      </c>
      <c r="S827" s="62">
        <f t="shared" si="392"/>
        <v>0</v>
      </c>
      <c r="T827" s="62">
        <f t="shared" si="393"/>
        <v>0</v>
      </c>
      <c r="U827" s="62">
        <f t="shared" si="394"/>
        <v>33096</v>
      </c>
      <c r="V827" s="62">
        <f t="shared" si="395"/>
        <v>60900</v>
      </c>
      <c r="W827" s="19">
        <f t="shared" si="396"/>
        <v>1.8372898872306149</v>
      </c>
      <c r="X827" s="111">
        <f t="shared" si="403"/>
        <v>81200</v>
      </c>
      <c r="Y827" s="111"/>
      <c r="Z827" s="112">
        <f t="shared" si="404"/>
        <v>2102.2182035928149</v>
      </c>
      <c r="AA827" s="112">
        <f t="shared" si="400"/>
        <v>1400</v>
      </c>
      <c r="AB827" s="112">
        <f t="shared" si="405"/>
        <v>677.88</v>
      </c>
      <c r="AC827" s="112">
        <f t="shared" si="406"/>
        <v>21022.182035928148</v>
      </c>
      <c r="AD827" s="112">
        <f t="shared" si="407"/>
        <v>14000</v>
      </c>
      <c r="AE827" s="112">
        <f t="shared" si="401"/>
        <v>18300</v>
      </c>
      <c r="AF827" s="112">
        <f t="shared" si="402"/>
        <v>12000</v>
      </c>
      <c r="AG827" s="113">
        <f t="shared" si="408"/>
        <v>0.30049261083743845</v>
      </c>
      <c r="AH827" s="114">
        <f t="shared" si="409"/>
        <v>0.19704433497536947</v>
      </c>
    </row>
    <row r="828" spans="1:34" ht="21" customHeight="1">
      <c r="A828" s="593">
        <f t="shared" si="386"/>
        <v>818</v>
      </c>
      <c r="B828" s="565"/>
      <c r="C828" s="135" t="s">
        <v>2145</v>
      </c>
      <c r="D828" s="33"/>
      <c r="E828" s="585">
        <v>1</v>
      </c>
      <c r="F828" s="565"/>
      <c r="G828" s="565"/>
      <c r="H828" s="585" t="s">
        <v>2044</v>
      </c>
      <c r="I828" s="581" t="s">
        <v>2146</v>
      </c>
      <c r="J828" s="565">
        <f t="shared" si="387"/>
        <v>45</v>
      </c>
      <c r="K828" s="565" t="s">
        <v>138</v>
      </c>
      <c r="L828" s="586">
        <v>159.12</v>
      </c>
      <c r="M828" s="566">
        <v>3</v>
      </c>
      <c r="N828" s="19">
        <f t="shared" si="388"/>
        <v>175</v>
      </c>
      <c r="O828" s="102">
        <f t="shared" si="389"/>
        <v>27846</v>
      </c>
      <c r="P828" s="103">
        <f t="shared" si="390"/>
        <v>22.184485917201339</v>
      </c>
      <c r="Q828" s="62">
        <f t="shared" si="335"/>
        <v>10500</v>
      </c>
      <c r="R828" s="104">
        <f t="shared" si="391"/>
        <v>150</v>
      </c>
      <c r="S828" s="62">
        <f t="shared" si="392"/>
        <v>0</v>
      </c>
      <c r="T828" s="62">
        <f t="shared" si="393"/>
        <v>0</v>
      </c>
      <c r="U828" s="62">
        <f t="shared" si="394"/>
        <v>38346</v>
      </c>
      <c r="V828" s="62">
        <f t="shared" si="395"/>
        <v>70600</v>
      </c>
      <c r="W828" s="19">
        <f t="shared" si="396"/>
        <v>1.839890864492264</v>
      </c>
      <c r="X828" s="111">
        <f t="shared" si="403"/>
        <v>94200</v>
      </c>
      <c r="Y828" s="111"/>
      <c r="Z828" s="112">
        <f t="shared" si="404"/>
        <v>2444.5685029940123</v>
      </c>
      <c r="AA828" s="112">
        <f t="shared" si="400"/>
        <v>1624</v>
      </c>
      <c r="AB828" s="112">
        <f t="shared" si="405"/>
        <v>835.38</v>
      </c>
      <c r="AC828" s="112">
        <f t="shared" si="406"/>
        <v>24445.685029940119</v>
      </c>
      <c r="AD828" s="112">
        <f t="shared" si="407"/>
        <v>16240</v>
      </c>
      <c r="AE828" s="112">
        <f t="shared" si="401"/>
        <v>21200</v>
      </c>
      <c r="AF828" s="112">
        <f t="shared" si="402"/>
        <v>13800</v>
      </c>
      <c r="AG828" s="113">
        <f t="shared" si="408"/>
        <v>0.3002832861189802</v>
      </c>
      <c r="AH828" s="114">
        <f t="shared" si="409"/>
        <v>0.19546742209631729</v>
      </c>
    </row>
    <row r="829" spans="1:34" ht="21" customHeight="1">
      <c r="A829" s="593">
        <f t="shared" si="386"/>
        <v>819</v>
      </c>
      <c r="B829" s="565"/>
      <c r="C829" s="135" t="s">
        <v>2147</v>
      </c>
      <c r="D829" s="33"/>
      <c r="E829" s="585">
        <v>1</v>
      </c>
      <c r="F829" s="565"/>
      <c r="G829" s="565"/>
      <c r="H829" s="585" t="s">
        <v>2044</v>
      </c>
      <c r="I829" s="581" t="s">
        <v>2148</v>
      </c>
      <c r="J829" s="565">
        <f t="shared" si="387"/>
        <v>45</v>
      </c>
      <c r="K829" s="565" t="s">
        <v>2092</v>
      </c>
      <c r="L829" s="586">
        <v>459.12</v>
      </c>
      <c r="M829" s="566">
        <v>3</v>
      </c>
      <c r="N829" s="19">
        <f t="shared" si="388"/>
        <v>175</v>
      </c>
      <c r="O829" s="102">
        <f t="shared" si="389"/>
        <v>80346</v>
      </c>
      <c r="P829" s="103">
        <f t="shared" si="390"/>
        <v>64.010439758078675</v>
      </c>
      <c r="Q829" s="62">
        <f t="shared" si="335"/>
        <v>10500</v>
      </c>
      <c r="R829" s="104">
        <f t="shared" si="391"/>
        <v>150</v>
      </c>
      <c r="S829" s="62">
        <f t="shared" si="392"/>
        <v>0</v>
      </c>
      <c r="T829" s="62">
        <f t="shared" si="393"/>
        <v>0</v>
      </c>
      <c r="U829" s="62">
        <f t="shared" si="394"/>
        <v>90846</v>
      </c>
      <c r="V829" s="62">
        <f t="shared" si="395"/>
        <v>168100</v>
      </c>
      <c r="W829" s="19">
        <f t="shared" si="396"/>
        <v>1.8493664543312824</v>
      </c>
      <c r="X829" s="111">
        <f t="shared" si="403"/>
        <v>224200</v>
      </c>
      <c r="Y829" s="111"/>
      <c r="Z829" s="112">
        <f t="shared" si="404"/>
        <v>5868.0714970059935</v>
      </c>
      <c r="AA829" s="112">
        <f t="shared" si="400"/>
        <v>3914</v>
      </c>
      <c r="AB829" s="112">
        <f t="shared" si="405"/>
        <v>2410.38</v>
      </c>
      <c r="AC829" s="112">
        <f t="shared" si="406"/>
        <v>58680.714970059926</v>
      </c>
      <c r="AD829" s="112">
        <f t="shared" si="407"/>
        <v>39140</v>
      </c>
      <c r="AE829" s="112">
        <f t="shared" si="401"/>
        <v>50500</v>
      </c>
      <c r="AF829" s="112">
        <f t="shared" si="402"/>
        <v>32900</v>
      </c>
      <c r="AG829" s="113">
        <f t="shared" si="408"/>
        <v>0.30041641879833431</v>
      </c>
      <c r="AH829" s="114">
        <f t="shared" si="409"/>
        <v>0.19571683521713265</v>
      </c>
    </row>
    <row r="830" spans="1:34" ht="21" customHeight="1">
      <c r="A830" s="593">
        <f t="shared" si="386"/>
        <v>820</v>
      </c>
      <c r="B830" s="565"/>
      <c r="C830" s="135" t="s">
        <v>2149</v>
      </c>
      <c r="D830" s="33"/>
      <c r="E830" s="585">
        <v>1</v>
      </c>
      <c r="F830" s="565"/>
      <c r="G830" s="565"/>
      <c r="H830" s="585" t="s">
        <v>2104</v>
      </c>
      <c r="I830" s="581" t="s">
        <v>2150</v>
      </c>
      <c r="J830" s="565">
        <f t="shared" si="387"/>
        <v>45</v>
      </c>
      <c r="K830" s="565" t="s">
        <v>2063</v>
      </c>
      <c r="L830" s="586">
        <v>199.1</v>
      </c>
      <c r="M830" s="566">
        <v>3</v>
      </c>
      <c r="N830" s="19">
        <f t="shared" si="388"/>
        <v>175</v>
      </c>
      <c r="O830" s="102">
        <f t="shared" si="389"/>
        <v>34842.5</v>
      </c>
      <c r="P830" s="103">
        <f t="shared" si="390"/>
        <v>27.758491365728926</v>
      </c>
      <c r="Q830" s="62">
        <f t="shared" si="335"/>
        <v>10500</v>
      </c>
      <c r="R830" s="104">
        <f t="shared" si="391"/>
        <v>150</v>
      </c>
      <c r="S830" s="62">
        <f t="shared" si="392"/>
        <v>0</v>
      </c>
      <c r="T830" s="62">
        <f t="shared" si="393"/>
        <v>0</v>
      </c>
      <c r="U830" s="62">
        <f t="shared" si="394"/>
        <v>45342.5</v>
      </c>
      <c r="V830" s="62">
        <f t="shared" si="395"/>
        <v>83600</v>
      </c>
      <c r="W830" s="19">
        <f t="shared" si="396"/>
        <v>1.8424209088576997</v>
      </c>
      <c r="X830" s="111">
        <f t="shared" si="403"/>
        <v>111500</v>
      </c>
      <c r="Y830" s="111"/>
      <c r="Z830" s="112">
        <f t="shared" si="404"/>
        <v>2900.8073353293425</v>
      </c>
      <c r="AA830" s="112">
        <f t="shared" si="400"/>
        <v>1930.25</v>
      </c>
      <c r="AB830" s="112">
        <f t="shared" si="405"/>
        <v>1045.2749999999999</v>
      </c>
      <c r="AC830" s="112">
        <f t="shared" si="406"/>
        <v>29008.073353293425</v>
      </c>
      <c r="AD830" s="112">
        <f t="shared" si="407"/>
        <v>19302.5</v>
      </c>
      <c r="AE830" s="112">
        <f t="shared" si="401"/>
        <v>25100</v>
      </c>
      <c r="AF830" s="112">
        <f t="shared" si="402"/>
        <v>16400</v>
      </c>
      <c r="AG830" s="113">
        <f t="shared" si="408"/>
        <v>0.30023923444976075</v>
      </c>
      <c r="AH830" s="114">
        <f t="shared" si="409"/>
        <v>0.19617224880382775</v>
      </c>
    </row>
    <row r="831" spans="1:34" ht="21" customHeight="1">
      <c r="A831" s="593">
        <f t="shared" si="386"/>
        <v>821</v>
      </c>
      <c r="B831" s="565"/>
      <c r="C831" s="135" t="s">
        <v>2151</v>
      </c>
      <c r="D831" s="33"/>
      <c r="E831" s="585">
        <v>1</v>
      </c>
      <c r="F831" s="565"/>
      <c r="G831" s="565"/>
      <c r="H831" s="585" t="s">
        <v>2104</v>
      </c>
      <c r="I831" s="581" t="s">
        <v>2152</v>
      </c>
      <c r="J831" s="565">
        <f t="shared" si="387"/>
        <v>49</v>
      </c>
      <c r="K831" s="565" t="s">
        <v>138</v>
      </c>
      <c r="L831" s="586">
        <v>338.1</v>
      </c>
      <c r="M831" s="566">
        <v>3</v>
      </c>
      <c r="N831" s="19">
        <f t="shared" si="388"/>
        <v>175</v>
      </c>
      <c r="O831" s="102">
        <f t="shared" si="389"/>
        <v>59167.500000000007</v>
      </c>
      <c r="P831" s="103">
        <f t="shared" si="390"/>
        <v>47.137849978668761</v>
      </c>
      <c r="Q831" s="62">
        <f t="shared" si="335"/>
        <v>10500</v>
      </c>
      <c r="R831" s="104">
        <f t="shared" si="391"/>
        <v>150</v>
      </c>
      <c r="S831" s="62">
        <f t="shared" si="392"/>
        <v>0</v>
      </c>
      <c r="T831" s="62">
        <f t="shared" si="393"/>
        <v>0</v>
      </c>
      <c r="U831" s="62">
        <f t="shared" si="394"/>
        <v>69667.5</v>
      </c>
      <c r="V831" s="62">
        <f t="shared" si="395"/>
        <v>128700</v>
      </c>
      <c r="W831" s="19">
        <f t="shared" si="396"/>
        <v>1.8472625209264966</v>
      </c>
      <c r="X831" s="111">
        <f t="shared" si="403"/>
        <v>171600</v>
      </c>
      <c r="Y831" s="111"/>
      <c r="Z831" s="112">
        <f t="shared" si="404"/>
        <v>4487.0303892215561</v>
      </c>
      <c r="AA831" s="112">
        <f t="shared" si="400"/>
        <v>2986.05</v>
      </c>
      <c r="AB831" s="112">
        <f t="shared" si="405"/>
        <v>1775.0250000000001</v>
      </c>
      <c r="AC831" s="112">
        <f t="shared" si="406"/>
        <v>44870.303892215554</v>
      </c>
      <c r="AD831" s="112">
        <f t="shared" si="407"/>
        <v>29860.5</v>
      </c>
      <c r="AE831" s="112">
        <f t="shared" si="401"/>
        <v>38700</v>
      </c>
      <c r="AF831" s="112">
        <f t="shared" si="402"/>
        <v>25100</v>
      </c>
      <c r="AG831" s="113">
        <f t="shared" si="408"/>
        <v>0.30069930069930068</v>
      </c>
      <c r="AH831" s="114">
        <f t="shared" si="409"/>
        <v>0.19502719502719504</v>
      </c>
    </row>
    <row r="832" spans="1:34" ht="21" customHeight="1">
      <c r="A832" s="593">
        <f t="shared" si="386"/>
        <v>822</v>
      </c>
      <c r="B832" s="565"/>
      <c r="C832" s="135" t="s">
        <v>2153</v>
      </c>
      <c r="D832" s="33"/>
      <c r="E832" s="585">
        <v>1</v>
      </c>
      <c r="F832" s="565"/>
      <c r="G832" s="565"/>
      <c r="H832" s="585" t="s">
        <v>2044</v>
      </c>
      <c r="I832" s="581" t="s">
        <v>2154</v>
      </c>
      <c r="J832" s="565">
        <f t="shared" si="387"/>
        <v>49</v>
      </c>
      <c r="K832" s="565" t="s">
        <v>2063</v>
      </c>
      <c r="L832" s="586">
        <v>468.1</v>
      </c>
      <c r="M832" s="566">
        <v>3</v>
      </c>
      <c r="N832" s="19">
        <f t="shared" si="388"/>
        <v>175</v>
      </c>
      <c r="O832" s="102">
        <f t="shared" si="389"/>
        <v>81917.5</v>
      </c>
      <c r="P832" s="103">
        <f t="shared" si="390"/>
        <v>65.262429976382265</v>
      </c>
      <c r="Q832" s="62">
        <f t="shared" si="335"/>
        <v>10500</v>
      </c>
      <c r="R832" s="104">
        <f t="shared" si="391"/>
        <v>150</v>
      </c>
      <c r="S832" s="62">
        <f t="shared" si="392"/>
        <v>0</v>
      </c>
      <c r="T832" s="62">
        <f t="shared" si="393"/>
        <v>0</v>
      </c>
      <c r="U832" s="62">
        <f t="shared" si="394"/>
        <v>92417.5</v>
      </c>
      <c r="V832" s="62">
        <f t="shared" si="395"/>
        <v>171000</v>
      </c>
      <c r="W832" s="19">
        <f t="shared" si="396"/>
        <v>1.8494841409776543</v>
      </c>
      <c r="X832" s="111">
        <f t="shared" si="403"/>
        <v>228000</v>
      </c>
      <c r="Y832" s="111"/>
      <c r="Z832" s="112">
        <f t="shared" si="404"/>
        <v>5970.5483532934104</v>
      </c>
      <c r="AA832" s="112">
        <f t="shared" si="400"/>
        <v>3982.25</v>
      </c>
      <c r="AB832" s="112">
        <f t="shared" si="405"/>
        <v>2457.5250000000001</v>
      </c>
      <c r="AC832" s="112">
        <f t="shared" si="406"/>
        <v>59705.4835329341</v>
      </c>
      <c r="AD832" s="112">
        <f t="shared" si="407"/>
        <v>39822.5</v>
      </c>
      <c r="AE832" s="112">
        <f t="shared" si="401"/>
        <v>51300</v>
      </c>
      <c r="AF832" s="112">
        <f t="shared" si="402"/>
        <v>33400</v>
      </c>
      <c r="AG832" s="113">
        <f t="shared" si="408"/>
        <v>0.3</v>
      </c>
      <c r="AH832" s="114">
        <f t="shared" si="409"/>
        <v>0.19532163742690059</v>
      </c>
    </row>
    <row r="833" spans="1:34" ht="21" customHeight="1">
      <c r="A833" s="593">
        <f t="shared" si="386"/>
        <v>823</v>
      </c>
      <c r="B833" s="565"/>
      <c r="C833" s="135" t="s">
        <v>2155</v>
      </c>
      <c r="D833" s="33"/>
      <c r="E833" s="585">
        <v>1</v>
      </c>
      <c r="F833" s="565"/>
      <c r="G833" s="565"/>
      <c r="H833" s="585" t="s">
        <v>2044</v>
      </c>
      <c r="I833" s="581" t="s">
        <v>2156</v>
      </c>
      <c r="J833" s="565">
        <f t="shared" si="387"/>
        <v>49</v>
      </c>
      <c r="K833" s="565" t="s">
        <v>138</v>
      </c>
      <c r="L833" s="586">
        <v>149.12</v>
      </c>
      <c r="M833" s="566">
        <v>3</v>
      </c>
      <c r="N833" s="19">
        <f t="shared" si="388"/>
        <v>175</v>
      </c>
      <c r="O833" s="102">
        <f t="shared" si="389"/>
        <v>26096</v>
      </c>
      <c r="P833" s="103">
        <f t="shared" si="390"/>
        <v>20.790287455838762</v>
      </c>
      <c r="Q833" s="62">
        <f t="shared" si="335"/>
        <v>10500</v>
      </c>
      <c r="R833" s="104">
        <f t="shared" si="391"/>
        <v>150</v>
      </c>
      <c r="S833" s="62">
        <f t="shared" si="392"/>
        <v>0</v>
      </c>
      <c r="T833" s="62">
        <f t="shared" si="393"/>
        <v>0</v>
      </c>
      <c r="U833" s="62">
        <f t="shared" si="394"/>
        <v>36596</v>
      </c>
      <c r="V833" s="62">
        <f t="shared" si="395"/>
        <v>67400</v>
      </c>
      <c r="W833" s="19">
        <f t="shared" si="396"/>
        <v>1.8391067902450644</v>
      </c>
      <c r="X833" s="111">
        <f t="shared" si="403"/>
        <v>89900</v>
      </c>
      <c r="Y833" s="111"/>
      <c r="Z833" s="112">
        <f t="shared" si="404"/>
        <v>2330.4517365269462</v>
      </c>
      <c r="AA833" s="112">
        <f t="shared" si="400"/>
        <v>1552.1000000000001</v>
      </c>
      <c r="AB833" s="112">
        <f t="shared" si="405"/>
        <v>782.88</v>
      </c>
      <c r="AC833" s="112">
        <f t="shared" si="406"/>
        <v>23304.517365269458</v>
      </c>
      <c r="AD833" s="112">
        <f t="shared" si="407"/>
        <v>15521</v>
      </c>
      <c r="AE833" s="112">
        <f t="shared" si="401"/>
        <v>20200</v>
      </c>
      <c r="AF833" s="112">
        <f t="shared" si="402"/>
        <v>13200</v>
      </c>
      <c r="AG833" s="113">
        <f t="shared" si="408"/>
        <v>0.29970326409495551</v>
      </c>
      <c r="AH833" s="114">
        <f t="shared" si="409"/>
        <v>0.19584569732937684</v>
      </c>
    </row>
    <row r="834" spans="1:34" ht="21" customHeight="1">
      <c r="A834" s="593">
        <f t="shared" si="386"/>
        <v>824</v>
      </c>
      <c r="B834" s="565"/>
      <c r="C834" s="135" t="s">
        <v>2157</v>
      </c>
      <c r="D834" s="33"/>
      <c r="E834" s="585">
        <v>1</v>
      </c>
      <c r="F834" s="565"/>
      <c r="G834" s="565"/>
      <c r="H834" s="585" t="s">
        <v>2044</v>
      </c>
      <c r="I834" s="581" t="s">
        <v>2158</v>
      </c>
      <c r="J834" s="565">
        <f t="shared" si="387"/>
        <v>45</v>
      </c>
      <c r="K834" s="565" t="s">
        <v>138</v>
      </c>
      <c r="L834" s="586">
        <v>138</v>
      </c>
      <c r="M834" s="566">
        <v>3</v>
      </c>
      <c r="N834" s="19">
        <f t="shared" si="388"/>
        <v>175</v>
      </c>
      <c r="O834" s="102">
        <f t="shared" si="389"/>
        <v>24150</v>
      </c>
      <c r="P834" s="103">
        <f t="shared" si="390"/>
        <v>19.239938766803576</v>
      </c>
      <c r="Q834" s="62">
        <f t="shared" si="335"/>
        <v>10500</v>
      </c>
      <c r="R834" s="104">
        <f t="shared" si="391"/>
        <v>150</v>
      </c>
      <c r="S834" s="62">
        <f t="shared" si="392"/>
        <v>0</v>
      </c>
      <c r="T834" s="62">
        <f t="shared" si="393"/>
        <v>0</v>
      </c>
      <c r="U834" s="62">
        <f t="shared" si="394"/>
        <v>34650</v>
      </c>
      <c r="V834" s="62">
        <f t="shared" si="395"/>
        <v>63700</v>
      </c>
      <c r="W834" s="19">
        <f t="shared" si="396"/>
        <v>1.8381418980221373</v>
      </c>
      <c r="X834" s="111">
        <f t="shared" si="403"/>
        <v>85000</v>
      </c>
      <c r="Y834" s="111"/>
      <c r="Z834" s="112">
        <f t="shared" si="404"/>
        <v>2203.5538922155688</v>
      </c>
      <c r="AA834" s="112">
        <f t="shared" si="400"/>
        <v>1460</v>
      </c>
      <c r="AB834" s="112">
        <f t="shared" si="405"/>
        <v>724.5</v>
      </c>
      <c r="AC834" s="112">
        <f t="shared" si="406"/>
        <v>22035.538922155683</v>
      </c>
      <c r="AD834" s="112">
        <f t="shared" si="407"/>
        <v>14600</v>
      </c>
      <c r="AE834" s="112">
        <f t="shared" si="401"/>
        <v>19200</v>
      </c>
      <c r="AF834" s="112">
        <f t="shared" si="402"/>
        <v>12500</v>
      </c>
      <c r="AG834" s="113">
        <f t="shared" si="408"/>
        <v>0.30141287284144425</v>
      </c>
      <c r="AH834" s="114">
        <f t="shared" si="409"/>
        <v>0.19623233908948196</v>
      </c>
    </row>
    <row r="835" spans="1:34" ht="21" customHeight="1">
      <c r="A835" s="593">
        <f t="shared" si="386"/>
        <v>825</v>
      </c>
      <c r="B835" s="565"/>
      <c r="C835" s="135" t="s">
        <v>2159</v>
      </c>
      <c r="D835" s="33"/>
      <c r="E835" s="585">
        <v>1</v>
      </c>
      <c r="F835" s="565"/>
      <c r="G835" s="565"/>
      <c r="H835" s="585" t="s">
        <v>2044</v>
      </c>
      <c r="I835" s="581" t="s">
        <v>2160</v>
      </c>
      <c r="J835" s="565">
        <f t="shared" si="387"/>
        <v>45</v>
      </c>
      <c r="K835" s="565" t="s">
        <v>2069</v>
      </c>
      <c r="L835" s="586">
        <v>119.12</v>
      </c>
      <c r="M835" s="566">
        <v>3</v>
      </c>
      <c r="N835" s="19">
        <f t="shared" si="388"/>
        <v>175</v>
      </c>
      <c r="O835" s="102">
        <f t="shared" si="389"/>
        <v>20846</v>
      </c>
      <c r="P835" s="103">
        <f t="shared" si="390"/>
        <v>16.607692071751028</v>
      </c>
      <c r="Q835" s="62">
        <f t="shared" si="335"/>
        <v>10500</v>
      </c>
      <c r="R835" s="104">
        <f t="shared" si="391"/>
        <v>150</v>
      </c>
      <c r="S835" s="62">
        <f t="shared" si="392"/>
        <v>0</v>
      </c>
      <c r="T835" s="62">
        <f t="shared" si="393"/>
        <v>0</v>
      </c>
      <c r="U835" s="62">
        <f t="shared" si="394"/>
        <v>31346</v>
      </c>
      <c r="V835" s="62">
        <f t="shared" si="395"/>
        <v>57600</v>
      </c>
      <c r="W835" s="19">
        <f t="shared" si="396"/>
        <v>1.8362292832824749</v>
      </c>
      <c r="X835" s="111">
        <f t="shared" si="403"/>
        <v>76800</v>
      </c>
      <c r="Y835" s="111"/>
      <c r="Z835" s="112">
        <f t="shared" si="404"/>
        <v>1988.1014371257493</v>
      </c>
      <c r="AA835" s="112">
        <f t="shared" si="400"/>
        <v>1319.8000000000002</v>
      </c>
      <c r="AB835" s="112">
        <f t="shared" si="405"/>
        <v>625.38</v>
      </c>
      <c r="AC835" s="112">
        <f t="shared" si="406"/>
        <v>19881.014371257486</v>
      </c>
      <c r="AD835" s="112">
        <f t="shared" si="407"/>
        <v>13198</v>
      </c>
      <c r="AE835" s="112">
        <f t="shared" si="401"/>
        <v>17300</v>
      </c>
      <c r="AF835" s="112">
        <f t="shared" si="402"/>
        <v>11300</v>
      </c>
      <c r="AG835" s="113">
        <f t="shared" si="408"/>
        <v>0.30034722222222221</v>
      </c>
      <c r="AH835" s="114">
        <f t="shared" si="409"/>
        <v>0.19618055555555555</v>
      </c>
    </row>
    <row r="836" spans="1:34" ht="21" customHeight="1">
      <c r="A836" s="593">
        <f t="shared" si="386"/>
        <v>826</v>
      </c>
      <c r="B836" s="565"/>
      <c r="C836" s="135" t="s">
        <v>2161</v>
      </c>
      <c r="D836" s="33"/>
      <c r="E836" s="585">
        <v>1</v>
      </c>
      <c r="F836" s="565"/>
      <c r="G836" s="565"/>
      <c r="H836" s="585" t="s">
        <v>2065</v>
      </c>
      <c r="I836" s="581" t="s">
        <v>2162</v>
      </c>
      <c r="J836" s="565">
        <f t="shared" si="387"/>
        <v>45</v>
      </c>
      <c r="K836" s="565" t="s">
        <v>2069</v>
      </c>
      <c r="L836" s="586">
        <v>229.12</v>
      </c>
      <c r="M836" s="566">
        <v>3</v>
      </c>
      <c r="N836" s="19">
        <f t="shared" si="388"/>
        <v>175</v>
      </c>
      <c r="O836" s="102">
        <f t="shared" si="389"/>
        <v>40096</v>
      </c>
      <c r="P836" s="103">
        <f t="shared" si="390"/>
        <v>31.943875146739384</v>
      </c>
      <c r="Q836" s="62">
        <f t="shared" si="335"/>
        <v>10500</v>
      </c>
      <c r="R836" s="104">
        <f t="shared" si="391"/>
        <v>150</v>
      </c>
      <c r="S836" s="62">
        <f t="shared" si="392"/>
        <v>0</v>
      </c>
      <c r="T836" s="62">
        <f t="shared" si="393"/>
        <v>0</v>
      </c>
      <c r="U836" s="62">
        <f t="shared" si="394"/>
        <v>50596</v>
      </c>
      <c r="V836" s="62">
        <f t="shared" si="395"/>
        <v>93300</v>
      </c>
      <c r="W836" s="19">
        <f t="shared" si="396"/>
        <v>1.8438607013974264</v>
      </c>
      <c r="X836" s="111">
        <f t="shared" si="403"/>
        <v>124400</v>
      </c>
      <c r="Y836" s="111"/>
      <c r="Z836" s="112">
        <f t="shared" si="404"/>
        <v>3243.3858682634732</v>
      </c>
      <c r="AA836" s="112">
        <f t="shared" si="400"/>
        <v>2155.6</v>
      </c>
      <c r="AB836" s="112">
        <f t="shared" si="405"/>
        <v>1202.8799999999999</v>
      </c>
      <c r="AC836" s="112">
        <f t="shared" si="406"/>
        <v>32433.858682634731</v>
      </c>
      <c r="AD836" s="112">
        <f t="shared" si="407"/>
        <v>21556</v>
      </c>
      <c r="AE836" s="112">
        <f t="shared" si="401"/>
        <v>28000</v>
      </c>
      <c r="AF836" s="112">
        <f t="shared" si="402"/>
        <v>18200</v>
      </c>
      <c r="AG836" s="113">
        <f t="shared" si="408"/>
        <v>0.30010718113612006</v>
      </c>
      <c r="AH836" s="114">
        <f t="shared" si="409"/>
        <v>0.19506966773847803</v>
      </c>
    </row>
    <row r="837" spans="1:34" ht="21" customHeight="1">
      <c r="A837" s="593">
        <f t="shared" si="386"/>
        <v>827</v>
      </c>
      <c r="B837" s="565"/>
      <c r="C837" s="135" t="s">
        <v>2163</v>
      </c>
      <c r="D837" s="33"/>
      <c r="E837" s="585">
        <v>1</v>
      </c>
      <c r="F837" s="565"/>
      <c r="G837" s="565"/>
      <c r="H837" s="585" t="s">
        <v>2044</v>
      </c>
      <c r="I837" s="581" t="s">
        <v>2164</v>
      </c>
      <c r="J837" s="565">
        <f t="shared" si="387"/>
        <v>45</v>
      </c>
      <c r="K837" s="565" t="s">
        <v>138</v>
      </c>
      <c r="L837" s="586">
        <v>158</v>
      </c>
      <c r="M837" s="566">
        <v>3</v>
      </c>
      <c r="N837" s="19">
        <f t="shared" si="388"/>
        <v>175</v>
      </c>
      <c r="O837" s="102">
        <f t="shared" si="389"/>
        <v>27650</v>
      </c>
      <c r="P837" s="103">
        <f t="shared" si="390"/>
        <v>22.028335689528731</v>
      </c>
      <c r="Q837" s="62">
        <f t="shared" si="335"/>
        <v>10500</v>
      </c>
      <c r="R837" s="104">
        <f t="shared" si="391"/>
        <v>150</v>
      </c>
      <c r="S837" s="62">
        <f t="shared" si="392"/>
        <v>0</v>
      </c>
      <c r="T837" s="62">
        <f t="shared" si="393"/>
        <v>0</v>
      </c>
      <c r="U837" s="62">
        <f t="shared" si="394"/>
        <v>38150</v>
      </c>
      <c r="V837" s="62">
        <f t="shared" si="395"/>
        <v>70200</v>
      </c>
      <c r="W837" s="19">
        <f t="shared" si="396"/>
        <v>1.8398066252815468</v>
      </c>
      <c r="X837" s="111">
        <f t="shared" si="403"/>
        <v>93600</v>
      </c>
      <c r="Y837" s="111"/>
      <c r="Z837" s="112">
        <f t="shared" si="404"/>
        <v>2431.7874251497001</v>
      </c>
      <c r="AA837" s="112">
        <f t="shared" si="400"/>
        <v>1613.8000000000002</v>
      </c>
      <c r="AB837" s="112">
        <f t="shared" si="405"/>
        <v>829.5</v>
      </c>
      <c r="AC837" s="112">
        <f t="shared" si="406"/>
        <v>24317.874251497</v>
      </c>
      <c r="AD837" s="112">
        <f t="shared" si="407"/>
        <v>16138</v>
      </c>
      <c r="AE837" s="112">
        <f t="shared" si="401"/>
        <v>21100</v>
      </c>
      <c r="AF837" s="112">
        <f t="shared" si="402"/>
        <v>13700</v>
      </c>
      <c r="AG837" s="113">
        <f t="shared" si="408"/>
        <v>0.30056980056980059</v>
      </c>
      <c r="AH837" s="114">
        <f t="shared" si="409"/>
        <v>0.19515669515669515</v>
      </c>
    </row>
    <row r="838" spans="1:34" ht="21" customHeight="1">
      <c r="A838" s="593">
        <f t="shared" si="386"/>
        <v>828</v>
      </c>
      <c r="B838" s="565"/>
      <c r="C838" s="135" t="s">
        <v>2165</v>
      </c>
      <c r="D838" s="33"/>
      <c r="E838" s="585">
        <v>1</v>
      </c>
      <c r="F838" s="565"/>
      <c r="G838" s="565"/>
      <c r="H838" s="585" t="s">
        <v>2044</v>
      </c>
      <c r="I838" s="581" t="s">
        <v>2166</v>
      </c>
      <c r="J838" s="565">
        <f t="shared" si="387"/>
        <v>47</v>
      </c>
      <c r="K838" s="565" t="s">
        <v>2092</v>
      </c>
      <c r="L838" s="586">
        <v>118</v>
      </c>
      <c r="M838" s="566">
        <v>3</v>
      </c>
      <c r="N838" s="19">
        <f t="shared" si="388"/>
        <v>175</v>
      </c>
      <c r="O838" s="102">
        <f t="shared" si="389"/>
        <v>20650</v>
      </c>
      <c r="P838" s="103">
        <f t="shared" si="390"/>
        <v>16.45154184407842</v>
      </c>
      <c r="Q838" s="62">
        <f t="shared" si="335"/>
        <v>10500</v>
      </c>
      <c r="R838" s="104">
        <f t="shared" si="391"/>
        <v>150</v>
      </c>
      <c r="S838" s="62">
        <f t="shared" si="392"/>
        <v>0</v>
      </c>
      <c r="T838" s="62">
        <f t="shared" si="393"/>
        <v>0</v>
      </c>
      <c r="U838" s="62">
        <f t="shared" si="394"/>
        <v>31150</v>
      </c>
      <c r="V838" s="62">
        <f t="shared" si="395"/>
        <v>57200</v>
      </c>
      <c r="W838" s="19">
        <f t="shared" si="396"/>
        <v>1.8361030747493776</v>
      </c>
      <c r="X838" s="111">
        <f t="shared" si="403"/>
        <v>76300</v>
      </c>
      <c r="Y838" s="111"/>
      <c r="Z838" s="112">
        <f t="shared" si="404"/>
        <v>1975.320359281437</v>
      </c>
      <c r="AA838" s="112">
        <f t="shared" si="400"/>
        <v>1307.9000000000001</v>
      </c>
      <c r="AB838" s="112">
        <f t="shared" si="405"/>
        <v>619.5</v>
      </c>
      <c r="AC838" s="112">
        <f t="shared" si="406"/>
        <v>19753.203592814374</v>
      </c>
      <c r="AD838" s="112">
        <f t="shared" si="407"/>
        <v>13079</v>
      </c>
      <c r="AE838" s="112">
        <f t="shared" si="401"/>
        <v>17200</v>
      </c>
      <c r="AF838" s="112">
        <f t="shared" si="402"/>
        <v>11200</v>
      </c>
      <c r="AG838" s="113">
        <f t="shared" si="408"/>
        <v>0.30069930069930068</v>
      </c>
      <c r="AH838" s="114">
        <f t="shared" si="409"/>
        <v>0.19580419580419581</v>
      </c>
    </row>
    <row r="839" spans="1:34" ht="21" customHeight="1">
      <c r="A839" s="593">
        <f t="shared" si="386"/>
        <v>829</v>
      </c>
      <c r="B839" s="565"/>
      <c r="C839" s="135" t="s">
        <v>2167</v>
      </c>
      <c r="D839" s="33"/>
      <c r="E839" s="585">
        <v>1</v>
      </c>
      <c r="F839" s="565"/>
      <c r="G839" s="565"/>
      <c r="H839" s="585" t="s">
        <v>2044</v>
      </c>
      <c r="I839" s="581" t="s">
        <v>2168</v>
      </c>
      <c r="J839" s="565">
        <f t="shared" si="387"/>
        <v>44</v>
      </c>
      <c r="K839" s="565" t="s">
        <v>2092</v>
      </c>
      <c r="L839" s="586">
        <v>199.12</v>
      </c>
      <c r="M839" s="566">
        <v>3</v>
      </c>
      <c r="N839" s="19">
        <f t="shared" si="388"/>
        <v>175</v>
      </c>
      <c r="O839" s="102">
        <f t="shared" si="389"/>
        <v>34846</v>
      </c>
      <c r="P839" s="103">
        <f t="shared" si="390"/>
        <v>27.76127976265165</v>
      </c>
      <c r="Q839" s="62">
        <f t="shared" si="335"/>
        <v>10500</v>
      </c>
      <c r="R839" s="104">
        <f t="shared" si="391"/>
        <v>150</v>
      </c>
      <c r="S839" s="62">
        <f t="shared" si="392"/>
        <v>0</v>
      </c>
      <c r="T839" s="62">
        <f t="shared" si="393"/>
        <v>0</v>
      </c>
      <c r="U839" s="62">
        <f t="shared" si="394"/>
        <v>45346</v>
      </c>
      <c r="V839" s="62">
        <f t="shared" si="395"/>
        <v>83600</v>
      </c>
      <c r="W839" s="19">
        <f t="shared" si="396"/>
        <v>1.8424219791352767</v>
      </c>
      <c r="X839" s="111">
        <f t="shared" si="403"/>
        <v>111500</v>
      </c>
      <c r="Y839" s="111"/>
      <c r="Z839" s="112">
        <f t="shared" si="404"/>
        <v>2901.0355688622749</v>
      </c>
      <c r="AA839" s="112">
        <f t="shared" si="400"/>
        <v>1929.9</v>
      </c>
      <c r="AB839" s="112">
        <f t="shared" si="405"/>
        <v>1045.3799999999999</v>
      </c>
      <c r="AC839" s="112">
        <f t="shared" si="406"/>
        <v>29010.355688622745</v>
      </c>
      <c r="AD839" s="112">
        <f t="shared" si="407"/>
        <v>19299</v>
      </c>
      <c r="AE839" s="112">
        <f t="shared" si="401"/>
        <v>25100</v>
      </c>
      <c r="AF839" s="112">
        <f t="shared" si="402"/>
        <v>16400</v>
      </c>
      <c r="AG839" s="113">
        <f t="shared" si="408"/>
        <v>0.30023923444976075</v>
      </c>
      <c r="AH839" s="114">
        <f t="shared" si="409"/>
        <v>0.19617224880382775</v>
      </c>
    </row>
    <row r="840" spans="1:34" ht="21" customHeight="1">
      <c r="A840" s="593">
        <f t="shared" si="386"/>
        <v>830</v>
      </c>
      <c r="B840" s="565"/>
      <c r="C840" s="135" t="s">
        <v>2169</v>
      </c>
      <c r="D840" s="33"/>
      <c r="E840" s="585">
        <v>1</v>
      </c>
      <c r="F840" s="565"/>
      <c r="G840" s="565"/>
      <c r="H840" s="585" t="s">
        <v>2044</v>
      </c>
      <c r="I840" s="581" t="s">
        <v>2170</v>
      </c>
      <c r="J840" s="565">
        <f t="shared" si="387"/>
        <v>41</v>
      </c>
      <c r="K840" s="565" t="s">
        <v>138</v>
      </c>
      <c r="L840" s="586">
        <v>199.12</v>
      </c>
      <c r="M840" s="566">
        <v>3</v>
      </c>
      <c r="N840" s="19">
        <f t="shared" si="388"/>
        <v>175</v>
      </c>
      <c r="O840" s="102">
        <f t="shared" si="389"/>
        <v>34846</v>
      </c>
      <c r="P840" s="103">
        <f t="shared" si="390"/>
        <v>27.76127976265165</v>
      </c>
      <c r="Q840" s="62">
        <f t="shared" si="335"/>
        <v>10500</v>
      </c>
      <c r="R840" s="104">
        <f t="shared" si="391"/>
        <v>150</v>
      </c>
      <c r="S840" s="62">
        <f t="shared" si="392"/>
        <v>0</v>
      </c>
      <c r="T840" s="62">
        <f t="shared" si="393"/>
        <v>0</v>
      </c>
      <c r="U840" s="62">
        <f t="shared" si="394"/>
        <v>45346</v>
      </c>
      <c r="V840" s="62">
        <f t="shared" si="395"/>
        <v>83600</v>
      </c>
      <c r="W840" s="19">
        <f t="shared" si="396"/>
        <v>1.8424219791352767</v>
      </c>
      <c r="X840" s="111">
        <f t="shared" si="403"/>
        <v>111500</v>
      </c>
      <c r="Y840" s="111"/>
      <c r="Z840" s="112">
        <f t="shared" si="404"/>
        <v>2901.0355688622749</v>
      </c>
      <c r="AA840" s="112">
        <f t="shared" si="400"/>
        <v>1929.9</v>
      </c>
      <c r="AB840" s="112">
        <f t="shared" si="405"/>
        <v>1045.3799999999999</v>
      </c>
      <c r="AC840" s="112">
        <f t="shared" si="406"/>
        <v>29010.355688622745</v>
      </c>
      <c r="AD840" s="112">
        <f t="shared" si="407"/>
        <v>19299</v>
      </c>
      <c r="AE840" s="112">
        <f t="shared" si="401"/>
        <v>25100</v>
      </c>
      <c r="AF840" s="112">
        <f t="shared" si="402"/>
        <v>16400</v>
      </c>
      <c r="AG840" s="113">
        <f t="shared" si="408"/>
        <v>0.30023923444976075</v>
      </c>
      <c r="AH840" s="114">
        <f t="shared" si="409"/>
        <v>0.19617224880382775</v>
      </c>
    </row>
    <row r="841" spans="1:34" ht="21" customHeight="1">
      <c r="A841" s="593">
        <f t="shared" si="386"/>
        <v>831</v>
      </c>
      <c r="B841" s="565"/>
      <c r="C841" s="135" t="s">
        <v>2171</v>
      </c>
      <c r="D841" s="33"/>
      <c r="E841" s="585">
        <v>1</v>
      </c>
      <c r="F841" s="565"/>
      <c r="G841" s="565"/>
      <c r="H841" s="585" t="s">
        <v>2065</v>
      </c>
      <c r="I841" s="581" t="s">
        <v>2172</v>
      </c>
      <c r="J841" s="565">
        <f t="shared" si="387"/>
        <v>43</v>
      </c>
      <c r="K841" s="565" t="s">
        <v>2069</v>
      </c>
      <c r="L841" s="586">
        <v>199.12</v>
      </c>
      <c r="M841" s="566">
        <v>3</v>
      </c>
      <c r="N841" s="19">
        <f t="shared" si="388"/>
        <v>175</v>
      </c>
      <c r="O841" s="102">
        <f t="shared" si="389"/>
        <v>34846</v>
      </c>
      <c r="P841" s="103">
        <f t="shared" si="390"/>
        <v>27.76127976265165</v>
      </c>
      <c r="Q841" s="62">
        <f t="shared" si="335"/>
        <v>10500</v>
      </c>
      <c r="R841" s="104">
        <f t="shared" si="391"/>
        <v>150</v>
      </c>
      <c r="S841" s="62">
        <f t="shared" si="392"/>
        <v>0</v>
      </c>
      <c r="T841" s="62">
        <f t="shared" si="393"/>
        <v>0</v>
      </c>
      <c r="U841" s="62">
        <f t="shared" si="394"/>
        <v>45346</v>
      </c>
      <c r="V841" s="62">
        <f t="shared" si="395"/>
        <v>83600</v>
      </c>
      <c r="W841" s="19">
        <f t="shared" si="396"/>
        <v>1.8424219791352767</v>
      </c>
      <c r="X841" s="111">
        <f t="shared" si="403"/>
        <v>111500</v>
      </c>
      <c r="Y841" s="111"/>
      <c r="Z841" s="112">
        <f t="shared" si="404"/>
        <v>2901.0355688622749</v>
      </c>
      <c r="AA841" s="112">
        <f t="shared" si="400"/>
        <v>1929.9</v>
      </c>
      <c r="AB841" s="112">
        <f t="shared" si="405"/>
        <v>1045.3799999999999</v>
      </c>
      <c r="AC841" s="112">
        <f t="shared" si="406"/>
        <v>29010.355688622745</v>
      </c>
      <c r="AD841" s="112">
        <f t="shared" si="407"/>
        <v>19299</v>
      </c>
      <c r="AE841" s="112">
        <f t="shared" si="401"/>
        <v>25100</v>
      </c>
      <c r="AF841" s="112">
        <f t="shared" si="402"/>
        <v>16400</v>
      </c>
      <c r="AG841" s="113">
        <f t="shared" si="408"/>
        <v>0.30023923444976075</v>
      </c>
      <c r="AH841" s="114">
        <f t="shared" si="409"/>
        <v>0.19617224880382775</v>
      </c>
    </row>
    <row r="842" spans="1:34" ht="21" customHeight="1">
      <c r="A842" s="593">
        <f t="shared" si="386"/>
        <v>832</v>
      </c>
      <c r="B842" s="565"/>
      <c r="C842" s="135" t="s">
        <v>2173</v>
      </c>
      <c r="D842" s="33"/>
      <c r="E842" s="585">
        <v>1</v>
      </c>
      <c r="F842" s="565"/>
      <c r="G842" s="565"/>
      <c r="H842" s="585" t="s">
        <v>2044</v>
      </c>
      <c r="I842" s="581" t="s">
        <v>2174</v>
      </c>
      <c r="J842" s="565">
        <f t="shared" si="387"/>
        <v>45</v>
      </c>
      <c r="K842" s="565" t="s">
        <v>2063</v>
      </c>
      <c r="L842" s="586">
        <v>99.1</v>
      </c>
      <c r="M842" s="566">
        <v>3</v>
      </c>
      <c r="N842" s="19">
        <f t="shared" si="388"/>
        <v>175</v>
      </c>
      <c r="O842" s="102">
        <f t="shared" si="389"/>
        <v>17342.5</v>
      </c>
      <c r="P842" s="103">
        <f t="shared" si="390"/>
        <v>13.816506752103146</v>
      </c>
      <c r="Q842" s="62">
        <f t="shared" si="335"/>
        <v>10500</v>
      </c>
      <c r="R842" s="104">
        <f t="shared" si="391"/>
        <v>150</v>
      </c>
      <c r="S842" s="62">
        <f t="shared" si="392"/>
        <v>0</v>
      </c>
      <c r="T842" s="62">
        <f t="shared" si="393"/>
        <v>0</v>
      </c>
      <c r="U842" s="62">
        <f t="shared" si="394"/>
        <v>27842.5</v>
      </c>
      <c r="V842" s="62">
        <f t="shared" si="395"/>
        <v>51100</v>
      </c>
      <c r="W842" s="19">
        <f t="shared" si="396"/>
        <v>1.8337053109368944</v>
      </c>
      <c r="X842" s="111">
        <f t="shared" si="403"/>
        <v>68200</v>
      </c>
      <c r="Y842" s="111"/>
      <c r="Z842" s="112">
        <f t="shared" si="404"/>
        <v>1759.6396706586829</v>
      </c>
      <c r="AA842" s="112">
        <f t="shared" si="400"/>
        <v>1166.3500000000001</v>
      </c>
      <c r="AB842" s="112">
        <f t="shared" si="405"/>
        <v>520.27499999999998</v>
      </c>
      <c r="AC842" s="112">
        <f t="shared" si="406"/>
        <v>17596.396706586827</v>
      </c>
      <c r="AD842" s="112">
        <f t="shared" si="407"/>
        <v>11663.5</v>
      </c>
      <c r="AE842" s="112">
        <f t="shared" si="401"/>
        <v>15400</v>
      </c>
      <c r="AF842" s="112">
        <f t="shared" si="402"/>
        <v>10000</v>
      </c>
      <c r="AG842" s="113">
        <f t="shared" si="408"/>
        <v>0.30136986301369861</v>
      </c>
      <c r="AH842" s="114">
        <f t="shared" si="409"/>
        <v>0.19569471624266144</v>
      </c>
    </row>
    <row r="843" spans="1:34" ht="21" customHeight="1">
      <c r="A843" s="593">
        <f t="shared" ref="A843:A906" si="410">ROW()-10</f>
        <v>833</v>
      </c>
      <c r="B843" s="565"/>
      <c r="C843" s="135" t="s">
        <v>2175</v>
      </c>
      <c r="D843" s="33"/>
      <c r="E843" s="585">
        <v>1</v>
      </c>
      <c r="F843" s="565"/>
      <c r="G843" s="565"/>
      <c r="H843" s="585" t="s">
        <v>2044</v>
      </c>
      <c r="I843" s="581" t="s">
        <v>2176</v>
      </c>
      <c r="J843" s="565">
        <f t="shared" si="387"/>
        <v>47</v>
      </c>
      <c r="K843" s="565" t="s">
        <v>138</v>
      </c>
      <c r="L843" s="586">
        <v>118.1</v>
      </c>
      <c r="M843" s="566">
        <v>3</v>
      </c>
      <c r="N843" s="19">
        <f t="shared" si="388"/>
        <v>175</v>
      </c>
      <c r="O843" s="102">
        <f t="shared" si="389"/>
        <v>20667.5</v>
      </c>
      <c r="P843" s="103">
        <f t="shared" si="390"/>
        <v>16.465483828692044</v>
      </c>
      <c r="Q843" s="62">
        <f t="shared" si="335"/>
        <v>10500</v>
      </c>
      <c r="R843" s="104">
        <f t="shared" si="391"/>
        <v>150</v>
      </c>
      <c r="S843" s="62">
        <f t="shared" si="392"/>
        <v>0</v>
      </c>
      <c r="T843" s="62">
        <f t="shared" si="393"/>
        <v>0</v>
      </c>
      <c r="U843" s="62">
        <f t="shared" si="394"/>
        <v>31167.5</v>
      </c>
      <c r="V843" s="62">
        <f t="shared" si="395"/>
        <v>57300</v>
      </c>
      <c r="W843" s="19">
        <f t="shared" si="396"/>
        <v>1.8361144079051333</v>
      </c>
      <c r="X843" s="111">
        <f t="shared" si="403"/>
        <v>76400</v>
      </c>
      <c r="Y843" s="111"/>
      <c r="Z843" s="112">
        <f t="shared" si="404"/>
        <v>1976.461526946109</v>
      </c>
      <c r="AA843" s="112">
        <f t="shared" si="400"/>
        <v>1314.45</v>
      </c>
      <c r="AB843" s="112">
        <f t="shared" si="405"/>
        <v>620.02499999999998</v>
      </c>
      <c r="AC843" s="112">
        <f t="shared" si="406"/>
        <v>19764.615269461086</v>
      </c>
      <c r="AD843" s="112">
        <f t="shared" si="407"/>
        <v>13144.5</v>
      </c>
      <c r="AE843" s="112">
        <f t="shared" si="401"/>
        <v>17200</v>
      </c>
      <c r="AF843" s="112">
        <f t="shared" si="402"/>
        <v>11300</v>
      </c>
      <c r="AG843" s="113">
        <f t="shared" si="408"/>
        <v>0.30017452006980805</v>
      </c>
      <c r="AH843" s="114">
        <f t="shared" si="409"/>
        <v>0.19720767888307156</v>
      </c>
    </row>
    <row r="844" spans="1:34" ht="21" customHeight="1">
      <c r="A844" s="593">
        <f t="shared" si="410"/>
        <v>834</v>
      </c>
      <c r="B844" s="565"/>
      <c r="C844" s="135" t="s">
        <v>2177</v>
      </c>
      <c r="D844" s="33"/>
      <c r="E844" s="585">
        <v>1</v>
      </c>
      <c r="F844" s="565"/>
      <c r="G844" s="565"/>
      <c r="H844" s="585" t="s">
        <v>2052</v>
      </c>
      <c r="I844" s="581" t="s">
        <v>2178</v>
      </c>
      <c r="J844" s="565">
        <f t="shared" si="387"/>
        <v>47</v>
      </c>
      <c r="K844" s="565" t="s">
        <v>138</v>
      </c>
      <c r="L844" s="586">
        <v>98.1</v>
      </c>
      <c r="M844" s="566">
        <v>3</v>
      </c>
      <c r="N844" s="19">
        <f t="shared" si="388"/>
        <v>175</v>
      </c>
      <c r="O844" s="102">
        <f t="shared" si="389"/>
        <v>17167.5</v>
      </c>
      <c r="P844" s="103">
        <f t="shared" si="390"/>
        <v>13.67708690596689</v>
      </c>
      <c r="Q844" s="62">
        <f t="shared" si="335"/>
        <v>10500</v>
      </c>
      <c r="R844" s="104">
        <f t="shared" si="391"/>
        <v>150</v>
      </c>
      <c r="S844" s="62">
        <f t="shared" si="392"/>
        <v>0</v>
      </c>
      <c r="T844" s="62">
        <f t="shared" si="393"/>
        <v>0</v>
      </c>
      <c r="U844" s="62">
        <f t="shared" si="394"/>
        <v>27667.5</v>
      </c>
      <c r="V844" s="62">
        <f t="shared" si="395"/>
        <v>50800</v>
      </c>
      <c r="W844" s="19">
        <f t="shared" si="396"/>
        <v>1.833562476564897</v>
      </c>
      <c r="X844" s="111">
        <f t="shared" si="403"/>
        <v>67800</v>
      </c>
      <c r="Y844" s="111"/>
      <c r="Z844" s="112">
        <f t="shared" si="404"/>
        <v>1748.2279940119768</v>
      </c>
      <c r="AA844" s="112">
        <f t="shared" si="400"/>
        <v>1160.6500000000001</v>
      </c>
      <c r="AB844" s="112">
        <f t="shared" si="405"/>
        <v>515.02499999999998</v>
      </c>
      <c r="AC844" s="112">
        <f t="shared" si="406"/>
        <v>17482.27994011977</v>
      </c>
      <c r="AD844" s="112">
        <f t="shared" si="407"/>
        <v>11606.5</v>
      </c>
      <c r="AE844" s="112">
        <f t="shared" si="401"/>
        <v>15300</v>
      </c>
      <c r="AF844" s="112">
        <f t="shared" si="402"/>
        <v>10000</v>
      </c>
      <c r="AG844" s="113">
        <f t="shared" si="408"/>
        <v>0.30118110236220474</v>
      </c>
      <c r="AH844" s="114">
        <f t="shared" si="409"/>
        <v>0.19685039370078741</v>
      </c>
    </row>
    <row r="845" spans="1:34" ht="21" customHeight="1">
      <c r="A845" s="593">
        <f t="shared" si="410"/>
        <v>835</v>
      </c>
      <c r="B845" s="565"/>
      <c r="C845" s="135" t="s">
        <v>2179</v>
      </c>
      <c r="D845" s="33"/>
      <c r="E845" s="585">
        <v>1</v>
      </c>
      <c r="F845" s="565"/>
      <c r="G845" s="565"/>
      <c r="H845" s="585" t="s">
        <v>2044</v>
      </c>
      <c r="I845" s="581" t="s">
        <v>2180</v>
      </c>
      <c r="J845" s="565">
        <f t="shared" ref="J845:J908" si="411">LENB(I845)</f>
        <v>44</v>
      </c>
      <c r="K845" s="565" t="s">
        <v>138</v>
      </c>
      <c r="L845" s="586">
        <v>509.12</v>
      </c>
      <c r="M845" s="566">
        <v>3</v>
      </c>
      <c r="N845" s="19">
        <f t="shared" ref="N845:N908" si="412">IF(K845="USD",$G$1,IF(K845="CNY",$G$2,IF(K845="JPY",$G$4,IF(K845="EUR",$G$3,"확인요망"))))</f>
        <v>175</v>
      </c>
      <c r="O845" s="102">
        <f t="shared" ref="O845:O908" si="413">L845*N845</f>
        <v>89096</v>
      </c>
      <c r="P845" s="103">
        <f t="shared" ref="P845:P908" si="414">O845/$G$1</f>
        <v>70.981432064891564</v>
      </c>
      <c r="Q845" s="62">
        <f t="shared" si="335"/>
        <v>10500</v>
      </c>
      <c r="R845" s="104">
        <f t="shared" ref="R845:R908" si="415">IF(G845="USD",200,150)</f>
        <v>150</v>
      </c>
      <c r="S845" s="62">
        <f t="shared" ref="S845:S908" si="416">IF(P845&lt;R845,0,(O845+Q845)*0.08)</f>
        <v>0</v>
      </c>
      <c r="T845" s="62">
        <f t="shared" ref="T845:T908" si="417">IF(P845&lt;R845,0,(O845+S845)*0.1)</f>
        <v>0</v>
      </c>
      <c r="U845" s="62">
        <f t="shared" ref="U845:U908" si="418">SUM(O845+Q845)</f>
        <v>99596</v>
      </c>
      <c r="V845" s="62">
        <f t="shared" ref="V845:V908" si="419">ROUNDUP(U845*W845, -2)</f>
        <v>184300</v>
      </c>
      <c r="W845" s="19">
        <f t="shared" ref="W845:W908" si="420">((0.03*O845)+(0.9*U845))/(0.501*U845)</f>
        <v>1.8499744957652873</v>
      </c>
      <c r="X845" s="111">
        <f t="shared" si="403"/>
        <v>245800</v>
      </c>
      <c r="Y845" s="111"/>
      <c r="Z845" s="112">
        <f t="shared" si="404"/>
        <v>6438.6553293413208</v>
      </c>
      <c r="AA845" s="112">
        <f t="shared" si="400"/>
        <v>4291.8</v>
      </c>
      <c r="AB845" s="112">
        <f t="shared" si="405"/>
        <v>2672.88</v>
      </c>
      <c r="AC845" s="112">
        <f t="shared" si="406"/>
        <v>64386.553293413221</v>
      </c>
      <c r="AD845" s="112">
        <f t="shared" si="407"/>
        <v>42918</v>
      </c>
      <c r="AE845" s="112">
        <f t="shared" si="401"/>
        <v>55300</v>
      </c>
      <c r="AF845" s="112">
        <f t="shared" si="402"/>
        <v>36000</v>
      </c>
      <c r="AG845" s="113">
        <f t="shared" si="408"/>
        <v>0.30005425935973956</v>
      </c>
      <c r="AH845" s="114">
        <f t="shared" si="409"/>
        <v>0.19533369506239825</v>
      </c>
    </row>
    <row r="846" spans="1:34" ht="21" customHeight="1">
      <c r="A846" s="593">
        <f t="shared" si="410"/>
        <v>836</v>
      </c>
      <c r="B846" s="565"/>
      <c r="C846" s="135" t="s">
        <v>2181</v>
      </c>
      <c r="D846" s="33"/>
      <c r="E846" s="585">
        <v>1</v>
      </c>
      <c r="F846" s="565"/>
      <c r="G846" s="565"/>
      <c r="H846" s="585" t="s">
        <v>2104</v>
      </c>
      <c r="I846" s="581" t="s">
        <v>2182</v>
      </c>
      <c r="J846" s="565">
        <f t="shared" si="411"/>
        <v>49</v>
      </c>
      <c r="K846" s="565" t="s">
        <v>138</v>
      </c>
      <c r="L846" s="586">
        <v>128</v>
      </c>
      <c r="M846" s="566">
        <v>3</v>
      </c>
      <c r="N846" s="19">
        <f t="shared" si="412"/>
        <v>175</v>
      </c>
      <c r="O846" s="102">
        <f t="shared" si="413"/>
        <v>22400</v>
      </c>
      <c r="P846" s="103">
        <f t="shared" si="414"/>
        <v>17.845740305440998</v>
      </c>
      <c r="Q846" s="62">
        <f t="shared" si="335"/>
        <v>10500</v>
      </c>
      <c r="R846" s="104">
        <f t="shared" si="415"/>
        <v>150</v>
      </c>
      <c r="S846" s="62">
        <f t="shared" si="416"/>
        <v>0</v>
      </c>
      <c r="T846" s="62">
        <f t="shared" si="417"/>
        <v>0</v>
      </c>
      <c r="U846" s="62">
        <f t="shared" si="418"/>
        <v>32900</v>
      </c>
      <c r="V846" s="62">
        <f t="shared" si="419"/>
        <v>60500</v>
      </c>
      <c r="W846" s="19">
        <f t="shared" si="420"/>
        <v>1.8371767104089691</v>
      </c>
      <c r="X846" s="111">
        <f t="shared" si="403"/>
        <v>80700</v>
      </c>
      <c r="Y846" s="111"/>
      <c r="Z846" s="112">
        <f t="shared" si="404"/>
        <v>2089.4371257485027</v>
      </c>
      <c r="AA846" s="112">
        <f t="shared" ref="AA846:AA909" si="421">AD846*0.1</f>
        <v>1388.1000000000001</v>
      </c>
      <c r="AB846" s="112">
        <f t="shared" si="405"/>
        <v>672</v>
      </c>
      <c r="AC846" s="112">
        <f t="shared" si="406"/>
        <v>20894.371257485029</v>
      </c>
      <c r="AD846" s="112">
        <f t="shared" si="407"/>
        <v>13881</v>
      </c>
      <c r="AE846" s="112">
        <f t="shared" ref="AE846:AE909" si="422">ROUNDUP(AC846-(Z846+AB846),-2)</f>
        <v>18200</v>
      </c>
      <c r="AF846" s="112">
        <f t="shared" ref="AF846:AF909" si="423">ROUNDUP(AD846-(AB846+AA846),-2)</f>
        <v>11900</v>
      </c>
      <c r="AG846" s="113">
        <f t="shared" si="408"/>
        <v>0.30082644628099175</v>
      </c>
      <c r="AH846" s="114">
        <f t="shared" si="409"/>
        <v>0.19669421487603306</v>
      </c>
    </row>
    <row r="847" spans="1:34" ht="21" customHeight="1">
      <c r="A847" s="593">
        <f t="shared" si="410"/>
        <v>837</v>
      </c>
      <c r="B847" s="565"/>
      <c r="C847" s="135" t="s">
        <v>2183</v>
      </c>
      <c r="D847" s="33"/>
      <c r="E847" s="585">
        <v>1</v>
      </c>
      <c r="F847" s="565"/>
      <c r="G847" s="565"/>
      <c r="H847" s="585" t="s">
        <v>2044</v>
      </c>
      <c r="I847" s="581" t="s">
        <v>2184</v>
      </c>
      <c r="J847" s="565">
        <f t="shared" si="411"/>
        <v>47</v>
      </c>
      <c r="K847" s="565" t="s">
        <v>2092</v>
      </c>
      <c r="L847" s="586">
        <v>218.1</v>
      </c>
      <c r="M847" s="566">
        <v>3</v>
      </c>
      <c r="N847" s="19">
        <f t="shared" si="412"/>
        <v>175</v>
      </c>
      <c r="O847" s="102">
        <f t="shared" si="413"/>
        <v>38167.5</v>
      </c>
      <c r="P847" s="103">
        <f t="shared" si="414"/>
        <v>30.407468442317825</v>
      </c>
      <c r="Q847" s="62">
        <f t="shared" si="335"/>
        <v>10500</v>
      </c>
      <c r="R847" s="104">
        <f t="shared" si="415"/>
        <v>150</v>
      </c>
      <c r="S847" s="62">
        <f t="shared" si="416"/>
        <v>0</v>
      </c>
      <c r="T847" s="62">
        <f t="shared" si="417"/>
        <v>0</v>
      </c>
      <c r="U847" s="62">
        <f t="shared" si="418"/>
        <v>48667.5</v>
      </c>
      <c r="V847" s="62">
        <f t="shared" si="419"/>
        <v>89800</v>
      </c>
      <c r="W847" s="19">
        <f t="shared" si="420"/>
        <v>1.8433682796219859</v>
      </c>
      <c r="X847" s="111">
        <f t="shared" si="403"/>
        <v>119800</v>
      </c>
      <c r="Y847" s="111"/>
      <c r="Z847" s="112">
        <f t="shared" si="404"/>
        <v>3117.6291916167679</v>
      </c>
      <c r="AA847" s="112">
        <f t="shared" si="421"/>
        <v>2076.65</v>
      </c>
      <c r="AB847" s="112">
        <f t="shared" si="405"/>
        <v>1145.0249999999999</v>
      </c>
      <c r="AC847" s="112">
        <f t="shared" si="406"/>
        <v>31176.291916167669</v>
      </c>
      <c r="AD847" s="112">
        <f t="shared" si="407"/>
        <v>20766.5</v>
      </c>
      <c r="AE847" s="112">
        <f t="shared" si="422"/>
        <v>27000</v>
      </c>
      <c r="AF847" s="112">
        <f t="shared" si="423"/>
        <v>17600</v>
      </c>
      <c r="AG847" s="113">
        <f t="shared" si="408"/>
        <v>0.30066815144766146</v>
      </c>
      <c r="AH847" s="114">
        <f t="shared" si="409"/>
        <v>0.19599109131403117</v>
      </c>
    </row>
    <row r="848" spans="1:34" ht="21" customHeight="1">
      <c r="A848" s="593">
        <f t="shared" si="410"/>
        <v>838</v>
      </c>
      <c r="B848" s="565"/>
      <c r="C848" s="135" t="s">
        <v>2185</v>
      </c>
      <c r="D848" s="33"/>
      <c r="E848" s="585">
        <v>1</v>
      </c>
      <c r="F848" s="565"/>
      <c r="G848" s="565"/>
      <c r="H848" s="585" t="s">
        <v>2044</v>
      </c>
      <c r="I848" s="581" t="s">
        <v>2186</v>
      </c>
      <c r="J848" s="565">
        <f t="shared" si="411"/>
        <v>42</v>
      </c>
      <c r="K848" s="565" t="s">
        <v>2046</v>
      </c>
      <c r="L848" s="586">
        <v>109.1</v>
      </c>
      <c r="M848" s="566">
        <v>3</v>
      </c>
      <c r="N848" s="19">
        <f t="shared" si="412"/>
        <v>175</v>
      </c>
      <c r="O848" s="102">
        <f t="shared" si="413"/>
        <v>19092.5</v>
      </c>
      <c r="P848" s="103">
        <f t="shared" si="414"/>
        <v>15.210705213465724</v>
      </c>
      <c r="Q848" s="62">
        <f t="shared" si="335"/>
        <v>10500</v>
      </c>
      <c r="R848" s="104">
        <f t="shared" si="415"/>
        <v>150</v>
      </c>
      <c r="S848" s="62">
        <f t="shared" si="416"/>
        <v>0</v>
      </c>
      <c r="T848" s="62">
        <f t="shared" si="417"/>
        <v>0</v>
      </c>
      <c r="U848" s="62">
        <f t="shared" si="418"/>
        <v>29592.5</v>
      </c>
      <c r="V848" s="62">
        <f t="shared" si="419"/>
        <v>54400</v>
      </c>
      <c r="W848" s="19">
        <f t="shared" si="420"/>
        <v>1.8350407405177818</v>
      </c>
      <c r="X848" s="111">
        <f t="shared" si="403"/>
        <v>72600</v>
      </c>
      <c r="Y848" s="111"/>
      <c r="Z848" s="112">
        <f t="shared" si="404"/>
        <v>1873.7564371257486</v>
      </c>
      <c r="AA848" s="112">
        <f t="shared" si="421"/>
        <v>1246.5500000000002</v>
      </c>
      <c r="AB848" s="112">
        <f t="shared" si="405"/>
        <v>572.77499999999998</v>
      </c>
      <c r="AC848" s="112">
        <f t="shared" si="406"/>
        <v>18737.564371257482</v>
      </c>
      <c r="AD848" s="112">
        <f t="shared" si="407"/>
        <v>12465.5</v>
      </c>
      <c r="AE848" s="112">
        <f t="shared" si="422"/>
        <v>16300</v>
      </c>
      <c r="AF848" s="112">
        <f t="shared" si="423"/>
        <v>10700</v>
      </c>
      <c r="AG848" s="113">
        <f t="shared" si="408"/>
        <v>0.29963235294117646</v>
      </c>
      <c r="AH848" s="114">
        <f t="shared" si="409"/>
        <v>0.19669117647058823</v>
      </c>
    </row>
    <row r="849" spans="1:34" ht="21" customHeight="1">
      <c r="A849" s="593">
        <f t="shared" si="410"/>
        <v>839</v>
      </c>
      <c r="B849" s="565"/>
      <c r="C849" s="135" t="s">
        <v>2187</v>
      </c>
      <c r="D849" s="33"/>
      <c r="E849" s="585">
        <v>1</v>
      </c>
      <c r="F849" s="565"/>
      <c r="G849" s="565"/>
      <c r="H849" s="585" t="s">
        <v>2188</v>
      </c>
      <c r="I849" s="581" t="s">
        <v>2189</v>
      </c>
      <c r="J849" s="565">
        <f t="shared" si="411"/>
        <v>48</v>
      </c>
      <c r="K849" s="565" t="s">
        <v>138</v>
      </c>
      <c r="L849" s="586">
        <v>209.12</v>
      </c>
      <c r="M849" s="566">
        <v>3</v>
      </c>
      <c r="N849" s="19">
        <f t="shared" si="412"/>
        <v>175</v>
      </c>
      <c r="O849" s="102">
        <f t="shared" si="413"/>
        <v>36596</v>
      </c>
      <c r="P849" s="103">
        <f t="shared" si="414"/>
        <v>29.155478224014228</v>
      </c>
      <c r="Q849" s="62">
        <f t="shared" si="335"/>
        <v>10500</v>
      </c>
      <c r="R849" s="104">
        <f t="shared" si="415"/>
        <v>150</v>
      </c>
      <c r="S849" s="62">
        <f t="shared" si="416"/>
        <v>0</v>
      </c>
      <c r="T849" s="62">
        <f t="shared" si="417"/>
        <v>0</v>
      </c>
      <c r="U849" s="62">
        <f t="shared" si="418"/>
        <v>47096</v>
      </c>
      <c r="V849" s="62">
        <f t="shared" si="419"/>
        <v>86800</v>
      </c>
      <c r="W849" s="19">
        <f t="shared" si="420"/>
        <v>1.842937193389677</v>
      </c>
      <c r="X849" s="111">
        <f t="shared" si="403"/>
        <v>115800</v>
      </c>
      <c r="Y849" s="111"/>
      <c r="Z849" s="112">
        <f t="shared" si="404"/>
        <v>3015.152335329341</v>
      </c>
      <c r="AA849" s="112">
        <f t="shared" si="421"/>
        <v>2001.8000000000002</v>
      </c>
      <c r="AB849" s="112">
        <f t="shared" si="405"/>
        <v>1097.8799999999999</v>
      </c>
      <c r="AC849" s="112">
        <f t="shared" si="406"/>
        <v>30151.523353293407</v>
      </c>
      <c r="AD849" s="112">
        <f t="shared" si="407"/>
        <v>20018</v>
      </c>
      <c r="AE849" s="112">
        <f t="shared" si="422"/>
        <v>26100</v>
      </c>
      <c r="AF849" s="112">
        <f t="shared" si="423"/>
        <v>17000</v>
      </c>
      <c r="AG849" s="113">
        <f t="shared" si="408"/>
        <v>0.30069124423963134</v>
      </c>
      <c r="AH849" s="114">
        <f t="shared" si="409"/>
        <v>0.19585253456221199</v>
      </c>
    </row>
    <row r="850" spans="1:34" ht="21" customHeight="1">
      <c r="A850" s="593">
        <f t="shared" si="410"/>
        <v>840</v>
      </c>
      <c r="B850" s="565"/>
      <c r="C850" s="135" t="s">
        <v>2190</v>
      </c>
      <c r="D850" s="33"/>
      <c r="E850" s="585">
        <v>1</v>
      </c>
      <c r="F850" s="565"/>
      <c r="G850" s="565"/>
      <c r="H850" s="585" t="s">
        <v>2104</v>
      </c>
      <c r="I850" s="581" t="s">
        <v>2191</v>
      </c>
      <c r="J850" s="565">
        <f t="shared" si="411"/>
        <v>47</v>
      </c>
      <c r="K850" s="565" t="s">
        <v>138</v>
      </c>
      <c r="L850" s="586">
        <v>208.1</v>
      </c>
      <c r="M850" s="566">
        <v>3</v>
      </c>
      <c r="N850" s="19">
        <f t="shared" si="412"/>
        <v>175</v>
      </c>
      <c r="O850" s="102">
        <f t="shared" si="413"/>
        <v>36417.5</v>
      </c>
      <c r="P850" s="103">
        <f t="shared" si="414"/>
        <v>29.013269980955247</v>
      </c>
      <c r="Q850" s="62">
        <f t="shared" si="335"/>
        <v>10500</v>
      </c>
      <c r="R850" s="104">
        <f t="shared" si="415"/>
        <v>150</v>
      </c>
      <c r="S850" s="62">
        <f t="shared" si="416"/>
        <v>0</v>
      </c>
      <c r="T850" s="62">
        <f t="shared" si="417"/>
        <v>0</v>
      </c>
      <c r="U850" s="62">
        <f t="shared" si="418"/>
        <v>46917.5</v>
      </c>
      <c r="V850" s="62">
        <f t="shared" si="419"/>
        <v>86500</v>
      </c>
      <c r="W850" s="19">
        <f t="shared" si="420"/>
        <v>1.8428864017582143</v>
      </c>
      <c r="X850" s="111">
        <f t="shared" si="403"/>
        <v>115400</v>
      </c>
      <c r="Y850" s="111"/>
      <c r="Z850" s="112">
        <f t="shared" si="404"/>
        <v>3003.5124251497009</v>
      </c>
      <c r="AA850" s="112">
        <f t="shared" si="421"/>
        <v>1996.45</v>
      </c>
      <c r="AB850" s="112">
        <f t="shared" si="405"/>
        <v>1092.5249999999999</v>
      </c>
      <c r="AC850" s="112">
        <f t="shared" si="406"/>
        <v>30035.124251497007</v>
      </c>
      <c r="AD850" s="112">
        <f t="shared" si="407"/>
        <v>19964.5</v>
      </c>
      <c r="AE850" s="112">
        <f t="shared" si="422"/>
        <v>26000</v>
      </c>
      <c r="AF850" s="112">
        <f t="shared" si="423"/>
        <v>16900</v>
      </c>
      <c r="AG850" s="113">
        <f t="shared" si="408"/>
        <v>0.30057803468208094</v>
      </c>
      <c r="AH850" s="114">
        <f t="shared" si="409"/>
        <v>0.19537572254335261</v>
      </c>
    </row>
    <row r="851" spans="1:34" ht="21" customHeight="1">
      <c r="A851" s="593">
        <f t="shared" si="410"/>
        <v>841</v>
      </c>
      <c r="B851" s="565"/>
      <c r="C851" s="135" t="s">
        <v>2192</v>
      </c>
      <c r="D851" s="33"/>
      <c r="E851" s="585">
        <v>1</v>
      </c>
      <c r="F851" s="565"/>
      <c r="G851" s="565"/>
      <c r="H851" s="585" t="s">
        <v>2104</v>
      </c>
      <c r="I851" s="581" t="s">
        <v>2193</v>
      </c>
      <c r="J851" s="565">
        <f t="shared" si="411"/>
        <v>49</v>
      </c>
      <c r="K851" s="565" t="s">
        <v>138</v>
      </c>
      <c r="L851" s="586">
        <v>118</v>
      </c>
      <c r="M851" s="566">
        <v>3</v>
      </c>
      <c r="N851" s="19">
        <f t="shared" si="412"/>
        <v>175</v>
      </c>
      <c r="O851" s="102">
        <f t="shared" si="413"/>
        <v>20650</v>
      </c>
      <c r="P851" s="103">
        <f t="shared" si="414"/>
        <v>16.45154184407842</v>
      </c>
      <c r="Q851" s="62">
        <f t="shared" si="335"/>
        <v>10500</v>
      </c>
      <c r="R851" s="104">
        <f t="shared" si="415"/>
        <v>150</v>
      </c>
      <c r="S851" s="62">
        <f t="shared" si="416"/>
        <v>0</v>
      </c>
      <c r="T851" s="62">
        <f t="shared" si="417"/>
        <v>0</v>
      </c>
      <c r="U851" s="62">
        <f t="shared" si="418"/>
        <v>31150</v>
      </c>
      <c r="V851" s="62">
        <f t="shared" si="419"/>
        <v>57200</v>
      </c>
      <c r="W851" s="19">
        <f t="shared" si="420"/>
        <v>1.8361030747493776</v>
      </c>
      <c r="X851" s="111">
        <f t="shared" si="403"/>
        <v>76300</v>
      </c>
      <c r="Y851" s="111"/>
      <c r="Z851" s="112">
        <f t="shared" si="404"/>
        <v>1975.320359281437</v>
      </c>
      <c r="AA851" s="112">
        <f t="shared" si="421"/>
        <v>1307.9000000000001</v>
      </c>
      <c r="AB851" s="112">
        <f t="shared" si="405"/>
        <v>619.5</v>
      </c>
      <c r="AC851" s="112">
        <f t="shared" si="406"/>
        <v>19753.203592814374</v>
      </c>
      <c r="AD851" s="112">
        <f t="shared" si="407"/>
        <v>13079</v>
      </c>
      <c r="AE851" s="112">
        <f t="shared" si="422"/>
        <v>17200</v>
      </c>
      <c r="AF851" s="112">
        <f t="shared" si="423"/>
        <v>11200</v>
      </c>
      <c r="AG851" s="113">
        <f t="shared" si="408"/>
        <v>0.30069930069930068</v>
      </c>
      <c r="AH851" s="114">
        <f t="shared" si="409"/>
        <v>0.19580419580419581</v>
      </c>
    </row>
    <row r="852" spans="1:34" ht="21" customHeight="1">
      <c r="A852" s="593">
        <f t="shared" si="410"/>
        <v>842</v>
      </c>
      <c r="B852" s="565"/>
      <c r="C852" s="135" t="s">
        <v>2194</v>
      </c>
      <c r="D852" s="33"/>
      <c r="E852" s="585">
        <v>1</v>
      </c>
      <c r="F852" s="565"/>
      <c r="G852" s="565"/>
      <c r="H852" s="585" t="s">
        <v>2044</v>
      </c>
      <c r="I852" s="581" t="s">
        <v>2195</v>
      </c>
      <c r="J852" s="565">
        <f t="shared" si="411"/>
        <v>47</v>
      </c>
      <c r="K852" s="565" t="s">
        <v>138</v>
      </c>
      <c r="L852" s="586">
        <v>138.1</v>
      </c>
      <c r="M852" s="566">
        <v>3</v>
      </c>
      <c r="N852" s="19">
        <f t="shared" si="412"/>
        <v>175</v>
      </c>
      <c r="O852" s="102">
        <f t="shared" si="413"/>
        <v>24167.5</v>
      </c>
      <c r="P852" s="103">
        <f t="shared" si="414"/>
        <v>19.253880751417199</v>
      </c>
      <c r="Q852" s="62">
        <f t="shared" si="335"/>
        <v>10500</v>
      </c>
      <c r="R852" s="104">
        <f t="shared" si="415"/>
        <v>150</v>
      </c>
      <c r="S852" s="62">
        <f t="shared" si="416"/>
        <v>0</v>
      </c>
      <c r="T852" s="62">
        <f t="shared" si="417"/>
        <v>0</v>
      </c>
      <c r="U852" s="62">
        <f t="shared" si="418"/>
        <v>34667.5</v>
      </c>
      <c r="V852" s="62">
        <f t="shared" si="419"/>
        <v>63800</v>
      </c>
      <c r="W852" s="19">
        <f t="shared" si="420"/>
        <v>1.8381510578036255</v>
      </c>
      <c r="X852" s="111">
        <f t="shared" si="403"/>
        <v>85100</v>
      </c>
      <c r="Y852" s="111"/>
      <c r="Z852" s="112">
        <f t="shared" si="404"/>
        <v>2204.6950598802396</v>
      </c>
      <c r="AA852" s="112">
        <f t="shared" si="421"/>
        <v>1466.5500000000002</v>
      </c>
      <c r="AB852" s="112">
        <f t="shared" si="405"/>
        <v>725.02499999999998</v>
      </c>
      <c r="AC852" s="112">
        <f t="shared" si="406"/>
        <v>22046.950598802396</v>
      </c>
      <c r="AD852" s="112">
        <f t="shared" si="407"/>
        <v>14665.5</v>
      </c>
      <c r="AE852" s="112">
        <f t="shared" si="422"/>
        <v>19200</v>
      </c>
      <c r="AF852" s="112">
        <f t="shared" si="423"/>
        <v>12500</v>
      </c>
      <c r="AG852" s="113">
        <f t="shared" si="408"/>
        <v>0.30094043887147337</v>
      </c>
      <c r="AH852" s="114">
        <f t="shared" si="409"/>
        <v>0.19592476489028213</v>
      </c>
    </row>
    <row r="853" spans="1:34" ht="21" customHeight="1">
      <c r="A853" s="593">
        <f t="shared" si="410"/>
        <v>843</v>
      </c>
      <c r="B853" s="565"/>
      <c r="C853" s="135" t="s">
        <v>2196</v>
      </c>
      <c r="D853" s="33"/>
      <c r="E853" s="585">
        <v>1</v>
      </c>
      <c r="F853" s="565"/>
      <c r="G853" s="565"/>
      <c r="H853" s="585" t="s">
        <v>2052</v>
      </c>
      <c r="I853" s="581" t="s">
        <v>2197</v>
      </c>
      <c r="J853" s="565">
        <f t="shared" si="411"/>
        <v>45</v>
      </c>
      <c r="K853" s="565" t="s">
        <v>2092</v>
      </c>
      <c r="L853" s="586">
        <v>228.1</v>
      </c>
      <c r="M853" s="566">
        <v>3</v>
      </c>
      <c r="N853" s="19">
        <f t="shared" si="412"/>
        <v>175</v>
      </c>
      <c r="O853" s="102">
        <f t="shared" si="413"/>
        <v>39917.5</v>
      </c>
      <c r="P853" s="103">
        <f t="shared" si="414"/>
        <v>31.801666903680402</v>
      </c>
      <c r="Q853" s="62">
        <f t="shared" si="335"/>
        <v>10500</v>
      </c>
      <c r="R853" s="104">
        <f t="shared" si="415"/>
        <v>150</v>
      </c>
      <c r="S853" s="62">
        <f t="shared" si="416"/>
        <v>0</v>
      </c>
      <c r="T853" s="62">
        <f t="shared" si="417"/>
        <v>0</v>
      </c>
      <c r="U853" s="62">
        <f t="shared" si="418"/>
        <v>50417.5</v>
      </c>
      <c r="V853" s="62">
        <f t="shared" si="419"/>
        <v>93000</v>
      </c>
      <c r="W853" s="19">
        <f t="shared" si="420"/>
        <v>1.843816705360539</v>
      </c>
      <c r="X853" s="111">
        <f t="shared" si="403"/>
        <v>124000</v>
      </c>
      <c r="Y853" s="111"/>
      <c r="Z853" s="112">
        <f t="shared" si="404"/>
        <v>3231.7459580838331</v>
      </c>
      <c r="AA853" s="112">
        <f t="shared" si="421"/>
        <v>2150.25</v>
      </c>
      <c r="AB853" s="112">
        <f t="shared" si="405"/>
        <v>1197.5249999999999</v>
      </c>
      <c r="AC853" s="112">
        <f t="shared" si="406"/>
        <v>32317.459580838331</v>
      </c>
      <c r="AD853" s="112">
        <f t="shared" si="407"/>
        <v>21502.5</v>
      </c>
      <c r="AE853" s="112">
        <f t="shared" si="422"/>
        <v>27900</v>
      </c>
      <c r="AF853" s="112">
        <f t="shared" si="423"/>
        <v>18200</v>
      </c>
      <c r="AG853" s="113">
        <f t="shared" si="408"/>
        <v>0.3</v>
      </c>
      <c r="AH853" s="114">
        <f t="shared" si="409"/>
        <v>0.19569892473118281</v>
      </c>
    </row>
    <row r="854" spans="1:34" ht="21" customHeight="1">
      <c r="A854" s="593">
        <f t="shared" si="410"/>
        <v>844</v>
      </c>
      <c r="B854" s="565"/>
      <c r="C854" s="135" t="s">
        <v>2198</v>
      </c>
      <c r="D854" s="33"/>
      <c r="E854" s="585">
        <v>1</v>
      </c>
      <c r="F854" s="565"/>
      <c r="G854" s="565"/>
      <c r="H854" s="585" t="s">
        <v>2199</v>
      </c>
      <c r="I854" s="581" t="s">
        <v>2200</v>
      </c>
      <c r="J854" s="565">
        <f t="shared" si="411"/>
        <v>47</v>
      </c>
      <c r="K854" s="565" t="s">
        <v>2046</v>
      </c>
      <c r="L854" s="586">
        <v>388</v>
      </c>
      <c r="M854" s="566">
        <v>10</v>
      </c>
      <c r="N854" s="19">
        <f t="shared" si="412"/>
        <v>175</v>
      </c>
      <c r="O854" s="102">
        <f t="shared" si="413"/>
        <v>67900</v>
      </c>
      <c r="P854" s="103">
        <f t="shared" si="414"/>
        <v>54.094900300868019</v>
      </c>
      <c r="Q854" s="62">
        <f t="shared" si="335"/>
        <v>30000</v>
      </c>
      <c r="R854" s="104">
        <f t="shared" si="415"/>
        <v>150</v>
      </c>
      <c r="S854" s="62">
        <f t="shared" si="416"/>
        <v>0</v>
      </c>
      <c r="T854" s="62">
        <f t="shared" si="417"/>
        <v>0</v>
      </c>
      <c r="U854" s="62">
        <f t="shared" si="418"/>
        <v>97900</v>
      </c>
      <c r="V854" s="62">
        <f t="shared" si="419"/>
        <v>180000</v>
      </c>
      <c r="W854" s="19">
        <f t="shared" si="420"/>
        <v>1.8379380156948615</v>
      </c>
      <c r="X854" s="111">
        <f t="shared" si="403"/>
        <v>240000</v>
      </c>
      <c r="Y854" s="111"/>
      <c r="Z854" s="112">
        <f t="shared" si="404"/>
        <v>6224.1377245508975</v>
      </c>
      <c r="AA854" s="112">
        <f t="shared" si="421"/>
        <v>4130</v>
      </c>
      <c r="AB854" s="112">
        <f t="shared" si="405"/>
        <v>2037</v>
      </c>
      <c r="AC854" s="112">
        <f t="shared" si="406"/>
        <v>62241.377245508978</v>
      </c>
      <c r="AD854" s="112">
        <f t="shared" si="407"/>
        <v>41300</v>
      </c>
      <c r="AE854" s="112">
        <f t="shared" si="422"/>
        <v>54000</v>
      </c>
      <c r="AF854" s="112">
        <f t="shared" si="423"/>
        <v>35200</v>
      </c>
      <c r="AG854" s="113">
        <f t="shared" si="408"/>
        <v>0.3</v>
      </c>
      <c r="AH854" s="114">
        <f t="shared" si="409"/>
        <v>0.19555555555555557</v>
      </c>
    </row>
    <row r="855" spans="1:34" ht="21" customHeight="1">
      <c r="A855" s="593">
        <f t="shared" si="410"/>
        <v>845</v>
      </c>
      <c r="B855" s="565"/>
      <c r="C855" s="135" t="s">
        <v>2201</v>
      </c>
      <c r="D855" s="33"/>
      <c r="E855" s="585">
        <v>1</v>
      </c>
      <c r="F855" s="565"/>
      <c r="G855" s="565"/>
      <c r="H855" s="585" t="s">
        <v>2044</v>
      </c>
      <c r="I855" s="581" t="s">
        <v>2202</v>
      </c>
      <c r="J855" s="565">
        <f t="shared" si="411"/>
        <v>45</v>
      </c>
      <c r="K855" s="565" t="s">
        <v>2092</v>
      </c>
      <c r="L855" s="586">
        <v>139</v>
      </c>
      <c r="M855" s="566">
        <v>5</v>
      </c>
      <c r="N855" s="19">
        <f t="shared" si="412"/>
        <v>175</v>
      </c>
      <c r="O855" s="102">
        <f t="shared" si="413"/>
        <v>24325</v>
      </c>
      <c r="P855" s="103">
        <f t="shared" si="414"/>
        <v>19.379358612939832</v>
      </c>
      <c r="Q855" s="62">
        <f t="shared" si="335"/>
        <v>13700</v>
      </c>
      <c r="R855" s="104">
        <f t="shared" si="415"/>
        <v>150</v>
      </c>
      <c r="S855" s="62">
        <f t="shared" si="416"/>
        <v>0</v>
      </c>
      <c r="T855" s="62">
        <f t="shared" si="417"/>
        <v>0</v>
      </c>
      <c r="U855" s="62">
        <f t="shared" si="418"/>
        <v>38025</v>
      </c>
      <c r="V855" s="62">
        <f t="shared" si="419"/>
        <v>69800</v>
      </c>
      <c r="W855" s="19">
        <f t="shared" si="420"/>
        <v>1.8347132165648976</v>
      </c>
      <c r="X855" s="111">
        <f t="shared" si="403"/>
        <v>93100</v>
      </c>
      <c r="Y855" s="111"/>
      <c r="Z855" s="112">
        <f t="shared" si="404"/>
        <v>2406.5823353293404</v>
      </c>
      <c r="AA855" s="112">
        <f t="shared" si="421"/>
        <v>1594.8000000000002</v>
      </c>
      <c r="AB855" s="112">
        <f t="shared" si="405"/>
        <v>729.75</v>
      </c>
      <c r="AC855" s="112">
        <f t="shared" si="406"/>
        <v>24065.823353293403</v>
      </c>
      <c r="AD855" s="112">
        <f t="shared" si="407"/>
        <v>15948</v>
      </c>
      <c r="AE855" s="112">
        <f t="shared" si="422"/>
        <v>21000</v>
      </c>
      <c r="AF855" s="112">
        <f t="shared" si="423"/>
        <v>13700</v>
      </c>
      <c r="AG855" s="113">
        <f t="shared" si="408"/>
        <v>0.3008595988538682</v>
      </c>
      <c r="AH855" s="114">
        <f t="shared" si="409"/>
        <v>0.19627507163323782</v>
      </c>
    </row>
    <row r="856" spans="1:34" ht="21" customHeight="1">
      <c r="A856" s="593">
        <f t="shared" si="410"/>
        <v>846</v>
      </c>
      <c r="B856" s="565"/>
      <c r="C856" s="567" t="s">
        <v>2203</v>
      </c>
      <c r="D856" s="33"/>
      <c r="E856" s="585">
        <v>1</v>
      </c>
      <c r="F856" s="565"/>
      <c r="G856" s="565"/>
      <c r="H856" s="585" t="s">
        <v>2104</v>
      </c>
      <c r="I856" s="581" t="s">
        <v>2204</v>
      </c>
      <c r="J856" s="565">
        <f t="shared" si="411"/>
        <v>44</v>
      </c>
      <c r="K856" s="565" t="s">
        <v>138</v>
      </c>
      <c r="L856" s="586">
        <v>168</v>
      </c>
      <c r="M856" s="566">
        <v>5</v>
      </c>
      <c r="N856" s="19">
        <f t="shared" si="412"/>
        <v>175</v>
      </c>
      <c r="O856" s="102">
        <f t="shared" si="413"/>
        <v>29400</v>
      </c>
      <c r="P856" s="103">
        <f t="shared" si="414"/>
        <v>23.422534150891309</v>
      </c>
      <c r="Q856" s="62">
        <f t="shared" si="335"/>
        <v>13700</v>
      </c>
      <c r="R856" s="104">
        <f t="shared" si="415"/>
        <v>150</v>
      </c>
      <c r="S856" s="62">
        <f t="shared" si="416"/>
        <v>0</v>
      </c>
      <c r="T856" s="62">
        <f t="shared" si="417"/>
        <v>0</v>
      </c>
      <c r="U856" s="62">
        <f t="shared" si="418"/>
        <v>43100</v>
      </c>
      <c r="V856" s="62">
        <f t="shared" si="419"/>
        <v>79200</v>
      </c>
      <c r="W856" s="19">
        <f t="shared" si="420"/>
        <v>1.8372535671117163</v>
      </c>
      <c r="X856" s="111">
        <f t="shared" si="403"/>
        <v>105600</v>
      </c>
      <c r="Y856" s="111"/>
      <c r="Z856" s="112">
        <f t="shared" si="404"/>
        <v>2737.5209580838332</v>
      </c>
      <c r="AA856" s="112">
        <f t="shared" si="421"/>
        <v>1814.8000000000002</v>
      </c>
      <c r="AB856" s="112">
        <f t="shared" si="405"/>
        <v>882</v>
      </c>
      <c r="AC856" s="112">
        <f t="shared" si="406"/>
        <v>27375.209580838331</v>
      </c>
      <c r="AD856" s="112">
        <f t="shared" si="407"/>
        <v>18148</v>
      </c>
      <c r="AE856" s="112">
        <f t="shared" si="422"/>
        <v>23800</v>
      </c>
      <c r="AF856" s="112">
        <f t="shared" si="423"/>
        <v>15500</v>
      </c>
      <c r="AG856" s="113">
        <f t="shared" si="408"/>
        <v>0.3005050505050505</v>
      </c>
      <c r="AH856" s="114">
        <f t="shared" si="409"/>
        <v>0.19570707070707072</v>
      </c>
    </row>
    <row r="857" spans="1:34" ht="21" customHeight="1">
      <c r="A857" s="593">
        <f t="shared" si="410"/>
        <v>847</v>
      </c>
      <c r="B857" s="565"/>
      <c r="C857" s="135" t="s">
        <v>2205</v>
      </c>
      <c r="D857" s="33"/>
      <c r="E857" s="585">
        <v>1</v>
      </c>
      <c r="F857" s="565"/>
      <c r="G857" s="565"/>
      <c r="H857" s="585" t="s">
        <v>2052</v>
      </c>
      <c r="I857" s="581" t="s">
        <v>2206</v>
      </c>
      <c r="J857" s="565">
        <f t="shared" si="411"/>
        <v>39</v>
      </c>
      <c r="K857" s="565" t="s">
        <v>2046</v>
      </c>
      <c r="L857" s="586">
        <v>198</v>
      </c>
      <c r="M857" s="566">
        <v>5</v>
      </c>
      <c r="N857" s="19">
        <f t="shared" si="412"/>
        <v>175</v>
      </c>
      <c r="O857" s="102">
        <f t="shared" si="413"/>
        <v>34650</v>
      </c>
      <c r="P857" s="103">
        <f t="shared" si="414"/>
        <v>27.605129534979042</v>
      </c>
      <c r="Q857" s="62">
        <f t="shared" si="335"/>
        <v>13700</v>
      </c>
      <c r="R857" s="104">
        <f t="shared" si="415"/>
        <v>150</v>
      </c>
      <c r="S857" s="62">
        <f t="shared" si="416"/>
        <v>0</v>
      </c>
      <c r="T857" s="62">
        <f t="shared" si="417"/>
        <v>0</v>
      </c>
      <c r="U857" s="62">
        <f t="shared" si="418"/>
        <v>48350</v>
      </c>
      <c r="V857" s="62">
        <f t="shared" si="419"/>
        <v>89000</v>
      </c>
      <c r="W857" s="19">
        <f t="shared" si="420"/>
        <v>1.8393203252233898</v>
      </c>
      <c r="X857" s="111">
        <f t="shared" si="403"/>
        <v>118700</v>
      </c>
      <c r="Y857" s="111"/>
      <c r="Z857" s="112">
        <f t="shared" si="404"/>
        <v>3079.8712574850301</v>
      </c>
      <c r="AA857" s="112">
        <f t="shared" si="421"/>
        <v>2047.1000000000001</v>
      </c>
      <c r="AB857" s="112">
        <f t="shared" si="405"/>
        <v>1039.5</v>
      </c>
      <c r="AC857" s="112">
        <f t="shared" si="406"/>
        <v>30798.712574850302</v>
      </c>
      <c r="AD857" s="112">
        <f t="shared" si="407"/>
        <v>20471</v>
      </c>
      <c r="AE857" s="112">
        <f t="shared" si="422"/>
        <v>26700</v>
      </c>
      <c r="AF857" s="112">
        <f t="shared" si="423"/>
        <v>17400</v>
      </c>
      <c r="AG857" s="113">
        <f t="shared" si="408"/>
        <v>0.3</v>
      </c>
      <c r="AH857" s="114">
        <f t="shared" si="409"/>
        <v>0.19550561797752808</v>
      </c>
    </row>
    <row r="858" spans="1:34" ht="21" customHeight="1">
      <c r="A858" s="593">
        <f t="shared" si="410"/>
        <v>848</v>
      </c>
      <c r="B858" s="565"/>
      <c r="C858" s="135" t="s">
        <v>2207</v>
      </c>
      <c r="D858" s="33"/>
      <c r="E858" s="585">
        <v>1</v>
      </c>
      <c r="F858" s="565"/>
      <c r="G858" s="565"/>
      <c r="H858" s="585" t="s">
        <v>2065</v>
      </c>
      <c r="I858" s="581" t="s">
        <v>2208</v>
      </c>
      <c r="J858" s="565">
        <f t="shared" si="411"/>
        <v>46</v>
      </c>
      <c r="K858" s="565" t="s">
        <v>138</v>
      </c>
      <c r="L858" s="586">
        <v>218</v>
      </c>
      <c r="M858" s="566">
        <v>5</v>
      </c>
      <c r="N858" s="19">
        <f t="shared" si="412"/>
        <v>175</v>
      </c>
      <c r="O858" s="102">
        <f t="shared" si="413"/>
        <v>38150</v>
      </c>
      <c r="P858" s="103">
        <f t="shared" si="414"/>
        <v>30.393526457704198</v>
      </c>
      <c r="Q858" s="62">
        <f t="shared" si="335"/>
        <v>13700</v>
      </c>
      <c r="R858" s="104">
        <f t="shared" si="415"/>
        <v>150</v>
      </c>
      <c r="S858" s="62">
        <f t="shared" si="416"/>
        <v>0</v>
      </c>
      <c r="T858" s="62">
        <f t="shared" si="417"/>
        <v>0</v>
      </c>
      <c r="U858" s="62">
        <f t="shared" si="418"/>
        <v>51850</v>
      </c>
      <c r="V858" s="62">
        <f t="shared" si="419"/>
        <v>95500</v>
      </c>
      <c r="W858" s="19">
        <f t="shared" si="420"/>
        <v>1.8404656453727068</v>
      </c>
      <c r="X858" s="111">
        <f t="shared" si="403"/>
        <v>127400</v>
      </c>
      <c r="Y858" s="111"/>
      <c r="Z858" s="112">
        <f t="shared" si="404"/>
        <v>3308.1047904191619</v>
      </c>
      <c r="AA858" s="112">
        <f t="shared" si="421"/>
        <v>2199.2000000000003</v>
      </c>
      <c r="AB858" s="112">
        <f t="shared" si="405"/>
        <v>1144.5</v>
      </c>
      <c r="AC858" s="112">
        <f t="shared" si="406"/>
        <v>33081.047904191626</v>
      </c>
      <c r="AD858" s="112">
        <f t="shared" si="407"/>
        <v>21992</v>
      </c>
      <c r="AE858" s="112">
        <f t="shared" si="422"/>
        <v>28700</v>
      </c>
      <c r="AF858" s="112">
        <f t="shared" si="423"/>
        <v>18700</v>
      </c>
      <c r="AG858" s="113">
        <f t="shared" si="408"/>
        <v>0.30052356020942406</v>
      </c>
      <c r="AH858" s="114">
        <f t="shared" si="409"/>
        <v>0.19581151832460733</v>
      </c>
    </row>
    <row r="859" spans="1:34" ht="21" customHeight="1">
      <c r="A859" s="593">
        <f t="shared" si="410"/>
        <v>849</v>
      </c>
      <c r="B859" s="565"/>
      <c r="C859" s="135" t="s">
        <v>2209</v>
      </c>
      <c r="D859" s="33"/>
      <c r="E859" s="585">
        <v>1</v>
      </c>
      <c r="F859" s="565"/>
      <c r="G859" s="565"/>
      <c r="H859" s="585" t="s">
        <v>2104</v>
      </c>
      <c r="I859" s="581" t="s">
        <v>2210</v>
      </c>
      <c r="J859" s="565">
        <f t="shared" si="411"/>
        <v>44</v>
      </c>
      <c r="K859" s="565" t="s">
        <v>138</v>
      </c>
      <c r="L859" s="586">
        <v>398</v>
      </c>
      <c r="M859" s="566">
        <v>5</v>
      </c>
      <c r="N859" s="19">
        <f t="shared" si="412"/>
        <v>175</v>
      </c>
      <c r="O859" s="102">
        <f t="shared" si="413"/>
        <v>69650</v>
      </c>
      <c r="P859" s="103">
        <f t="shared" si="414"/>
        <v>55.489098762230597</v>
      </c>
      <c r="Q859" s="62">
        <f t="shared" si="335"/>
        <v>13700</v>
      </c>
      <c r="R859" s="104">
        <f t="shared" si="415"/>
        <v>150</v>
      </c>
      <c r="S859" s="62">
        <f t="shared" si="416"/>
        <v>0</v>
      </c>
      <c r="T859" s="62">
        <f t="shared" si="417"/>
        <v>0</v>
      </c>
      <c r="U859" s="62">
        <f t="shared" si="418"/>
        <v>83350</v>
      </c>
      <c r="V859" s="62">
        <f t="shared" si="419"/>
        <v>154000</v>
      </c>
      <c r="W859" s="19">
        <f t="shared" si="420"/>
        <v>1.846445082241037</v>
      </c>
      <c r="X859" s="111">
        <f t="shared" si="403"/>
        <v>205400</v>
      </c>
      <c r="Y859" s="111"/>
      <c r="Z859" s="112">
        <f t="shared" si="404"/>
        <v>5362.2065868263489</v>
      </c>
      <c r="AA859" s="112">
        <f t="shared" si="421"/>
        <v>3573.2000000000003</v>
      </c>
      <c r="AB859" s="112">
        <f t="shared" si="405"/>
        <v>2089.5</v>
      </c>
      <c r="AC859" s="112">
        <f t="shared" si="406"/>
        <v>53622.065868263482</v>
      </c>
      <c r="AD859" s="112">
        <f t="shared" si="407"/>
        <v>35732</v>
      </c>
      <c r="AE859" s="112">
        <f t="shared" si="422"/>
        <v>46200</v>
      </c>
      <c r="AF859" s="112">
        <f t="shared" si="423"/>
        <v>30100</v>
      </c>
      <c r="AG859" s="113">
        <f t="shared" si="408"/>
        <v>0.3</v>
      </c>
      <c r="AH859" s="114">
        <f t="shared" si="409"/>
        <v>0.19545454545454546</v>
      </c>
    </row>
    <row r="860" spans="1:34" ht="21" customHeight="1">
      <c r="A860" s="593">
        <f t="shared" si="410"/>
        <v>850</v>
      </c>
      <c r="B860" s="565"/>
      <c r="C860" s="135" t="s">
        <v>2211</v>
      </c>
      <c r="D860" s="33"/>
      <c r="E860" s="585">
        <v>1</v>
      </c>
      <c r="F860" s="565"/>
      <c r="G860" s="565"/>
      <c r="H860" s="585" t="s">
        <v>2104</v>
      </c>
      <c r="I860" s="581" t="s">
        <v>2212</v>
      </c>
      <c r="J860" s="565">
        <f t="shared" si="411"/>
        <v>44</v>
      </c>
      <c r="K860" s="565" t="s">
        <v>138</v>
      </c>
      <c r="L860" s="586">
        <v>168</v>
      </c>
      <c r="M860" s="566">
        <v>5</v>
      </c>
      <c r="N860" s="19">
        <f t="shared" si="412"/>
        <v>175</v>
      </c>
      <c r="O860" s="102">
        <f t="shared" si="413"/>
        <v>29400</v>
      </c>
      <c r="P860" s="103">
        <f t="shared" si="414"/>
        <v>23.422534150891309</v>
      </c>
      <c r="Q860" s="62">
        <f t="shared" si="335"/>
        <v>13700</v>
      </c>
      <c r="R860" s="104">
        <f t="shared" si="415"/>
        <v>150</v>
      </c>
      <c r="S860" s="62">
        <f t="shared" si="416"/>
        <v>0</v>
      </c>
      <c r="T860" s="62">
        <f t="shared" si="417"/>
        <v>0</v>
      </c>
      <c r="U860" s="62">
        <f t="shared" si="418"/>
        <v>43100</v>
      </c>
      <c r="V860" s="62">
        <f t="shared" si="419"/>
        <v>79200</v>
      </c>
      <c r="W860" s="19">
        <f t="shared" si="420"/>
        <v>1.8372535671117163</v>
      </c>
      <c r="X860" s="111">
        <f t="shared" si="403"/>
        <v>105600</v>
      </c>
      <c r="Y860" s="111"/>
      <c r="Z860" s="112">
        <f t="shared" si="404"/>
        <v>2737.5209580838332</v>
      </c>
      <c r="AA860" s="112">
        <f t="shared" si="421"/>
        <v>1814.8000000000002</v>
      </c>
      <c r="AB860" s="112">
        <f t="shared" si="405"/>
        <v>882</v>
      </c>
      <c r="AC860" s="112">
        <f t="shared" si="406"/>
        <v>27375.209580838331</v>
      </c>
      <c r="AD860" s="112">
        <f t="shared" si="407"/>
        <v>18148</v>
      </c>
      <c r="AE860" s="112">
        <f t="shared" si="422"/>
        <v>23800</v>
      </c>
      <c r="AF860" s="112">
        <f t="shared" si="423"/>
        <v>15500</v>
      </c>
      <c r="AG860" s="113">
        <f t="shared" si="408"/>
        <v>0.3005050505050505</v>
      </c>
      <c r="AH860" s="114">
        <f t="shared" si="409"/>
        <v>0.19570707070707072</v>
      </c>
    </row>
    <row r="861" spans="1:34" ht="21" customHeight="1">
      <c r="A861" s="593">
        <f t="shared" si="410"/>
        <v>851</v>
      </c>
      <c r="B861" s="565"/>
      <c r="C861" s="135" t="s">
        <v>2213</v>
      </c>
      <c r="D861" s="33"/>
      <c r="E861" s="585">
        <v>1</v>
      </c>
      <c r="F861" s="565"/>
      <c r="G861" s="565"/>
      <c r="H861" s="585" t="s">
        <v>2044</v>
      </c>
      <c r="I861" s="581" t="s">
        <v>2214</v>
      </c>
      <c r="J861" s="565">
        <f t="shared" si="411"/>
        <v>42</v>
      </c>
      <c r="K861" s="565" t="s">
        <v>138</v>
      </c>
      <c r="L861" s="586">
        <v>298</v>
      </c>
      <c r="M861" s="566">
        <v>5</v>
      </c>
      <c r="N861" s="19">
        <f t="shared" si="412"/>
        <v>175</v>
      </c>
      <c r="O861" s="102">
        <f t="shared" si="413"/>
        <v>52150</v>
      </c>
      <c r="P861" s="103">
        <f t="shared" si="414"/>
        <v>41.54711414860482</v>
      </c>
      <c r="Q861" s="62">
        <f t="shared" si="335"/>
        <v>13700</v>
      </c>
      <c r="R861" s="104">
        <f t="shared" si="415"/>
        <v>150</v>
      </c>
      <c r="S861" s="62">
        <f t="shared" si="416"/>
        <v>0</v>
      </c>
      <c r="T861" s="62">
        <f t="shared" si="417"/>
        <v>0</v>
      </c>
      <c r="U861" s="62">
        <f t="shared" si="418"/>
        <v>65850</v>
      </c>
      <c r="V861" s="62">
        <f t="shared" si="419"/>
        <v>121500</v>
      </c>
      <c r="W861" s="19">
        <f t="shared" si="420"/>
        <v>1.843829425431597</v>
      </c>
      <c r="X861" s="111">
        <f t="shared" si="403"/>
        <v>162000</v>
      </c>
      <c r="Y861" s="111"/>
      <c r="Z861" s="112">
        <f t="shared" si="404"/>
        <v>4221.0389221556898</v>
      </c>
      <c r="AA861" s="112">
        <f t="shared" si="421"/>
        <v>2811</v>
      </c>
      <c r="AB861" s="112">
        <f t="shared" si="405"/>
        <v>1564.5</v>
      </c>
      <c r="AC861" s="112">
        <f t="shared" si="406"/>
        <v>42210.389221556892</v>
      </c>
      <c r="AD861" s="112">
        <f t="shared" si="407"/>
        <v>28110</v>
      </c>
      <c r="AE861" s="112">
        <f t="shared" si="422"/>
        <v>36500</v>
      </c>
      <c r="AF861" s="112">
        <f t="shared" si="423"/>
        <v>23800</v>
      </c>
      <c r="AG861" s="113">
        <f t="shared" si="408"/>
        <v>0.30041152263374488</v>
      </c>
      <c r="AH861" s="114">
        <f t="shared" si="409"/>
        <v>0.19588477366255144</v>
      </c>
    </row>
    <row r="862" spans="1:34" ht="21" customHeight="1">
      <c r="A862" s="593">
        <f t="shared" si="410"/>
        <v>852</v>
      </c>
      <c r="B862" s="565"/>
      <c r="C862" s="135" t="s">
        <v>2215</v>
      </c>
      <c r="D862" s="33"/>
      <c r="E862" s="585">
        <v>1</v>
      </c>
      <c r="F862" s="565"/>
      <c r="G862" s="565"/>
      <c r="H862" s="585" t="s">
        <v>2065</v>
      </c>
      <c r="I862" s="581" t="s">
        <v>2216</v>
      </c>
      <c r="J862" s="565">
        <f t="shared" si="411"/>
        <v>43</v>
      </c>
      <c r="K862" s="565" t="s">
        <v>2069</v>
      </c>
      <c r="L862" s="586">
        <v>328</v>
      </c>
      <c r="M862" s="566">
        <v>5</v>
      </c>
      <c r="N862" s="19">
        <f t="shared" si="412"/>
        <v>175</v>
      </c>
      <c r="O862" s="102">
        <f t="shared" si="413"/>
        <v>57400</v>
      </c>
      <c r="P862" s="103">
        <f t="shared" si="414"/>
        <v>45.729709532692553</v>
      </c>
      <c r="Q862" s="62">
        <f t="shared" si="335"/>
        <v>13700</v>
      </c>
      <c r="R862" s="104">
        <f t="shared" si="415"/>
        <v>150</v>
      </c>
      <c r="S862" s="62">
        <f t="shared" si="416"/>
        <v>0</v>
      </c>
      <c r="T862" s="62">
        <f t="shared" si="417"/>
        <v>0</v>
      </c>
      <c r="U862" s="62">
        <f t="shared" si="418"/>
        <v>71100</v>
      </c>
      <c r="V862" s="62">
        <f t="shared" si="419"/>
        <v>131200</v>
      </c>
      <c r="W862" s="19">
        <f t="shared" si="420"/>
        <v>1.8447493199255498</v>
      </c>
      <c r="X862" s="111">
        <f t="shared" si="403"/>
        <v>175000</v>
      </c>
      <c r="Y862" s="111"/>
      <c r="Z862" s="112">
        <f t="shared" si="404"/>
        <v>4563.3892215568867</v>
      </c>
      <c r="AA862" s="112">
        <f t="shared" si="421"/>
        <v>3035</v>
      </c>
      <c r="AB862" s="112">
        <f t="shared" si="405"/>
        <v>1722</v>
      </c>
      <c r="AC862" s="112">
        <f t="shared" si="406"/>
        <v>45633.892215568863</v>
      </c>
      <c r="AD862" s="112">
        <f t="shared" si="407"/>
        <v>30350</v>
      </c>
      <c r="AE862" s="112">
        <f t="shared" si="422"/>
        <v>39400</v>
      </c>
      <c r="AF862" s="112">
        <f t="shared" si="423"/>
        <v>25600</v>
      </c>
      <c r="AG862" s="113">
        <f t="shared" si="408"/>
        <v>0.30030487804878048</v>
      </c>
      <c r="AH862" s="114">
        <f t="shared" si="409"/>
        <v>0.1951219512195122</v>
      </c>
    </row>
    <row r="863" spans="1:34" ht="21" customHeight="1">
      <c r="A863" s="593">
        <f t="shared" si="410"/>
        <v>853</v>
      </c>
      <c r="B863" s="565"/>
      <c r="C863" s="135" t="s">
        <v>2217</v>
      </c>
      <c r="D863" s="33"/>
      <c r="E863" s="585">
        <v>1</v>
      </c>
      <c r="F863" s="565"/>
      <c r="G863" s="565"/>
      <c r="H863" s="585" t="s">
        <v>2065</v>
      </c>
      <c r="I863" s="581" t="s">
        <v>2218</v>
      </c>
      <c r="J863" s="565">
        <f t="shared" si="411"/>
        <v>44</v>
      </c>
      <c r="K863" s="565" t="s">
        <v>2092</v>
      </c>
      <c r="L863" s="586">
        <v>198</v>
      </c>
      <c r="M863" s="566">
        <v>5</v>
      </c>
      <c r="N863" s="19">
        <f t="shared" si="412"/>
        <v>175</v>
      </c>
      <c r="O863" s="102">
        <f t="shared" si="413"/>
        <v>34650</v>
      </c>
      <c r="P863" s="103">
        <f t="shared" si="414"/>
        <v>27.605129534979042</v>
      </c>
      <c r="Q863" s="62">
        <f t="shared" si="335"/>
        <v>13700</v>
      </c>
      <c r="R863" s="104">
        <f t="shared" si="415"/>
        <v>150</v>
      </c>
      <c r="S863" s="62">
        <f t="shared" si="416"/>
        <v>0</v>
      </c>
      <c r="T863" s="62">
        <f t="shared" si="417"/>
        <v>0</v>
      </c>
      <c r="U863" s="62">
        <f t="shared" si="418"/>
        <v>48350</v>
      </c>
      <c r="V863" s="62">
        <f t="shared" si="419"/>
        <v>89000</v>
      </c>
      <c r="W863" s="19">
        <f t="shared" si="420"/>
        <v>1.8393203252233898</v>
      </c>
      <c r="X863" s="111">
        <f t="shared" si="403"/>
        <v>118700</v>
      </c>
      <c r="Y863" s="111"/>
      <c r="Z863" s="112">
        <f t="shared" si="404"/>
        <v>3079.8712574850301</v>
      </c>
      <c r="AA863" s="112">
        <f t="shared" si="421"/>
        <v>2047.1000000000001</v>
      </c>
      <c r="AB863" s="112">
        <f t="shared" si="405"/>
        <v>1039.5</v>
      </c>
      <c r="AC863" s="112">
        <f t="shared" si="406"/>
        <v>30798.712574850302</v>
      </c>
      <c r="AD863" s="112">
        <f t="shared" si="407"/>
        <v>20471</v>
      </c>
      <c r="AE863" s="112">
        <f t="shared" si="422"/>
        <v>26700</v>
      </c>
      <c r="AF863" s="112">
        <f t="shared" si="423"/>
        <v>17400</v>
      </c>
      <c r="AG863" s="113">
        <f t="shared" si="408"/>
        <v>0.3</v>
      </c>
      <c r="AH863" s="114">
        <f t="shared" si="409"/>
        <v>0.19550561797752808</v>
      </c>
    </row>
    <row r="864" spans="1:34" ht="21" customHeight="1">
      <c r="A864" s="593">
        <f t="shared" si="410"/>
        <v>854</v>
      </c>
      <c r="B864" s="565"/>
      <c r="C864" s="135" t="s">
        <v>2219</v>
      </c>
      <c r="D864" s="33"/>
      <c r="E864" s="585">
        <v>1</v>
      </c>
      <c r="F864" s="565"/>
      <c r="G864" s="565"/>
      <c r="H864" s="585" t="s">
        <v>2044</v>
      </c>
      <c r="I864" s="581" t="s">
        <v>2220</v>
      </c>
      <c r="J864" s="565">
        <f t="shared" si="411"/>
        <v>44</v>
      </c>
      <c r="K864" s="565" t="s">
        <v>138</v>
      </c>
      <c r="L864" s="586">
        <v>168</v>
      </c>
      <c r="M864" s="566">
        <v>5</v>
      </c>
      <c r="N864" s="19">
        <f t="shared" si="412"/>
        <v>175</v>
      </c>
      <c r="O864" s="102">
        <f t="shared" si="413"/>
        <v>29400</v>
      </c>
      <c r="P864" s="103">
        <f t="shared" si="414"/>
        <v>23.422534150891309</v>
      </c>
      <c r="Q864" s="62">
        <f t="shared" si="335"/>
        <v>13700</v>
      </c>
      <c r="R864" s="104">
        <f t="shared" si="415"/>
        <v>150</v>
      </c>
      <c r="S864" s="62">
        <f t="shared" si="416"/>
        <v>0</v>
      </c>
      <c r="T864" s="62">
        <f t="shared" si="417"/>
        <v>0</v>
      </c>
      <c r="U864" s="62">
        <f t="shared" si="418"/>
        <v>43100</v>
      </c>
      <c r="V864" s="62">
        <f t="shared" si="419"/>
        <v>79200</v>
      </c>
      <c r="W864" s="19">
        <f t="shared" si="420"/>
        <v>1.8372535671117163</v>
      </c>
      <c r="X864" s="111">
        <f t="shared" si="403"/>
        <v>105600</v>
      </c>
      <c r="Y864" s="111"/>
      <c r="Z864" s="112">
        <f t="shared" si="404"/>
        <v>2737.5209580838332</v>
      </c>
      <c r="AA864" s="112">
        <f t="shared" si="421"/>
        <v>1814.8000000000002</v>
      </c>
      <c r="AB864" s="112">
        <f t="shared" si="405"/>
        <v>882</v>
      </c>
      <c r="AC864" s="112">
        <f t="shared" si="406"/>
        <v>27375.209580838331</v>
      </c>
      <c r="AD864" s="112">
        <f t="shared" si="407"/>
        <v>18148</v>
      </c>
      <c r="AE864" s="112">
        <f t="shared" si="422"/>
        <v>23800</v>
      </c>
      <c r="AF864" s="112">
        <f t="shared" si="423"/>
        <v>15500</v>
      </c>
      <c r="AG864" s="113">
        <f t="shared" si="408"/>
        <v>0.3005050505050505</v>
      </c>
      <c r="AH864" s="114">
        <f t="shared" si="409"/>
        <v>0.19570707070707072</v>
      </c>
    </row>
    <row r="865" spans="1:34" ht="21" customHeight="1">
      <c r="A865" s="593">
        <f t="shared" si="410"/>
        <v>855</v>
      </c>
      <c r="B865" s="565"/>
      <c r="C865" s="135" t="s">
        <v>2221</v>
      </c>
      <c r="D865" s="33"/>
      <c r="E865" s="585">
        <v>1</v>
      </c>
      <c r="F865" s="565"/>
      <c r="G865" s="565"/>
      <c r="H865" s="585" t="s">
        <v>2044</v>
      </c>
      <c r="I865" s="581" t="s">
        <v>2222</v>
      </c>
      <c r="J865" s="565">
        <f t="shared" si="411"/>
        <v>44</v>
      </c>
      <c r="K865" s="565" t="s">
        <v>138</v>
      </c>
      <c r="L865" s="586">
        <v>168</v>
      </c>
      <c r="M865" s="566">
        <v>5</v>
      </c>
      <c r="N865" s="19">
        <f t="shared" si="412"/>
        <v>175</v>
      </c>
      <c r="O865" s="102">
        <f t="shared" si="413"/>
        <v>29400</v>
      </c>
      <c r="P865" s="103">
        <f t="shared" si="414"/>
        <v>23.422534150891309</v>
      </c>
      <c r="Q865" s="62">
        <f t="shared" si="335"/>
        <v>13700</v>
      </c>
      <c r="R865" s="104">
        <f t="shared" si="415"/>
        <v>150</v>
      </c>
      <c r="S865" s="62">
        <f t="shared" si="416"/>
        <v>0</v>
      </c>
      <c r="T865" s="62">
        <f t="shared" si="417"/>
        <v>0</v>
      </c>
      <c r="U865" s="62">
        <f t="shared" si="418"/>
        <v>43100</v>
      </c>
      <c r="V865" s="62">
        <f t="shared" si="419"/>
        <v>79200</v>
      </c>
      <c r="W865" s="19">
        <f t="shared" si="420"/>
        <v>1.8372535671117163</v>
      </c>
      <c r="X865" s="111">
        <f t="shared" si="403"/>
        <v>105600</v>
      </c>
      <c r="Y865" s="111"/>
      <c r="Z865" s="112">
        <f t="shared" si="404"/>
        <v>2737.5209580838332</v>
      </c>
      <c r="AA865" s="112">
        <f t="shared" si="421"/>
        <v>1814.8000000000002</v>
      </c>
      <c r="AB865" s="112">
        <f t="shared" si="405"/>
        <v>882</v>
      </c>
      <c r="AC865" s="112">
        <f t="shared" si="406"/>
        <v>27375.209580838331</v>
      </c>
      <c r="AD865" s="112">
        <f t="shared" si="407"/>
        <v>18148</v>
      </c>
      <c r="AE865" s="112">
        <f t="shared" si="422"/>
        <v>23800</v>
      </c>
      <c r="AF865" s="112">
        <f t="shared" si="423"/>
        <v>15500</v>
      </c>
      <c r="AG865" s="113">
        <f t="shared" si="408"/>
        <v>0.3005050505050505</v>
      </c>
      <c r="AH865" s="114">
        <f t="shared" si="409"/>
        <v>0.19570707070707072</v>
      </c>
    </row>
    <row r="866" spans="1:34" ht="21" customHeight="1">
      <c r="A866" s="593">
        <f t="shared" si="410"/>
        <v>856</v>
      </c>
      <c r="B866" s="565"/>
      <c r="C866" s="135" t="s">
        <v>2223</v>
      </c>
      <c r="D866" s="33"/>
      <c r="E866" s="585">
        <v>1</v>
      </c>
      <c r="F866" s="565"/>
      <c r="G866" s="565"/>
      <c r="H866" s="585" t="s">
        <v>2199</v>
      </c>
      <c r="I866" s="581" t="s">
        <v>2224</v>
      </c>
      <c r="J866" s="565">
        <f t="shared" si="411"/>
        <v>40</v>
      </c>
      <c r="K866" s="565" t="s">
        <v>138</v>
      </c>
      <c r="L866" s="586">
        <v>468</v>
      </c>
      <c r="M866" s="566">
        <v>10</v>
      </c>
      <c r="N866" s="19">
        <f t="shared" si="412"/>
        <v>175</v>
      </c>
      <c r="O866" s="102">
        <f t="shared" si="413"/>
        <v>81900</v>
      </c>
      <c r="P866" s="103">
        <f t="shared" si="414"/>
        <v>65.248487991768641</v>
      </c>
      <c r="Q866" s="62">
        <f t="shared" si="335"/>
        <v>30000</v>
      </c>
      <c r="R866" s="104">
        <f t="shared" si="415"/>
        <v>150</v>
      </c>
      <c r="S866" s="62">
        <f t="shared" si="416"/>
        <v>0</v>
      </c>
      <c r="T866" s="62">
        <f t="shared" si="417"/>
        <v>0</v>
      </c>
      <c r="U866" s="62">
        <f t="shared" si="418"/>
        <v>111900</v>
      </c>
      <c r="V866" s="62">
        <f t="shared" si="419"/>
        <v>206000</v>
      </c>
      <c r="W866" s="19">
        <f t="shared" si="420"/>
        <v>1.8402337416320174</v>
      </c>
      <c r="X866" s="111">
        <f t="shared" si="403"/>
        <v>274700</v>
      </c>
      <c r="Y866" s="111"/>
      <c r="Z866" s="112">
        <f t="shared" si="404"/>
        <v>7137.0718562874263</v>
      </c>
      <c r="AA866" s="112">
        <f t="shared" si="421"/>
        <v>4740.1000000000004</v>
      </c>
      <c r="AB866" s="112">
        <f t="shared" si="405"/>
        <v>2457</v>
      </c>
      <c r="AC866" s="112">
        <f t="shared" si="406"/>
        <v>71370.718562874245</v>
      </c>
      <c r="AD866" s="112">
        <f t="shared" si="407"/>
        <v>47401</v>
      </c>
      <c r="AE866" s="112">
        <f t="shared" si="422"/>
        <v>61800</v>
      </c>
      <c r="AF866" s="112">
        <f t="shared" si="423"/>
        <v>40300</v>
      </c>
      <c r="AG866" s="113">
        <f t="shared" si="408"/>
        <v>0.3</v>
      </c>
      <c r="AH866" s="114">
        <f t="shared" si="409"/>
        <v>0.19563106796116506</v>
      </c>
    </row>
    <row r="867" spans="1:34" ht="21" customHeight="1">
      <c r="A867" s="593">
        <f t="shared" si="410"/>
        <v>857</v>
      </c>
      <c r="B867" s="565"/>
      <c r="C867" s="135" t="s">
        <v>2225</v>
      </c>
      <c r="D867" s="33"/>
      <c r="E867" s="585">
        <v>1</v>
      </c>
      <c r="F867" s="565"/>
      <c r="G867" s="565"/>
      <c r="H867" s="585" t="s">
        <v>2044</v>
      </c>
      <c r="I867" s="581" t="s">
        <v>2226</v>
      </c>
      <c r="J867" s="565">
        <f t="shared" si="411"/>
        <v>42</v>
      </c>
      <c r="K867" s="565" t="s">
        <v>2092</v>
      </c>
      <c r="L867" s="586">
        <v>165.6</v>
      </c>
      <c r="M867" s="566">
        <v>5</v>
      </c>
      <c r="N867" s="19">
        <f t="shared" si="412"/>
        <v>175</v>
      </c>
      <c r="O867" s="102">
        <f t="shared" si="413"/>
        <v>28980</v>
      </c>
      <c r="P867" s="103">
        <f t="shared" si="414"/>
        <v>23.087926520164292</v>
      </c>
      <c r="Q867" s="62">
        <f t="shared" si="335"/>
        <v>13700</v>
      </c>
      <c r="R867" s="104">
        <f t="shared" si="415"/>
        <v>150</v>
      </c>
      <c r="S867" s="62">
        <f t="shared" si="416"/>
        <v>0</v>
      </c>
      <c r="T867" s="62">
        <f t="shared" si="417"/>
        <v>0</v>
      </c>
      <c r="U867" s="62">
        <f t="shared" si="418"/>
        <v>42680</v>
      </c>
      <c r="V867" s="62">
        <f t="shared" si="419"/>
        <v>78500</v>
      </c>
      <c r="W867" s="19">
        <f t="shared" si="420"/>
        <v>1.8370662611047821</v>
      </c>
      <c r="X867" s="111">
        <f t="shared" si="403"/>
        <v>104700</v>
      </c>
      <c r="Y867" s="111"/>
      <c r="Z867" s="112">
        <f t="shared" si="404"/>
        <v>2710.1329341317369</v>
      </c>
      <c r="AA867" s="112">
        <f t="shared" si="421"/>
        <v>1802.1000000000001</v>
      </c>
      <c r="AB867" s="112">
        <f t="shared" si="405"/>
        <v>869.4</v>
      </c>
      <c r="AC867" s="112">
        <f t="shared" si="406"/>
        <v>27101.329341317367</v>
      </c>
      <c r="AD867" s="112">
        <f t="shared" si="407"/>
        <v>18021</v>
      </c>
      <c r="AE867" s="112">
        <f t="shared" si="422"/>
        <v>23600</v>
      </c>
      <c r="AF867" s="112">
        <f t="shared" si="423"/>
        <v>15400</v>
      </c>
      <c r="AG867" s="113">
        <f t="shared" si="408"/>
        <v>0.30063694267515922</v>
      </c>
      <c r="AH867" s="114">
        <f t="shared" si="409"/>
        <v>0.1961783439490446</v>
      </c>
    </row>
    <row r="868" spans="1:34" ht="21" customHeight="1">
      <c r="A868" s="593">
        <f t="shared" si="410"/>
        <v>858</v>
      </c>
      <c r="B868" s="565"/>
      <c r="C868" s="135" t="s">
        <v>2227</v>
      </c>
      <c r="D868" s="33"/>
      <c r="E868" s="585">
        <v>1</v>
      </c>
      <c r="F868" s="565"/>
      <c r="G868" s="565"/>
      <c r="H868" s="585" t="s">
        <v>2044</v>
      </c>
      <c r="I868" s="581" t="s">
        <v>2228</v>
      </c>
      <c r="J868" s="565">
        <f t="shared" si="411"/>
        <v>44</v>
      </c>
      <c r="K868" s="565" t="s">
        <v>138</v>
      </c>
      <c r="L868" s="586">
        <v>158</v>
      </c>
      <c r="M868" s="566">
        <v>5</v>
      </c>
      <c r="N868" s="19">
        <f t="shared" si="412"/>
        <v>175</v>
      </c>
      <c r="O868" s="102">
        <f t="shared" si="413"/>
        <v>27650</v>
      </c>
      <c r="P868" s="103">
        <f t="shared" si="414"/>
        <v>22.028335689528731</v>
      </c>
      <c r="Q868" s="62">
        <f t="shared" si="335"/>
        <v>13700</v>
      </c>
      <c r="R868" s="104">
        <f t="shared" si="415"/>
        <v>150</v>
      </c>
      <c r="S868" s="62">
        <f t="shared" si="416"/>
        <v>0</v>
      </c>
      <c r="T868" s="62">
        <f t="shared" si="417"/>
        <v>0</v>
      </c>
      <c r="U868" s="62">
        <f t="shared" si="418"/>
        <v>41350</v>
      </c>
      <c r="V868" s="62">
        <f t="shared" si="419"/>
        <v>76000</v>
      </c>
      <c r="W868" s="19">
        <f t="shared" si="420"/>
        <v>1.8364480229384039</v>
      </c>
      <c r="X868" s="111">
        <f t="shared" si="403"/>
        <v>101400</v>
      </c>
      <c r="Y868" s="111"/>
      <c r="Z868" s="112">
        <f t="shared" si="404"/>
        <v>2623.4041916167675</v>
      </c>
      <c r="AA868" s="112">
        <f t="shared" si="421"/>
        <v>1741.2</v>
      </c>
      <c r="AB868" s="112">
        <f t="shared" si="405"/>
        <v>829.5</v>
      </c>
      <c r="AC868" s="112">
        <f t="shared" si="406"/>
        <v>26234.041916167669</v>
      </c>
      <c r="AD868" s="112">
        <f t="shared" si="407"/>
        <v>17412</v>
      </c>
      <c r="AE868" s="112">
        <f t="shared" si="422"/>
        <v>22800</v>
      </c>
      <c r="AF868" s="112">
        <f t="shared" si="423"/>
        <v>14900</v>
      </c>
      <c r="AG868" s="113">
        <f t="shared" si="408"/>
        <v>0.3</v>
      </c>
      <c r="AH868" s="114">
        <f t="shared" si="409"/>
        <v>0.19605263157894737</v>
      </c>
    </row>
    <row r="869" spans="1:34" ht="21" customHeight="1">
      <c r="A869" s="593">
        <f t="shared" si="410"/>
        <v>859</v>
      </c>
      <c r="B869" s="565"/>
      <c r="C869" s="135" t="s">
        <v>2229</v>
      </c>
      <c r="D869" s="33"/>
      <c r="E869" s="585">
        <v>1</v>
      </c>
      <c r="F869" s="565"/>
      <c r="G869" s="565"/>
      <c r="H869" s="585" t="s">
        <v>2230</v>
      </c>
      <c r="I869" s="581" t="s">
        <v>2231</v>
      </c>
      <c r="J869" s="565">
        <f t="shared" si="411"/>
        <v>42</v>
      </c>
      <c r="K869" s="565" t="s">
        <v>138</v>
      </c>
      <c r="L869" s="586">
        <v>398</v>
      </c>
      <c r="M869" s="566">
        <v>10</v>
      </c>
      <c r="N869" s="19">
        <f t="shared" si="412"/>
        <v>175</v>
      </c>
      <c r="O869" s="102">
        <f t="shared" si="413"/>
        <v>69650</v>
      </c>
      <c r="P869" s="103">
        <f t="shared" si="414"/>
        <v>55.489098762230597</v>
      </c>
      <c r="Q869" s="62">
        <f t="shared" si="335"/>
        <v>30000</v>
      </c>
      <c r="R869" s="104">
        <f t="shared" si="415"/>
        <v>150</v>
      </c>
      <c r="S869" s="62">
        <f t="shared" si="416"/>
        <v>0</v>
      </c>
      <c r="T869" s="62">
        <f t="shared" si="417"/>
        <v>0</v>
      </c>
      <c r="U869" s="62">
        <f t="shared" si="418"/>
        <v>99650</v>
      </c>
      <c r="V869" s="62">
        <f t="shared" si="419"/>
        <v>183200</v>
      </c>
      <c r="W869" s="19">
        <f t="shared" si="420"/>
        <v>1.8382602582091212</v>
      </c>
      <c r="X869" s="111">
        <f t="shared" si="403"/>
        <v>244300</v>
      </c>
      <c r="Y869" s="111"/>
      <c r="Z869" s="112">
        <f t="shared" si="404"/>
        <v>6338.2544910179649</v>
      </c>
      <c r="AA869" s="112">
        <f t="shared" si="421"/>
        <v>4201.9000000000005</v>
      </c>
      <c r="AB869" s="112">
        <f t="shared" si="405"/>
        <v>2089.5</v>
      </c>
      <c r="AC869" s="112">
        <f t="shared" si="406"/>
        <v>63382.544910179655</v>
      </c>
      <c r="AD869" s="112">
        <f t="shared" si="407"/>
        <v>42019</v>
      </c>
      <c r="AE869" s="112">
        <f t="shared" si="422"/>
        <v>55000</v>
      </c>
      <c r="AF869" s="112">
        <f t="shared" si="423"/>
        <v>35800</v>
      </c>
      <c r="AG869" s="113">
        <f t="shared" si="408"/>
        <v>0.30021834061135372</v>
      </c>
      <c r="AH869" s="114">
        <f t="shared" si="409"/>
        <v>0.19541484716157206</v>
      </c>
    </row>
    <row r="870" spans="1:34" ht="21" customHeight="1">
      <c r="A870" s="593">
        <f t="shared" si="410"/>
        <v>860</v>
      </c>
      <c r="B870" s="565"/>
      <c r="C870" s="135" t="s">
        <v>2232</v>
      </c>
      <c r="D870" s="33"/>
      <c r="E870" s="585">
        <v>1</v>
      </c>
      <c r="F870" s="565"/>
      <c r="G870" s="565"/>
      <c r="H870" s="585" t="s">
        <v>2199</v>
      </c>
      <c r="I870" s="581" t="s">
        <v>2233</v>
      </c>
      <c r="J870" s="565">
        <f t="shared" si="411"/>
        <v>47</v>
      </c>
      <c r="K870" s="565" t="s">
        <v>138</v>
      </c>
      <c r="L870" s="586">
        <v>428</v>
      </c>
      <c r="M870" s="566">
        <v>10</v>
      </c>
      <c r="N870" s="19">
        <f t="shared" si="412"/>
        <v>175</v>
      </c>
      <c r="O870" s="102">
        <f t="shared" si="413"/>
        <v>74900</v>
      </c>
      <c r="P870" s="103">
        <f t="shared" si="414"/>
        <v>59.671694146318337</v>
      </c>
      <c r="Q870" s="62">
        <f t="shared" si="335"/>
        <v>30000</v>
      </c>
      <c r="R870" s="104">
        <f t="shared" si="415"/>
        <v>150</v>
      </c>
      <c r="S870" s="62">
        <f t="shared" si="416"/>
        <v>0</v>
      </c>
      <c r="T870" s="62">
        <f t="shared" si="417"/>
        <v>0</v>
      </c>
      <c r="U870" s="62">
        <f t="shared" si="418"/>
        <v>104900</v>
      </c>
      <c r="V870" s="62">
        <f t="shared" si="419"/>
        <v>193000</v>
      </c>
      <c r="W870" s="19">
        <f t="shared" si="420"/>
        <v>1.839162475811009</v>
      </c>
      <c r="X870" s="111">
        <f t="shared" si="403"/>
        <v>257400</v>
      </c>
      <c r="Y870" s="111"/>
      <c r="Z870" s="112">
        <f t="shared" si="404"/>
        <v>6680.6047904191619</v>
      </c>
      <c r="AA870" s="112">
        <f t="shared" si="421"/>
        <v>4434.2</v>
      </c>
      <c r="AB870" s="112">
        <f t="shared" si="405"/>
        <v>2247</v>
      </c>
      <c r="AC870" s="112">
        <f t="shared" si="406"/>
        <v>66806.047904191626</v>
      </c>
      <c r="AD870" s="112">
        <f t="shared" si="407"/>
        <v>44342</v>
      </c>
      <c r="AE870" s="112">
        <f t="shared" si="422"/>
        <v>57900</v>
      </c>
      <c r="AF870" s="112">
        <f t="shared" si="423"/>
        <v>37700</v>
      </c>
      <c r="AG870" s="113">
        <f t="shared" si="408"/>
        <v>0.3</v>
      </c>
      <c r="AH870" s="114">
        <f t="shared" si="409"/>
        <v>0.19533678756476683</v>
      </c>
    </row>
    <row r="871" spans="1:34" ht="21" customHeight="1">
      <c r="A871" s="593">
        <f t="shared" si="410"/>
        <v>861</v>
      </c>
      <c r="B871" s="565"/>
      <c r="C871" s="135" t="s">
        <v>2234</v>
      </c>
      <c r="D871" s="33"/>
      <c r="E871" s="585">
        <v>1</v>
      </c>
      <c r="F871" s="565"/>
      <c r="G871" s="565"/>
      <c r="H871" s="585" t="s">
        <v>2044</v>
      </c>
      <c r="I871" s="581" t="s">
        <v>2235</v>
      </c>
      <c r="J871" s="565">
        <f t="shared" si="411"/>
        <v>44</v>
      </c>
      <c r="K871" s="565" t="s">
        <v>138</v>
      </c>
      <c r="L871" s="586">
        <v>298</v>
      </c>
      <c r="M871" s="566">
        <v>5</v>
      </c>
      <c r="N871" s="19">
        <f t="shared" si="412"/>
        <v>175</v>
      </c>
      <c r="O871" s="102">
        <f t="shared" si="413"/>
        <v>52150</v>
      </c>
      <c r="P871" s="103">
        <f t="shared" si="414"/>
        <v>41.54711414860482</v>
      </c>
      <c r="Q871" s="62">
        <f t="shared" si="335"/>
        <v>13700</v>
      </c>
      <c r="R871" s="104">
        <f t="shared" si="415"/>
        <v>150</v>
      </c>
      <c r="S871" s="62">
        <f t="shared" si="416"/>
        <v>0</v>
      </c>
      <c r="T871" s="62">
        <f t="shared" si="417"/>
        <v>0</v>
      </c>
      <c r="U871" s="62">
        <f t="shared" si="418"/>
        <v>65850</v>
      </c>
      <c r="V871" s="62">
        <f t="shared" si="419"/>
        <v>121500</v>
      </c>
      <c r="W871" s="19">
        <f t="shared" si="420"/>
        <v>1.843829425431597</v>
      </c>
      <c r="X871" s="111">
        <f t="shared" si="403"/>
        <v>162000</v>
      </c>
      <c r="Y871" s="111"/>
      <c r="Z871" s="112">
        <f t="shared" si="404"/>
        <v>4221.0389221556898</v>
      </c>
      <c r="AA871" s="112">
        <f t="shared" si="421"/>
        <v>2811</v>
      </c>
      <c r="AB871" s="112">
        <f t="shared" si="405"/>
        <v>1564.5</v>
      </c>
      <c r="AC871" s="112">
        <f t="shared" si="406"/>
        <v>42210.389221556892</v>
      </c>
      <c r="AD871" s="112">
        <f t="shared" si="407"/>
        <v>28110</v>
      </c>
      <c r="AE871" s="112">
        <f t="shared" si="422"/>
        <v>36500</v>
      </c>
      <c r="AF871" s="112">
        <f t="shared" si="423"/>
        <v>23800</v>
      </c>
      <c r="AG871" s="113">
        <f t="shared" si="408"/>
        <v>0.30041152263374488</v>
      </c>
      <c r="AH871" s="114">
        <f t="shared" si="409"/>
        <v>0.19588477366255144</v>
      </c>
    </row>
    <row r="872" spans="1:34" ht="21" customHeight="1">
      <c r="A872" s="593">
        <f t="shared" si="410"/>
        <v>862</v>
      </c>
      <c r="B872" s="565"/>
      <c r="C872" s="135" t="s">
        <v>2236</v>
      </c>
      <c r="D872" s="33"/>
      <c r="E872" s="585">
        <v>1</v>
      </c>
      <c r="F872" s="565"/>
      <c r="G872" s="565"/>
      <c r="H872" s="585" t="s">
        <v>2044</v>
      </c>
      <c r="I872" s="581" t="s">
        <v>2237</v>
      </c>
      <c r="J872" s="565">
        <f t="shared" si="411"/>
        <v>42</v>
      </c>
      <c r="K872" s="565" t="s">
        <v>138</v>
      </c>
      <c r="L872" s="586">
        <v>298</v>
      </c>
      <c r="M872" s="566">
        <v>5</v>
      </c>
      <c r="N872" s="19">
        <f t="shared" si="412"/>
        <v>175</v>
      </c>
      <c r="O872" s="102">
        <f t="shared" si="413"/>
        <v>52150</v>
      </c>
      <c r="P872" s="103">
        <f t="shared" si="414"/>
        <v>41.54711414860482</v>
      </c>
      <c r="Q872" s="62">
        <f t="shared" si="335"/>
        <v>13700</v>
      </c>
      <c r="R872" s="104">
        <f t="shared" si="415"/>
        <v>150</v>
      </c>
      <c r="S872" s="62">
        <f t="shared" si="416"/>
        <v>0</v>
      </c>
      <c r="T872" s="62">
        <f t="shared" si="417"/>
        <v>0</v>
      </c>
      <c r="U872" s="62">
        <f t="shared" si="418"/>
        <v>65850</v>
      </c>
      <c r="V872" s="62">
        <f t="shared" si="419"/>
        <v>121500</v>
      </c>
      <c r="W872" s="19">
        <f t="shared" si="420"/>
        <v>1.843829425431597</v>
      </c>
      <c r="X872" s="111">
        <f t="shared" si="403"/>
        <v>162000</v>
      </c>
      <c r="Y872" s="111"/>
      <c r="Z872" s="112">
        <f t="shared" si="404"/>
        <v>4221.0389221556898</v>
      </c>
      <c r="AA872" s="112">
        <f t="shared" si="421"/>
        <v>2811</v>
      </c>
      <c r="AB872" s="112">
        <f t="shared" si="405"/>
        <v>1564.5</v>
      </c>
      <c r="AC872" s="112">
        <f t="shared" si="406"/>
        <v>42210.389221556892</v>
      </c>
      <c r="AD872" s="112">
        <f t="shared" si="407"/>
        <v>28110</v>
      </c>
      <c r="AE872" s="112">
        <f t="shared" si="422"/>
        <v>36500</v>
      </c>
      <c r="AF872" s="112">
        <f t="shared" si="423"/>
        <v>23800</v>
      </c>
      <c r="AG872" s="113">
        <f t="shared" si="408"/>
        <v>0.30041152263374488</v>
      </c>
      <c r="AH872" s="114">
        <f t="shared" si="409"/>
        <v>0.19588477366255144</v>
      </c>
    </row>
    <row r="873" spans="1:34" ht="21" customHeight="1">
      <c r="A873" s="593">
        <f t="shared" si="410"/>
        <v>863</v>
      </c>
      <c r="B873" s="565"/>
      <c r="C873" s="135" t="s">
        <v>2238</v>
      </c>
      <c r="D873" s="33"/>
      <c r="E873" s="585">
        <v>1</v>
      </c>
      <c r="F873" s="565"/>
      <c r="G873" s="565"/>
      <c r="H873" s="585" t="s">
        <v>2052</v>
      </c>
      <c r="I873" s="581" t="s">
        <v>2239</v>
      </c>
      <c r="J873" s="565">
        <f t="shared" si="411"/>
        <v>42</v>
      </c>
      <c r="K873" s="565" t="s">
        <v>2092</v>
      </c>
      <c r="L873" s="586">
        <v>298</v>
      </c>
      <c r="M873" s="566">
        <v>5</v>
      </c>
      <c r="N873" s="19">
        <f t="shared" si="412"/>
        <v>175</v>
      </c>
      <c r="O873" s="102">
        <f t="shared" si="413"/>
        <v>52150</v>
      </c>
      <c r="P873" s="103">
        <f t="shared" si="414"/>
        <v>41.54711414860482</v>
      </c>
      <c r="Q873" s="62">
        <f t="shared" si="335"/>
        <v>13700</v>
      </c>
      <c r="R873" s="104">
        <f t="shared" si="415"/>
        <v>150</v>
      </c>
      <c r="S873" s="62">
        <f t="shared" si="416"/>
        <v>0</v>
      </c>
      <c r="T873" s="62">
        <f t="shared" si="417"/>
        <v>0</v>
      </c>
      <c r="U873" s="62">
        <f t="shared" si="418"/>
        <v>65850</v>
      </c>
      <c r="V873" s="62">
        <f t="shared" si="419"/>
        <v>121500</v>
      </c>
      <c r="W873" s="19">
        <f t="shared" si="420"/>
        <v>1.843829425431597</v>
      </c>
      <c r="X873" s="111">
        <f t="shared" ref="X873:X936" si="424">ROUNDUP(V873/0.75, -2)</f>
        <v>162000</v>
      </c>
      <c r="Y873" s="111"/>
      <c r="Z873" s="112">
        <f t="shared" ref="Z873:Z936" si="425">0.1*(0.89*W873-1)*U873</f>
        <v>4221.0389221556898</v>
      </c>
      <c r="AA873" s="112">
        <f t="shared" si="421"/>
        <v>2811</v>
      </c>
      <c r="AB873" s="112">
        <f t="shared" ref="AB873:AB936" si="426">O873*0.03</f>
        <v>1564.5</v>
      </c>
      <c r="AC873" s="112">
        <f t="shared" ref="AC873:AC936" si="427">0.89*W873*U873-U873</f>
        <v>42210.389221556892</v>
      </c>
      <c r="AD873" s="112">
        <f t="shared" ref="AD873:AD936" si="428">V873-(X873*0.17)-U873</f>
        <v>28110</v>
      </c>
      <c r="AE873" s="112">
        <f t="shared" si="422"/>
        <v>36500</v>
      </c>
      <c r="AF873" s="112">
        <f t="shared" si="423"/>
        <v>23800</v>
      </c>
      <c r="AG873" s="113">
        <f t="shared" ref="AG873:AG936" si="429">AE873/V873</f>
        <v>0.30041152263374488</v>
      </c>
      <c r="AH873" s="114">
        <f t="shared" ref="AH873:AH936" si="430">AF873/V873</f>
        <v>0.19588477366255144</v>
      </c>
    </row>
    <row r="874" spans="1:34" ht="21" customHeight="1">
      <c r="A874" s="593">
        <f t="shared" si="410"/>
        <v>864</v>
      </c>
      <c r="B874" s="565"/>
      <c r="C874" s="135" t="s">
        <v>2240</v>
      </c>
      <c r="D874" s="33"/>
      <c r="E874" s="585">
        <v>1</v>
      </c>
      <c r="F874" s="565"/>
      <c r="G874" s="565"/>
      <c r="H874" s="585" t="s">
        <v>2052</v>
      </c>
      <c r="I874" s="581" t="s">
        <v>2241</v>
      </c>
      <c r="J874" s="565">
        <f t="shared" si="411"/>
        <v>44</v>
      </c>
      <c r="K874" s="565" t="s">
        <v>138</v>
      </c>
      <c r="L874" s="586">
        <v>168</v>
      </c>
      <c r="M874" s="566">
        <v>5</v>
      </c>
      <c r="N874" s="19">
        <f t="shared" si="412"/>
        <v>175</v>
      </c>
      <c r="O874" s="102">
        <f t="shared" si="413"/>
        <v>29400</v>
      </c>
      <c r="P874" s="103">
        <f t="shared" si="414"/>
        <v>23.422534150891309</v>
      </c>
      <c r="Q874" s="62">
        <f t="shared" si="335"/>
        <v>13700</v>
      </c>
      <c r="R874" s="104">
        <f t="shared" si="415"/>
        <v>150</v>
      </c>
      <c r="S874" s="62">
        <f t="shared" si="416"/>
        <v>0</v>
      </c>
      <c r="T874" s="62">
        <f t="shared" si="417"/>
        <v>0</v>
      </c>
      <c r="U874" s="62">
        <f t="shared" si="418"/>
        <v>43100</v>
      </c>
      <c r="V874" s="62">
        <f t="shared" si="419"/>
        <v>79200</v>
      </c>
      <c r="W874" s="19">
        <f t="shared" si="420"/>
        <v>1.8372535671117163</v>
      </c>
      <c r="X874" s="111">
        <f t="shared" si="424"/>
        <v>105600</v>
      </c>
      <c r="Y874" s="111"/>
      <c r="Z874" s="112">
        <f t="shared" si="425"/>
        <v>2737.5209580838332</v>
      </c>
      <c r="AA874" s="112">
        <f t="shared" si="421"/>
        <v>1814.8000000000002</v>
      </c>
      <c r="AB874" s="112">
        <f t="shared" si="426"/>
        <v>882</v>
      </c>
      <c r="AC874" s="112">
        <f t="shared" si="427"/>
        <v>27375.209580838331</v>
      </c>
      <c r="AD874" s="112">
        <f t="shared" si="428"/>
        <v>18148</v>
      </c>
      <c r="AE874" s="112">
        <f t="shared" si="422"/>
        <v>23800</v>
      </c>
      <c r="AF874" s="112">
        <f t="shared" si="423"/>
        <v>15500</v>
      </c>
      <c r="AG874" s="113">
        <f t="shared" si="429"/>
        <v>0.3005050505050505</v>
      </c>
      <c r="AH874" s="114">
        <f t="shared" si="430"/>
        <v>0.19570707070707072</v>
      </c>
    </row>
    <row r="875" spans="1:34" ht="21" customHeight="1">
      <c r="A875" s="593">
        <f t="shared" si="410"/>
        <v>865</v>
      </c>
      <c r="B875" s="565"/>
      <c r="C875" s="135" t="s">
        <v>2242</v>
      </c>
      <c r="D875" s="33"/>
      <c r="E875" s="585">
        <v>1</v>
      </c>
      <c r="F875" s="565"/>
      <c r="G875" s="565"/>
      <c r="H875" s="585" t="s">
        <v>2104</v>
      </c>
      <c r="I875" s="581" t="s">
        <v>2243</v>
      </c>
      <c r="J875" s="565">
        <f t="shared" si="411"/>
        <v>44</v>
      </c>
      <c r="K875" s="565" t="s">
        <v>138</v>
      </c>
      <c r="L875" s="586">
        <v>118</v>
      </c>
      <c r="M875" s="566">
        <v>5</v>
      </c>
      <c r="N875" s="19">
        <f t="shared" si="412"/>
        <v>175</v>
      </c>
      <c r="O875" s="102">
        <f t="shared" si="413"/>
        <v>20650</v>
      </c>
      <c r="P875" s="103">
        <f t="shared" si="414"/>
        <v>16.45154184407842</v>
      </c>
      <c r="Q875" s="62">
        <f t="shared" si="335"/>
        <v>13700</v>
      </c>
      <c r="R875" s="104">
        <f t="shared" si="415"/>
        <v>150</v>
      </c>
      <c r="S875" s="62">
        <f t="shared" si="416"/>
        <v>0</v>
      </c>
      <c r="T875" s="62">
        <f t="shared" si="417"/>
        <v>0</v>
      </c>
      <c r="U875" s="62">
        <f t="shared" si="418"/>
        <v>34350</v>
      </c>
      <c r="V875" s="62">
        <f t="shared" si="419"/>
        <v>63000</v>
      </c>
      <c r="W875" s="19">
        <f t="shared" si="420"/>
        <v>1.8324050588778775</v>
      </c>
      <c r="X875" s="111">
        <f t="shared" si="424"/>
        <v>84000</v>
      </c>
      <c r="Y875" s="111"/>
      <c r="Z875" s="112">
        <f t="shared" si="425"/>
        <v>2166.9371257485036</v>
      </c>
      <c r="AA875" s="112">
        <f t="shared" si="421"/>
        <v>1437</v>
      </c>
      <c r="AB875" s="112">
        <f t="shared" si="426"/>
        <v>619.5</v>
      </c>
      <c r="AC875" s="112">
        <f t="shared" si="427"/>
        <v>21669.371257485036</v>
      </c>
      <c r="AD875" s="112">
        <f t="shared" si="428"/>
        <v>14370</v>
      </c>
      <c r="AE875" s="112">
        <f t="shared" si="422"/>
        <v>18900</v>
      </c>
      <c r="AF875" s="112">
        <f t="shared" si="423"/>
        <v>12400</v>
      </c>
      <c r="AG875" s="113">
        <f t="shared" si="429"/>
        <v>0.3</v>
      </c>
      <c r="AH875" s="114">
        <f t="shared" si="430"/>
        <v>0.19682539682539682</v>
      </c>
    </row>
    <row r="876" spans="1:34" ht="21" customHeight="1">
      <c r="A876" s="593">
        <f t="shared" si="410"/>
        <v>866</v>
      </c>
      <c r="B876" s="565"/>
      <c r="C876" s="135" t="s">
        <v>2244</v>
      </c>
      <c r="D876" s="33"/>
      <c r="E876" s="585">
        <v>1</v>
      </c>
      <c r="F876" s="565"/>
      <c r="G876" s="565"/>
      <c r="H876" s="585" t="s">
        <v>2044</v>
      </c>
      <c r="I876" s="581" t="s">
        <v>2245</v>
      </c>
      <c r="J876" s="565">
        <f t="shared" si="411"/>
        <v>48</v>
      </c>
      <c r="K876" s="565" t="s">
        <v>138</v>
      </c>
      <c r="L876" s="586">
        <v>168</v>
      </c>
      <c r="M876" s="566">
        <v>5</v>
      </c>
      <c r="N876" s="19">
        <f t="shared" si="412"/>
        <v>175</v>
      </c>
      <c r="O876" s="102">
        <f t="shared" si="413"/>
        <v>29400</v>
      </c>
      <c r="P876" s="103">
        <f t="shared" si="414"/>
        <v>23.422534150891309</v>
      </c>
      <c r="Q876" s="62">
        <f t="shared" si="335"/>
        <v>13700</v>
      </c>
      <c r="R876" s="104">
        <f t="shared" si="415"/>
        <v>150</v>
      </c>
      <c r="S876" s="62">
        <f t="shared" si="416"/>
        <v>0</v>
      </c>
      <c r="T876" s="62">
        <f t="shared" si="417"/>
        <v>0</v>
      </c>
      <c r="U876" s="62">
        <f t="shared" si="418"/>
        <v>43100</v>
      </c>
      <c r="V876" s="62">
        <f t="shared" si="419"/>
        <v>79200</v>
      </c>
      <c r="W876" s="19">
        <f t="shared" si="420"/>
        <v>1.8372535671117163</v>
      </c>
      <c r="X876" s="111">
        <f t="shared" si="424"/>
        <v>105600</v>
      </c>
      <c r="Y876" s="111"/>
      <c r="Z876" s="112">
        <f t="shared" si="425"/>
        <v>2737.5209580838332</v>
      </c>
      <c r="AA876" s="112">
        <f t="shared" si="421"/>
        <v>1814.8000000000002</v>
      </c>
      <c r="AB876" s="112">
        <f t="shared" si="426"/>
        <v>882</v>
      </c>
      <c r="AC876" s="112">
        <f t="shared" si="427"/>
        <v>27375.209580838331</v>
      </c>
      <c r="AD876" s="112">
        <f t="shared" si="428"/>
        <v>18148</v>
      </c>
      <c r="AE876" s="112">
        <f t="shared" si="422"/>
        <v>23800</v>
      </c>
      <c r="AF876" s="112">
        <f t="shared" si="423"/>
        <v>15500</v>
      </c>
      <c r="AG876" s="113">
        <f t="shared" si="429"/>
        <v>0.3005050505050505</v>
      </c>
      <c r="AH876" s="114">
        <f t="shared" si="430"/>
        <v>0.19570707070707072</v>
      </c>
    </row>
    <row r="877" spans="1:34" ht="21" customHeight="1">
      <c r="A877" s="593">
        <f t="shared" si="410"/>
        <v>867</v>
      </c>
      <c r="B877" s="565"/>
      <c r="C877" s="135" t="s">
        <v>2246</v>
      </c>
      <c r="D877" s="33"/>
      <c r="E877" s="585">
        <v>1</v>
      </c>
      <c r="F877" s="565"/>
      <c r="G877" s="565"/>
      <c r="H877" s="585" t="s">
        <v>2052</v>
      </c>
      <c r="I877" s="581" t="s">
        <v>2247</v>
      </c>
      <c r="J877" s="565">
        <f t="shared" si="411"/>
        <v>44</v>
      </c>
      <c r="K877" s="565" t="s">
        <v>2248</v>
      </c>
      <c r="L877" s="586">
        <v>158</v>
      </c>
      <c r="M877" s="566">
        <v>5</v>
      </c>
      <c r="N877" s="19">
        <f t="shared" si="412"/>
        <v>175</v>
      </c>
      <c r="O877" s="102">
        <f t="shared" si="413"/>
        <v>27650</v>
      </c>
      <c r="P877" s="103">
        <f t="shared" si="414"/>
        <v>22.028335689528731</v>
      </c>
      <c r="Q877" s="62">
        <f t="shared" si="335"/>
        <v>13700</v>
      </c>
      <c r="R877" s="104">
        <f t="shared" si="415"/>
        <v>150</v>
      </c>
      <c r="S877" s="62">
        <f t="shared" si="416"/>
        <v>0</v>
      </c>
      <c r="T877" s="62">
        <f t="shared" si="417"/>
        <v>0</v>
      </c>
      <c r="U877" s="62">
        <f t="shared" si="418"/>
        <v>41350</v>
      </c>
      <c r="V877" s="62">
        <f t="shared" si="419"/>
        <v>76000</v>
      </c>
      <c r="W877" s="19">
        <f t="shared" si="420"/>
        <v>1.8364480229384039</v>
      </c>
      <c r="X877" s="111">
        <f t="shared" si="424"/>
        <v>101400</v>
      </c>
      <c r="Y877" s="111"/>
      <c r="Z877" s="112">
        <f t="shared" si="425"/>
        <v>2623.4041916167675</v>
      </c>
      <c r="AA877" s="112">
        <f t="shared" si="421"/>
        <v>1741.2</v>
      </c>
      <c r="AB877" s="112">
        <f t="shared" si="426"/>
        <v>829.5</v>
      </c>
      <c r="AC877" s="112">
        <f t="shared" si="427"/>
        <v>26234.041916167669</v>
      </c>
      <c r="AD877" s="112">
        <f t="shared" si="428"/>
        <v>17412</v>
      </c>
      <c r="AE877" s="112">
        <f t="shared" si="422"/>
        <v>22800</v>
      </c>
      <c r="AF877" s="112">
        <f t="shared" si="423"/>
        <v>14900</v>
      </c>
      <c r="AG877" s="113">
        <f t="shared" si="429"/>
        <v>0.3</v>
      </c>
      <c r="AH877" s="114">
        <f t="shared" si="430"/>
        <v>0.19605263157894737</v>
      </c>
    </row>
    <row r="878" spans="1:34" ht="21" customHeight="1">
      <c r="A878" s="593">
        <f t="shared" si="410"/>
        <v>868</v>
      </c>
      <c r="B878" s="565"/>
      <c r="C878" s="135" t="s">
        <v>2249</v>
      </c>
      <c r="D878" s="33"/>
      <c r="E878" s="585">
        <v>1</v>
      </c>
      <c r="F878" s="565"/>
      <c r="G878" s="565"/>
      <c r="H878" s="585" t="s">
        <v>2052</v>
      </c>
      <c r="I878" s="581" t="s">
        <v>2250</v>
      </c>
      <c r="J878" s="565">
        <f t="shared" si="411"/>
        <v>46</v>
      </c>
      <c r="K878" s="565" t="s">
        <v>2092</v>
      </c>
      <c r="L878" s="586">
        <v>198</v>
      </c>
      <c r="M878" s="566">
        <v>5</v>
      </c>
      <c r="N878" s="19">
        <f t="shared" si="412"/>
        <v>175</v>
      </c>
      <c r="O878" s="102">
        <f t="shared" si="413"/>
        <v>34650</v>
      </c>
      <c r="P878" s="103">
        <f t="shared" si="414"/>
        <v>27.605129534979042</v>
      </c>
      <c r="Q878" s="62">
        <f t="shared" si="335"/>
        <v>13700</v>
      </c>
      <c r="R878" s="104">
        <f t="shared" si="415"/>
        <v>150</v>
      </c>
      <c r="S878" s="62">
        <f t="shared" si="416"/>
        <v>0</v>
      </c>
      <c r="T878" s="62">
        <f t="shared" si="417"/>
        <v>0</v>
      </c>
      <c r="U878" s="62">
        <f t="shared" si="418"/>
        <v>48350</v>
      </c>
      <c r="V878" s="62">
        <f t="shared" si="419"/>
        <v>89000</v>
      </c>
      <c r="W878" s="19">
        <f t="shared" si="420"/>
        <v>1.8393203252233898</v>
      </c>
      <c r="X878" s="111">
        <f t="shared" si="424"/>
        <v>118700</v>
      </c>
      <c r="Y878" s="111"/>
      <c r="Z878" s="112">
        <f t="shared" si="425"/>
        <v>3079.8712574850301</v>
      </c>
      <c r="AA878" s="112">
        <f t="shared" si="421"/>
        <v>2047.1000000000001</v>
      </c>
      <c r="AB878" s="112">
        <f t="shared" si="426"/>
        <v>1039.5</v>
      </c>
      <c r="AC878" s="112">
        <f t="shared" si="427"/>
        <v>30798.712574850302</v>
      </c>
      <c r="AD878" s="112">
        <f t="shared" si="428"/>
        <v>20471</v>
      </c>
      <c r="AE878" s="112">
        <f t="shared" si="422"/>
        <v>26700</v>
      </c>
      <c r="AF878" s="112">
        <f t="shared" si="423"/>
        <v>17400</v>
      </c>
      <c r="AG878" s="113">
        <f t="shared" si="429"/>
        <v>0.3</v>
      </c>
      <c r="AH878" s="114">
        <f t="shared" si="430"/>
        <v>0.19550561797752808</v>
      </c>
    </row>
    <row r="879" spans="1:34" ht="21" customHeight="1">
      <c r="A879" s="593">
        <f t="shared" si="410"/>
        <v>869</v>
      </c>
      <c r="B879" s="565"/>
      <c r="C879" s="135" t="s">
        <v>2251</v>
      </c>
      <c r="D879" s="33"/>
      <c r="E879" s="585">
        <v>1</v>
      </c>
      <c r="F879" s="565"/>
      <c r="G879" s="565"/>
      <c r="H879" s="585" t="s">
        <v>2044</v>
      </c>
      <c r="I879" s="581" t="s">
        <v>2252</v>
      </c>
      <c r="J879" s="565">
        <f t="shared" si="411"/>
        <v>44</v>
      </c>
      <c r="K879" s="565" t="s">
        <v>138</v>
      </c>
      <c r="L879" s="586">
        <v>238</v>
      </c>
      <c r="M879" s="566">
        <v>5</v>
      </c>
      <c r="N879" s="19">
        <f t="shared" si="412"/>
        <v>175</v>
      </c>
      <c r="O879" s="102">
        <f t="shared" si="413"/>
        <v>41650</v>
      </c>
      <c r="P879" s="103">
        <f t="shared" si="414"/>
        <v>33.181923380429353</v>
      </c>
      <c r="Q879" s="62">
        <f t="shared" si="335"/>
        <v>13700</v>
      </c>
      <c r="R879" s="104">
        <f t="shared" si="415"/>
        <v>150</v>
      </c>
      <c r="S879" s="62">
        <f t="shared" si="416"/>
        <v>0</v>
      </c>
      <c r="T879" s="62">
        <f t="shared" si="417"/>
        <v>0</v>
      </c>
      <c r="U879" s="62">
        <f t="shared" si="418"/>
        <v>55350</v>
      </c>
      <c r="V879" s="62">
        <f t="shared" si="419"/>
        <v>102000</v>
      </c>
      <c r="W879" s="19">
        <f t="shared" si="420"/>
        <v>1.841466119252011</v>
      </c>
      <c r="X879" s="111">
        <f t="shared" si="424"/>
        <v>136000</v>
      </c>
      <c r="Y879" s="111"/>
      <c r="Z879" s="112">
        <f t="shared" si="425"/>
        <v>3536.3383233532945</v>
      </c>
      <c r="AA879" s="112">
        <f t="shared" si="421"/>
        <v>2353</v>
      </c>
      <c r="AB879" s="112">
        <f t="shared" si="426"/>
        <v>1249.5</v>
      </c>
      <c r="AC879" s="112">
        <f t="shared" si="427"/>
        <v>35363.38323353295</v>
      </c>
      <c r="AD879" s="112">
        <f t="shared" si="428"/>
        <v>23530</v>
      </c>
      <c r="AE879" s="112">
        <f t="shared" si="422"/>
        <v>30600</v>
      </c>
      <c r="AF879" s="112">
        <f t="shared" si="423"/>
        <v>20000</v>
      </c>
      <c r="AG879" s="113">
        <f t="shared" si="429"/>
        <v>0.3</v>
      </c>
      <c r="AH879" s="114">
        <f t="shared" si="430"/>
        <v>0.19607843137254902</v>
      </c>
    </row>
    <row r="880" spans="1:34" ht="21" customHeight="1">
      <c r="A880" s="593">
        <f t="shared" si="410"/>
        <v>870</v>
      </c>
      <c r="B880" s="568"/>
      <c r="C880" s="135" t="s">
        <v>2253</v>
      </c>
      <c r="D880" s="33"/>
      <c r="E880" s="585">
        <v>1</v>
      </c>
      <c r="F880" s="565"/>
      <c r="G880" s="565"/>
      <c r="H880" s="585" t="s">
        <v>2044</v>
      </c>
      <c r="I880" s="581" t="s">
        <v>2254</v>
      </c>
      <c r="J880" s="565">
        <f t="shared" si="411"/>
        <v>48</v>
      </c>
      <c r="K880" s="565" t="s">
        <v>138</v>
      </c>
      <c r="L880" s="586">
        <v>128</v>
      </c>
      <c r="M880" s="566">
        <v>5</v>
      </c>
      <c r="N880" s="19">
        <f t="shared" si="412"/>
        <v>175</v>
      </c>
      <c r="O880" s="102">
        <f t="shared" si="413"/>
        <v>22400</v>
      </c>
      <c r="P880" s="103">
        <f t="shared" si="414"/>
        <v>17.845740305440998</v>
      </c>
      <c r="Q880" s="62">
        <f t="shared" si="335"/>
        <v>13700</v>
      </c>
      <c r="R880" s="104">
        <f t="shared" si="415"/>
        <v>150</v>
      </c>
      <c r="S880" s="62">
        <f t="shared" si="416"/>
        <v>0</v>
      </c>
      <c r="T880" s="62">
        <f t="shared" si="417"/>
        <v>0</v>
      </c>
      <c r="U880" s="62">
        <f t="shared" si="418"/>
        <v>36100</v>
      </c>
      <c r="V880" s="62">
        <f t="shared" si="419"/>
        <v>66200</v>
      </c>
      <c r="W880" s="19">
        <f t="shared" si="420"/>
        <v>1.8335627913148773</v>
      </c>
      <c r="X880" s="111">
        <f t="shared" si="424"/>
        <v>88300</v>
      </c>
      <c r="Y880" s="111"/>
      <c r="Z880" s="112">
        <f t="shared" si="425"/>
        <v>2281.0538922155688</v>
      </c>
      <c r="AA880" s="112">
        <f t="shared" si="421"/>
        <v>1508.9</v>
      </c>
      <c r="AB880" s="112">
        <f t="shared" si="426"/>
        <v>672</v>
      </c>
      <c r="AC880" s="112">
        <f t="shared" si="427"/>
        <v>22810.538922155691</v>
      </c>
      <c r="AD880" s="112">
        <f t="shared" si="428"/>
        <v>15089</v>
      </c>
      <c r="AE880" s="112">
        <f t="shared" si="422"/>
        <v>19900</v>
      </c>
      <c r="AF880" s="112">
        <f t="shared" si="423"/>
        <v>13000</v>
      </c>
      <c r="AG880" s="113">
        <f t="shared" si="429"/>
        <v>0.30060422960725075</v>
      </c>
      <c r="AH880" s="114">
        <f t="shared" si="430"/>
        <v>0.19637462235649547</v>
      </c>
    </row>
    <row r="881" spans="1:34" ht="21" customHeight="1">
      <c r="A881" s="593">
        <f t="shared" si="410"/>
        <v>871</v>
      </c>
      <c r="B881" s="568"/>
      <c r="C881" s="135" t="s">
        <v>2255</v>
      </c>
      <c r="D881" s="33"/>
      <c r="E881" s="585">
        <v>1</v>
      </c>
      <c r="F881" s="565"/>
      <c r="G881" s="565"/>
      <c r="H881" s="585" t="s">
        <v>2104</v>
      </c>
      <c r="I881" s="581" t="s">
        <v>2256</v>
      </c>
      <c r="J881" s="565">
        <f t="shared" si="411"/>
        <v>40</v>
      </c>
      <c r="K881" s="565" t="s">
        <v>138</v>
      </c>
      <c r="L881" s="586">
        <v>298</v>
      </c>
      <c r="M881" s="566">
        <v>5</v>
      </c>
      <c r="N881" s="19">
        <f t="shared" si="412"/>
        <v>175</v>
      </c>
      <c r="O881" s="102">
        <f t="shared" si="413"/>
        <v>52150</v>
      </c>
      <c r="P881" s="103">
        <f t="shared" si="414"/>
        <v>41.54711414860482</v>
      </c>
      <c r="Q881" s="62">
        <f t="shared" si="335"/>
        <v>13700</v>
      </c>
      <c r="R881" s="104">
        <f t="shared" si="415"/>
        <v>150</v>
      </c>
      <c r="S881" s="62">
        <f t="shared" si="416"/>
        <v>0</v>
      </c>
      <c r="T881" s="62">
        <f t="shared" si="417"/>
        <v>0</v>
      </c>
      <c r="U881" s="62">
        <f t="shared" si="418"/>
        <v>65850</v>
      </c>
      <c r="V881" s="62">
        <f t="shared" si="419"/>
        <v>121500</v>
      </c>
      <c r="W881" s="19">
        <f t="shared" si="420"/>
        <v>1.843829425431597</v>
      </c>
      <c r="X881" s="111">
        <f t="shared" si="424"/>
        <v>162000</v>
      </c>
      <c r="Y881" s="111"/>
      <c r="Z881" s="112">
        <f t="shared" si="425"/>
        <v>4221.0389221556898</v>
      </c>
      <c r="AA881" s="112">
        <f t="shared" si="421"/>
        <v>2811</v>
      </c>
      <c r="AB881" s="112">
        <f t="shared" si="426"/>
        <v>1564.5</v>
      </c>
      <c r="AC881" s="112">
        <f t="shared" si="427"/>
        <v>42210.389221556892</v>
      </c>
      <c r="AD881" s="112">
        <f t="shared" si="428"/>
        <v>28110</v>
      </c>
      <c r="AE881" s="112">
        <f t="shared" si="422"/>
        <v>36500</v>
      </c>
      <c r="AF881" s="112">
        <f t="shared" si="423"/>
        <v>23800</v>
      </c>
      <c r="AG881" s="113">
        <f t="shared" si="429"/>
        <v>0.30041152263374488</v>
      </c>
      <c r="AH881" s="114">
        <f t="shared" si="430"/>
        <v>0.19588477366255144</v>
      </c>
    </row>
    <row r="882" spans="1:34" ht="21" customHeight="1">
      <c r="A882" s="593">
        <f t="shared" si="410"/>
        <v>872</v>
      </c>
      <c r="B882" s="568"/>
      <c r="C882" s="135" t="s">
        <v>2257</v>
      </c>
      <c r="D882" s="33"/>
      <c r="E882" s="585">
        <v>1</v>
      </c>
      <c r="F882" s="565"/>
      <c r="G882" s="565"/>
      <c r="H882" s="585" t="s">
        <v>2259</v>
      </c>
      <c r="I882" s="581" t="s">
        <v>2260</v>
      </c>
      <c r="J882" s="565">
        <f t="shared" si="411"/>
        <v>42</v>
      </c>
      <c r="K882" s="565" t="s">
        <v>138</v>
      </c>
      <c r="L882" s="586">
        <v>89</v>
      </c>
      <c r="M882" s="566">
        <v>5</v>
      </c>
      <c r="N882" s="19">
        <f t="shared" si="412"/>
        <v>175</v>
      </c>
      <c r="O882" s="102">
        <f t="shared" si="413"/>
        <v>15575</v>
      </c>
      <c r="P882" s="103">
        <f t="shared" si="414"/>
        <v>12.408366306126943</v>
      </c>
      <c r="Q882" s="62">
        <f t="shared" si="335"/>
        <v>13700</v>
      </c>
      <c r="R882" s="104">
        <f t="shared" si="415"/>
        <v>150</v>
      </c>
      <c r="S882" s="62">
        <f t="shared" si="416"/>
        <v>0</v>
      </c>
      <c r="T882" s="62">
        <f t="shared" si="417"/>
        <v>0</v>
      </c>
      <c r="U882" s="62">
        <f t="shared" si="418"/>
        <v>29275</v>
      </c>
      <c r="V882" s="62">
        <f t="shared" si="419"/>
        <v>53600</v>
      </c>
      <c r="W882" s="19">
        <f t="shared" si="420"/>
        <v>1.8282649048614983</v>
      </c>
      <c r="X882" s="111">
        <f t="shared" si="424"/>
        <v>71500</v>
      </c>
      <c r="Y882" s="111"/>
      <c r="Z882" s="112">
        <f t="shared" si="425"/>
        <v>1835.9985029940121</v>
      </c>
      <c r="AA882" s="112">
        <f t="shared" si="421"/>
        <v>1217</v>
      </c>
      <c r="AB882" s="112">
        <f t="shared" si="426"/>
        <v>467.25</v>
      </c>
      <c r="AC882" s="112">
        <f t="shared" si="427"/>
        <v>18359.985029940122</v>
      </c>
      <c r="AD882" s="112">
        <f t="shared" si="428"/>
        <v>12170</v>
      </c>
      <c r="AE882" s="112">
        <f t="shared" si="422"/>
        <v>16100</v>
      </c>
      <c r="AF882" s="112">
        <f t="shared" si="423"/>
        <v>10500</v>
      </c>
      <c r="AG882" s="113">
        <f t="shared" si="429"/>
        <v>0.30037313432835822</v>
      </c>
      <c r="AH882" s="114">
        <f t="shared" si="430"/>
        <v>0.19589552238805971</v>
      </c>
    </row>
    <row r="883" spans="1:34" ht="21" customHeight="1">
      <c r="A883" s="593">
        <f t="shared" si="410"/>
        <v>873</v>
      </c>
      <c r="B883" s="568"/>
      <c r="C883" s="135" t="s">
        <v>2261</v>
      </c>
      <c r="D883" s="33"/>
      <c r="E883" s="585">
        <v>1</v>
      </c>
      <c r="F883" s="565"/>
      <c r="G883" s="565"/>
      <c r="H883" s="585" t="s">
        <v>2258</v>
      </c>
      <c r="I883" s="581" t="s">
        <v>2262</v>
      </c>
      <c r="J883" s="565">
        <f t="shared" si="411"/>
        <v>46</v>
      </c>
      <c r="K883" s="565" t="s">
        <v>138</v>
      </c>
      <c r="L883" s="586">
        <v>78</v>
      </c>
      <c r="M883" s="566">
        <v>5</v>
      </c>
      <c r="N883" s="19">
        <f t="shared" si="412"/>
        <v>175</v>
      </c>
      <c r="O883" s="102">
        <f t="shared" si="413"/>
        <v>13650</v>
      </c>
      <c r="P883" s="103">
        <f t="shared" si="414"/>
        <v>10.874747998628107</v>
      </c>
      <c r="Q883" s="62">
        <f t="shared" si="335"/>
        <v>13700</v>
      </c>
      <c r="R883" s="104">
        <f t="shared" si="415"/>
        <v>150</v>
      </c>
      <c r="S883" s="62">
        <f t="shared" si="416"/>
        <v>0</v>
      </c>
      <c r="T883" s="62">
        <f t="shared" si="417"/>
        <v>0</v>
      </c>
      <c r="U883" s="62">
        <f t="shared" si="418"/>
        <v>27350</v>
      </c>
      <c r="V883" s="62">
        <f t="shared" si="419"/>
        <v>50000</v>
      </c>
      <c r="W883" s="19">
        <f t="shared" si="420"/>
        <v>1.8262925702525479</v>
      </c>
      <c r="X883" s="111">
        <f t="shared" si="424"/>
        <v>66700</v>
      </c>
      <c r="Y883" s="111"/>
      <c r="Z883" s="112">
        <f t="shared" si="425"/>
        <v>1710.4700598802392</v>
      </c>
      <c r="AA883" s="112">
        <f t="shared" si="421"/>
        <v>1131.1000000000001</v>
      </c>
      <c r="AB883" s="112">
        <f t="shared" si="426"/>
        <v>409.5</v>
      </c>
      <c r="AC883" s="112">
        <f t="shared" si="427"/>
        <v>17104.700598802396</v>
      </c>
      <c r="AD883" s="112">
        <f t="shared" si="428"/>
        <v>11311</v>
      </c>
      <c r="AE883" s="112">
        <f t="shared" si="422"/>
        <v>15000</v>
      </c>
      <c r="AF883" s="112">
        <f t="shared" si="423"/>
        <v>9800</v>
      </c>
      <c r="AG883" s="113">
        <f t="shared" si="429"/>
        <v>0.3</v>
      </c>
      <c r="AH883" s="114">
        <f t="shared" si="430"/>
        <v>0.19600000000000001</v>
      </c>
    </row>
    <row r="884" spans="1:34" ht="21" customHeight="1">
      <c r="A884" s="593">
        <f t="shared" si="410"/>
        <v>874</v>
      </c>
      <c r="B884" s="568"/>
      <c r="C884" s="135" t="s">
        <v>2263</v>
      </c>
      <c r="D884" s="33"/>
      <c r="E884" s="585">
        <v>1</v>
      </c>
      <c r="F884" s="565"/>
      <c r="G884" s="565"/>
      <c r="H884" s="585" t="s">
        <v>2258</v>
      </c>
      <c r="I884" s="581" t="s">
        <v>2264</v>
      </c>
      <c r="J884" s="565">
        <f t="shared" si="411"/>
        <v>42</v>
      </c>
      <c r="K884" s="565" t="s">
        <v>2069</v>
      </c>
      <c r="L884" s="586">
        <v>79</v>
      </c>
      <c r="M884" s="566">
        <v>5</v>
      </c>
      <c r="N884" s="19">
        <f t="shared" si="412"/>
        <v>175</v>
      </c>
      <c r="O884" s="102">
        <f t="shared" si="413"/>
        <v>13825</v>
      </c>
      <c r="P884" s="103">
        <f t="shared" si="414"/>
        <v>11.014167844764366</v>
      </c>
      <c r="Q884" s="62">
        <f t="shared" si="335"/>
        <v>13700</v>
      </c>
      <c r="R884" s="104">
        <f t="shared" si="415"/>
        <v>150</v>
      </c>
      <c r="S884" s="62">
        <f t="shared" si="416"/>
        <v>0</v>
      </c>
      <c r="T884" s="62">
        <f t="shared" si="417"/>
        <v>0</v>
      </c>
      <c r="U884" s="62">
        <f t="shared" si="418"/>
        <v>27525</v>
      </c>
      <c r="V884" s="62">
        <f t="shared" si="419"/>
        <v>50300</v>
      </c>
      <c r="W884" s="19">
        <f t="shared" si="420"/>
        <v>1.8264832732355454</v>
      </c>
      <c r="X884" s="111">
        <f t="shared" si="424"/>
        <v>67100</v>
      </c>
      <c r="Y884" s="111"/>
      <c r="Z884" s="112">
        <f t="shared" si="425"/>
        <v>1721.8817365269465</v>
      </c>
      <c r="AA884" s="112">
        <f t="shared" si="421"/>
        <v>1136.8</v>
      </c>
      <c r="AB884" s="112">
        <f t="shared" si="426"/>
        <v>414.75</v>
      </c>
      <c r="AC884" s="112">
        <f t="shared" si="427"/>
        <v>17218.817365269468</v>
      </c>
      <c r="AD884" s="112">
        <f t="shared" si="428"/>
        <v>11368</v>
      </c>
      <c r="AE884" s="112">
        <f t="shared" si="422"/>
        <v>15100</v>
      </c>
      <c r="AF884" s="112">
        <f t="shared" si="423"/>
        <v>9900</v>
      </c>
      <c r="AG884" s="113">
        <f t="shared" si="429"/>
        <v>0.30019880715705766</v>
      </c>
      <c r="AH884" s="114">
        <f t="shared" si="430"/>
        <v>0.19681908548707752</v>
      </c>
    </row>
    <row r="885" spans="1:34" ht="21" customHeight="1">
      <c r="A885" s="593">
        <f t="shared" si="410"/>
        <v>875</v>
      </c>
      <c r="B885" s="568"/>
      <c r="C885" s="135" t="s">
        <v>2265</v>
      </c>
      <c r="D885" s="33"/>
      <c r="E885" s="585">
        <v>1</v>
      </c>
      <c r="F885" s="565"/>
      <c r="G885" s="565"/>
      <c r="H885" s="585" t="s">
        <v>2266</v>
      </c>
      <c r="I885" s="581" t="s">
        <v>2267</v>
      </c>
      <c r="J885" s="565">
        <f t="shared" si="411"/>
        <v>36</v>
      </c>
      <c r="K885" s="565" t="s">
        <v>138</v>
      </c>
      <c r="L885" s="586">
        <v>168</v>
      </c>
      <c r="M885" s="566">
        <v>5</v>
      </c>
      <c r="N885" s="19">
        <f t="shared" si="412"/>
        <v>175</v>
      </c>
      <c r="O885" s="102">
        <f t="shared" si="413"/>
        <v>29400</v>
      </c>
      <c r="P885" s="103">
        <f t="shared" si="414"/>
        <v>23.422534150891309</v>
      </c>
      <c r="Q885" s="62">
        <f t="shared" si="335"/>
        <v>13700</v>
      </c>
      <c r="R885" s="104">
        <f t="shared" si="415"/>
        <v>150</v>
      </c>
      <c r="S885" s="62">
        <f t="shared" si="416"/>
        <v>0</v>
      </c>
      <c r="T885" s="62">
        <f t="shared" si="417"/>
        <v>0</v>
      </c>
      <c r="U885" s="62">
        <f t="shared" si="418"/>
        <v>43100</v>
      </c>
      <c r="V885" s="62">
        <f t="shared" si="419"/>
        <v>79200</v>
      </c>
      <c r="W885" s="19">
        <f t="shared" si="420"/>
        <v>1.8372535671117163</v>
      </c>
      <c r="X885" s="111">
        <f t="shared" si="424"/>
        <v>105600</v>
      </c>
      <c r="Y885" s="111"/>
      <c r="Z885" s="112">
        <f t="shared" si="425"/>
        <v>2737.5209580838332</v>
      </c>
      <c r="AA885" s="112">
        <f t="shared" si="421"/>
        <v>1814.8000000000002</v>
      </c>
      <c r="AB885" s="112">
        <f t="shared" si="426"/>
        <v>882</v>
      </c>
      <c r="AC885" s="112">
        <f t="shared" si="427"/>
        <v>27375.209580838331</v>
      </c>
      <c r="AD885" s="112">
        <f t="shared" si="428"/>
        <v>18148</v>
      </c>
      <c r="AE885" s="112">
        <f t="shared" si="422"/>
        <v>23800</v>
      </c>
      <c r="AF885" s="112">
        <f t="shared" si="423"/>
        <v>15500</v>
      </c>
      <c r="AG885" s="113">
        <f t="shared" si="429"/>
        <v>0.3005050505050505</v>
      </c>
      <c r="AH885" s="114">
        <f t="shared" si="430"/>
        <v>0.19570707070707072</v>
      </c>
    </row>
    <row r="886" spans="1:34" ht="21" customHeight="1">
      <c r="A886" s="593">
        <f t="shared" si="410"/>
        <v>876</v>
      </c>
      <c r="B886" s="568"/>
      <c r="C886" s="135" t="s">
        <v>2268</v>
      </c>
      <c r="D886" s="33"/>
      <c r="E886" s="585">
        <v>1</v>
      </c>
      <c r="F886" s="565"/>
      <c r="G886" s="565"/>
      <c r="H886" s="585" t="s">
        <v>2258</v>
      </c>
      <c r="I886" s="581" t="s">
        <v>2269</v>
      </c>
      <c r="J886" s="565">
        <f t="shared" si="411"/>
        <v>38</v>
      </c>
      <c r="K886" s="565" t="s">
        <v>138</v>
      </c>
      <c r="L886" s="586">
        <v>58</v>
      </c>
      <c r="M886" s="566">
        <v>5</v>
      </c>
      <c r="N886" s="19">
        <f t="shared" si="412"/>
        <v>175</v>
      </c>
      <c r="O886" s="102">
        <f t="shared" si="413"/>
        <v>10150</v>
      </c>
      <c r="P886" s="103">
        <f t="shared" si="414"/>
        <v>8.086351075902952</v>
      </c>
      <c r="Q886" s="62">
        <f t="shared" si="335"/>
        <v>13700</v>
      </c>
      <c r="R886" s="104">
        <f t="shared" si="415"/>
        <v>150</v>
      </c>
      <c r="S886" s="62">
        <f t="shared" si="416"/>
        <v>0</v>
      </c>
      <c r="T886" s="62">
        <f t="shared" si="417"/>
        <v>0</v>
      </c>
      <c r="U886" s="62">
        <f t="shared" si="418"/>
        <v>23850</v>
      </c>
      <c r="V886" s="62">
        <f t="shared" si="419"/>
        <v>43500</v>
      </c>
      <c r="W886" s="19">
        <f t="shared" si="420"/>
        <v>1.8218908095758168</v>
      </c>
      <c r="X886" s="111">
        <f t="shared" si="424"/>
        <v>58000</v>
      </c>
      <c r="Y886" s="111"/>
      <c r="Z886" s="112">
        <f t="shared" si="425"/>
        <v>1482.2365269461077</v>
      </c>
      <c r="AA886" s="112">
        <f t="shared" si="421"/>
        <v>979</v>
      </c>
      <c r="AB886" s="112">
        <f t="shared" si="426"/>
        <v>304.5</v>
      </c>
      <c r="AC886" s="112">
        <f t="shared" si="427"/>
        <v>14822.365269461072</v>
      </c>
      <c r="AD886" s="112">
        <f t="shared" si="428"/>
        <v>9790</v>
      </c>
      <c r="AE886" s="112">
        <f t="shared" si="422"/>
        <v>13100</v>
      </c>
      <c r="AF886" s="112">
        <f t="shared" si="423"/>
        <v>8600</v>
      </c>
      <c r="AG886" s="113">
        <f t="shared" si="429"/>
        <v>0.30114942528735633</v>
      </c>
      <c r="AH886" s="114">
        <f t="shared" si="430"/>
        <v>0.19770114942528735</v>
      </c>
    </row>
    <row r="887" spans="1:34" ht="21" customHeight="1">
      <c r="A887" s="593">
        <f t="shared" si="410"/>
        <v>877</v>
      </c>
      <c r="B887" s="568"/>
      <c r="C887" s="135" t="s">
        <v>2270</v>
      </c>
      <c r="D887" s="33"/>
      <c r="E887" s="585">
        <v>1</v>
      </c>
      <c r="F887" s="565"/>
      <c r="G887" s="565"/>
      <c r="H887" s="585" t="s">
        <v>2258</v>
      </c>
      <c r="I887" s="581" t="s">
        <v>2271</v>
      </c>
      <c r="J887" s="565">
        <f t="shared" si="411"/>
        <v>44</v>
      </c>
      <c r="K887" s="565" t="s">
        <v>2069</v>
      </c>
      <c r="L887" s="586">
        <v>89</v>
      </c>
      <c r="M887" s="566">
        <v>5</v>
      </c>
      <c r="N887" s="19">
        <f t="shared" si="412"/>
        <v>175</v>
      </c>
      <c r="O887" s="102">
        <f t="shared" si="413"/>
        <v>15575</v>
      </c>
      <c r="P887" s="103">
        <f t="shared" si="414"/>
        <v>12.408366306126943</v>
      </c>
      <c r="Q887" s="62">
        <f t="shared" si="335"/>
        <v>13700</v>
      </c>
      <c r="R887" s="104">
        <f t="shared" si="415"/>
        <v>150</v>
      </c>
      <c r="S887" s="62">
        <f t="shared" si="416"/>
        <v>0</v>
      </c>
      <c r="T887" s="62">
        <f t="shared" si="417"/>
        <v>0</v>
      </c>
      <c r="U887" s="62">
        <f t="shared" si="418"/>
        <v>29275</v>
      </c>
      <c r="V887" s="62">
        <f t="shared" si="419"/>
        <v>53600</v>
      </c>
      <c r="W887" s="19">
        <f t="shared" si="420"/>
        <v>1.8282649048614983</v>
      </c>
      <c r="X887" s="111">
        <f t="shared" si="424"/>
        <v>71500</v>
      </c>
      <c r="Y887" s="111"/>
      <c r="Z887" s="112">
        <f t="shared" si="425"/>
        <v>1835.9985029940121</v>
      </c>
      <c r="AA887" s="112">
        <f t="shared" si="421"/>
        <v>1217</v>
      </c>
      <c r="AB887" s="112">
        <f t="shared" si="426"/>
        <v>467.25</v>
      </c>
      <c r="AC887" s="112">
        <f t="shared" si="427"/>
        <v>18359.985029940122</v>
      </c>
      <c r="AD887" s="112">
        <f t="shared" si="428"/>
        <v>12170</v>
      </c>
      <c r="AE887" s="112">
        <f t="shared" si="422"/>
        <v>16100</v>
      </c>
      <c r="AF887" s="112">
        <f t="shared" si="423"/>
        <v>10500</v>
      </c>
      <c r="AG887" s="113">
        <f t="shared" si="429"/>
        <v>0.30037313432835822</v>
      </c>
      <c r="AH887" s="114">
        <f t="shared" si="430"/>
        <v>0.19589552238805971</v>
      </c>
    </row>
    <row r="888" spans="1:34" ht="21" customHeight="1">
      <c r="A888" s="593">
        <f t="shared" si="410"/>
        <v>878</v>
      </c>
      <c r="B888" s="568"/>
      <c r="C888" s="135" t="s">
        <v>2272</v>
      </c>
      <c r="D888" s="33"/>
      <c r="E888" s="585">
        <v>1</v>
      </c>
      <c r="F888" s="565"/>
      <c r="G888" s="565"/>
      <c r="H888" s="585" t="s">
        <v>2259</v>
      </c>
      <c r="I888" s="581" t="s">
        <v>2273</v>
      </c>
      <c r="J888" s="565">
        <f t="shared" si="411"/>
        <v>44</v>
      </c>
      <c r="K888" s="565" t="s">
        <v>2069</v>
      </c>
      <c r="L888" s="586">
        <v>199</v>
      </c>
      <c r="M888" s="566">
        <v>5</v>
      </c>
      <c r="N888" s="19">
        <f t="shared" si="412"/>
        <v>175</v>
      </c>
      <c r="O888" s="102">
        <f t="shared" si="413"/>
        <v>34825</v>
      </c>
      <c r="P888" s="103">
        <f t="shared" si="414"/>
        <v>27.744549381115299</v>
      </c>
      <c r="Q888" s="62">
        <f t="shared" si="335"/>
        <v>13700</v>
      </c>
      <c r="R888" s="104">
        <f t="shared" si="415"/>
        <v>150</v>
      </c>
      <c r="S888" s="62">
        <f t="shared" si="416"/>
        <v>0</v>
      </c>
      <c r="T888" s="62">
        <f t="shared" si="417"/>
        <v>0</v>
      </c>
      <c r="U888" s="62">
        <f t="shared" si="418"/>
        <v>48525</v>
      </c>
      <c r="V888" s="62">
        <f t="shared" si="419"/>
        <v>89300</v>
      </c>
      <c r="W888" s="19">
        <f t="shared" si="420"/>
        <v>1.8393815151767561</v>
      </c>
      <c r="X888" s="111">
        <f t="shared" si="424"/>
        <v>119100</v>
      </c>
      <c r="Y888" s="111"/>
      <c r="Z888" s="112">
        <f t="shared" si="425"/>
        <v>3091.2829341317356</v>
      </c>
      <c r="AA888" s="112">
        <f t="shared" si="421"/>
        <v>2052.8000000000002</v>
      </c>
      <c r="AB888" s="112">
        <f t="shared" si="426"/>
        <v>1044.75</v>
      </c>
      <c r="AC888" s="112">
        <f t="shared" si="427"/>
        <v>30912.829341317352</v>
      </c>
      <c r="AD888" s="112">
        <f t="shared" si="428"/>
        <v>20528</v>
      </c>
      <c r="AE888" s="112">
        <f t="shared" si="422"/>
        <v>26800</v>
      </c>
      <c r="AF888" s="112">
        <f t="shared" si="423"/>
        <v>17500</v>
      </c>
      <c r="AG888" s="113">
        <f t="shared" si="429"/>
        <v>0.30011198208286677</v>
      </c>
      <c r="AH888" s="114">
        <f t="shared" si="430"/>
        <v>0.19596864501679731</v>
      </c>
    </row>
    <row r="889" spans="1:34" ht="21" customHeight="1">
      <c r="A889" s="593">
        <f t="shared" si="410"/>
        <v>879</v>
      </c>
      <c r="B889" s="568"/>
      <c r="C889" s="135" t="s">
        <v>2274</v>
      </c>
      <c r="D889" s="33"/>
      <c r="E889" s="585">
        <v>1</v>
      </c>
      <c r="F889" s="565"/>
      <c r="G889" s="565"/>
      <c r="H889" s="585" t="s">
        <v>2258</v>
      </c>
      <c r="I889" s="581" t="s">
        <v>2275</v>
      </c>
      <c r="J889" s="565">
        <f t="shared" si="411"/>
        <v>38</v>
      </c>
      <c r="K889" s="565" t="s">
        <v>2092</v>
      </c>
      <c r="L889" s="586">
        <v>225</v>
      </c>
      <c r="M889" s="566">
        <v>5</v>
      </c>
      <c r="N889" s="19">
        <f t="shared" si="412"/>
        <v>175</v>
      </c>
      <c r="O889" s="102">
        <f t="shared" si="413"/>
        <v>39375</v>
      </c>
      <c r="P889" s="103">
        <f t="shared" si="414"/>
        <v>31.369465380658003</v>
      </c>
      <c r="Q889" s="62">
        <f t="shared" si="335"/>
        <v>13700</v>
      </c>
      <c r="R889" s="104">
        <f t="shared" si="415"/>
        <v>150</v>
      </c>
      <c r="S889" s="62">
        <f t="shared" si="416"/>
        <v>0</v>
      </c>
      <c r="T889" s="62">
        <f t="shared" si="417"/>
        <v>0</v>
      </c>
      <c r="U889" s="62">
        <f t="shared" si="418"/>
        <v>53075</v>
      </c>
      <c r="V889" s="62">
        <f t="shared" si="419"/>
        <v>97800</v>
      </c>
      <c r="W889" s="19">
        <f t="shared" si="420"/>
        <v>1.8408308206949267</v>
      </c>
      <c r="X889" s="111">
        <f t="shared" si="424"/>
        <v>130400</v>
      </c>
      <c r="Y889" s="111"/>
      <c r="Z889" s="112">
        <f t="shared" si="425"/>
        <v>3387.9865269461084</v>
      </c>
      <c r="AA889" s="112">
        <f t="shared" si="421"/>
        <v>2255.7000000000003</v>
      </c>
      <c r="AB889" s="112">
        <f t="shared" si="426"/>
        <v>1181.25</v>
      </c>
      <c r="AC889" s="112">
        <f t="shared" si="427"/>
        <v>33879.865269461079</v>
      </c>
      <c r="AD889" s="112">
        <f t="shared" si="428"/>
        <v>22557</v>
      </c>
      <c r="AE889" s="112">
        <f t="shared" si="422"/>
        <v>29400</v>
      </c>
      <c r="AF889" s="112">
        <f t="shared" si="423"/>
        <v>19200</v>
      </c>
      <c r="AG889" s="113">
        <f t="shared" si="429"/>
        <v>0.30061349693251532</v>
      </c>
      <c r="AH889" s="114">
        <f t="shared" si="430"/>
        <v>0.19631901840490798</v>
      </c>
    </row>
    <row r="890" spans="1:34" ht="21" customHeight="1">
      <c r="A890" s="593">
        <f t="shared" si="410"/>
        <v>880</v>
      </c>
      <c r="B890" s="568"/>
      <c r="C890" s="135" t="s">
        <v>2276</v>
      </c>
      <c r="D890" s="33"/>
      <c r="E890" s="585">
        <v>1</v>
      </c>
      <c r="F890" s="565"/>
      <c r="G890" s="565"/>
      <c r="H890" s="585" t="s">
        <v>2259</v>
      </c>
      <c r="I890" s="581" t="s">
        <v>2277</v>
      </c>
      <c r="J890" s="565">
        <f t="shared" si="411"/>
        <v>46</v>
      </c>
      <c r="K890" s="565" t="s">
        <v>138</v>
      </c>
      <c r="L890" s="586">
        <v>380</v>
      </c>
      <c r="M890" s="566">
        <v>5</v>
      </c>
      <c r="N890" s="19">
        <f t="shared" si="412"/>
        <v>175</v>
      </c>
      <c r="O890" s="102">
        <f t="shared" si="413"/>
        <v>66500</v>
      </c>
      <c r="P890" s="103">
        <f t="shared" si="414"/>
        <v>52.979541531777961</v>
      </c>
      <c r="Q890" s="62">
        <f t="shared" si="335"/>
        <v>13700</v>
      </c>
      <c r="R890" s="104">
        <f t="shared" si="415"/>
        <v>150</v>
      </c>
      <c r="S890" s="62">
        <f t="shared" si="416"/>
        <v>0</v>
      </c>
      <c r="T890" s="62">
        <f t="shared" si="417"/>
        <v>0</v>
      </c>
      <c r="U890" s="62">
        <f t="shared" si="418"/>
        <v>80200</v>
      </c>
      <c r="V890" s="62">
        <f t="shared" si="419"/>
        <v>148100</v>
      </c>
      <c r="W890" s="19">
        <f t="shared" si="420"/>
        <v>1.8460585064285395</v>
      </c>
      <c r="X890" s="111">
        <f t="shared" si="424"/>
        <v>197500</v>
      </c>
      <c r="Y890" s="111"/>
      <c r="Z890" s="112">
        <f t="shared" si="425"/>
        <v>5156.7964071856304</v>
      </c>
      <c r="AA890" s="112">
        <f t="shared" si="421"/>
        <v>3432.5</v>
      </c>
      <c r="AB890" s="112">
        <f t="shared" si="426"/>
        <v>1995</v>
      </c>
      <c r="AC890" s="112">
        <f t="shared" si="427"/>
        <v>51567.964071856317</v>
      </c>
      <c r="AD890" s="112">
        <f t="shared" si="428"/>
        <v>34325</v>
      </c>
      <c r="AE890" s="112">
        <f t="shared" si="422"/>
        <v>44500</v>
      </c>
      <c r="AF890" s="112">
        <f t="shared" si="423"/>
        <v>28900</v>
      </c>
      <c r="AG890" s="113">
        <f t="shared" si="429"/>
        <v>0.30047265361242403</v>
      </c>
      <c r="AH890" s="114">
        <f t="shared" si="430"/>
        <v>0.19513841998649561</v>
      </c>
    </row>
    <row r="891" spans="1:34" ht="21" customHeight="1">
      <c r="A891" s="593">
        <f t="shared" si="410"/>
        <v>881</v>
      </c>
      <c r="B891" s="568"/>
      <c r="C891" s="135" t="s">
        <v>2278</v>
      </c>
      <c r="D891" s="33"/>
      <c r="E891" s="585">
        <v>1</v>
      </c>
      <c r="F891" s="565"/>
      <c r="G891" s="565"/>
      <c r="H891" s="585" t="s">
        <v>2279</v>
      </c>
      <c r="I891" s="581" t="s">
        <v>2280</v>
      </c>
      <c r="J891" s="565">
        <f t="shared" si="411"/>
        <v>48</v>
      </c>
      <c r="K891" s="565" t="s">
        <v>2248</v>
      </c>
      <c r="L891" s="586">
        <v>209</v>
      </c>
      <c r="M891" s="566">
        <v>5</v>
      </c>
      <c r="N891" s="19">
        <f t="shared" si="412"/>
        <v>175</v>
      </c>
      <c r="O891" s="102">
        <f t="shared" si="413"/>
        <v>36575</v>
      </c>
      <c r="P891" s="103">
        <f t="shared" si="414"/>
        <v>29.13874784247788</v>
      </c>
      <c r="Q891" s="62">
        <f t="shared" si="335"/>
        <v>13700</v>
      </c>
      <c r="R891" s="104">
        <f t="shared" si="415"/>
        <v>150</v>
      </c>
      <c r="S891" s="62">
        <f t="shared" si="416"/>
        <v>0</v>
      </c>
      <c r="T891" s="62">
        <f t="shared" si="417"/>
        <v>0</v>
      </c>
      <c r="U891" s="62">
        <f t="shared" si="418"/>
        <v>50275</v>
      </c>
      <c r="V891" s="62">
        <f t="shared" si="419"/>
        <v>92600</v>
      </c>
      <c r="W891" s="19">
        <f t="shared" si="420"/>
        <v>1.8399699854393647</v>
      </c>
      <c r="X891" s="111">
        <f t="shared" si="424"/>
        <v>123500</v>
      </c>
      <c r="Y891" s="111"/>
      <c r="Z891" s="112">
        <f t="shared" si="425"/>
        <v>3205.3997005988022</v>
      </c>
      <c r="AA891" s="112">
        <f t="shared" si="421"/>
        <v>2133</v>
      </c>
      <c r="AB891" s="112">
        <f t="shared" si="426"/>
        <v>1097.25</v>
      </c>
      <c r="AC891" s="112">
        <f t="shared" si="427"/>
        <v>32053.997005988014</v>
      </c>
      <c r="AD891" s="112">
        <f t="shared" si="428"/>
        <v>21330</v>
      </c>
      <c r="AE891" s="112">
        <f t="shared" si="422"/>
        <v>27800</v>
      </c>
      <c r="AF891" s="112">
        <f t="shared" si="423"/>
        <v>18100</v>
      </c>
      <c r="AG891" s="113">
        <f t="shared" si="429"/>
        <v>0.30021598272138228</v>
      </c>
      <c r="AH891" s="114">
        <f t="shared" si="430"/>
        <v>0.19546436285097193</v>
      </c>
    </row>
    <row r="892" spans="1:34" ht="21" customHeight="1">
      <c r="A892" s="593">
        <f t="shared" si="410"/>
        <v>882</v>
      </c>
      <c r="B892" s="568"/>
      <c r="C892" s="135" t="s">
        <v>2281</v>
      </c>
      <c r="D892" s="33"/>
      <c r="E892" s="585">
        <v>1</v>
      </c>
      <c r="F892" s="565"/>
      <c r="G892" s="565"/>
      <c r="H892" s="585" t="s">
        <v>2282</v>
      </c>
      <c r="I892" s="581" t="s">
        <v>2283</v>
      </c>
      <c r="J892" s="565">
        <f t="shared" si="411"/>
        <v>45</v>
      </c>
      <c r="K892" s="565" t="s">
        <v>2092</v>
      </c>
      <c r="L892" s="586">
        <v>158</v>
      </c>
      <c r="M892" s="566">
        <v>5</v>
      </c>
      <c r="N892" s="19">
        <f t="shared" si="412"/>
        <v>175</v>
      </c>
      <c r="O892" s="102">
        <f t="shared" si="413"/>
        <v>27650</v>
      </c>
      <c r="P892" s="103">
        <f t="shared" si="414"/>
        <v>22.028335689528731</v>
      </c>
      <c r="Q892" s="62">
        <f t="shared" si="335"/>
        <v>13700</v>
      </c>
      <c r="R892" s="104">
        <f t="shared" si="415"/>
        <v>150</v>
      </c>
      <c r="S892" s="62">
        <f t="shared" si="416"/>
        <v>0</v>
      </c>
      <c r="T892" s="62">
        <f t="shared" si="417"/>
        <v>0</v>
      </c>
      <c r="U892" s="62">
        <f t="shared" si="418"/>
        <v>41350</v>
      </c>
      <c r="V892" s="62">
        <f t="shared" si="419"/>
        <v>76000</v>
      </c>
      <c r="W892" s="19">
        <f t="shared" si="420"/>
        <v>1.8364480229384039</v>
      </c>
      <c r="X892" s="111">
        <f t="shared" si="424"/>
        <v>101400</v>
      </c>
      <c r="Y892" s="111"/>
      <c r="Z892" s="112">
        <f t="shared" si="425"/>
        <v>2623.4041916167675</v>
      </c>
      <c r="AA892" s="112">
        <f t="shared" si="421"/>
        <v>1741.2</v>
      </c>
      <c r="AB892" s="112">
        <f t="shared" si="426"/>
        <v>829.5</v>
      </c>
      <c r="AC892" s="112">
        <f t="shared" si="427"/>
        <v>26234.041916167669</v>
      </c>
      <c r="AD892" s="112">
        <f t="shared" si="428"/>
        <v>17412</v>
      </c>
      <c r="AE892" s="112">
        <f t="shared" si="422"/>
        <v>22800</v>
      </c>
      <c r="AF892" s="112">
        <f t="shared" si="423"/>
        <v>14900</v>
      </c>
      <c r="AG892" s="113">
        <f t="shared" si="429"/>
        <v>0.3</v>
      </c>
      <c r="AH892" s="114">
        <f t="shared" si="430"/>
        <v>0.19605263157894737</v>
      </c>
    </row>
    <row r="893" spans="1:34" ht="21" customHeight="1">
      <c r="A893" s="593">
        <f t="shared" si="410"/>
        <v>883</v>
      </c>
      <c r="B893" s="568"/>
      <c r="C893" s="135" t="s">
        <v>2284</v>
      </c>
      <c r="D893" s="33"/>
      <c r="E893" s="585">
        <v>1</v>
      </c>
      <c r="F893" s="565"/>
      <c r="G893" s="565"/>
      <c r="H893" s="585" t="s">
        <v>2258</v>
      </c>
      <c r="I893" s="581" t="s">
        <v>2285</v>
      </c>
      <c r="J893" s="565">
        <f t="shared" si="411"/>
        <v>49</v>
      </c>
      <c r="K893" s="565" t="s">
        <v>138</v>
      </c>
      <c r="L893" s="586">
        <v>388</v>
      </c>
      <c r="M893" s="566">
        <v>5</v>
      </c>
      <c r="N893" s="19">
        <f t="shared" si="412"/>
        <v>175</v>
      </c>
      <c r="O893" s="102">
        <f t="shared" si="413"/>
        <v>67900</v>
      </c>
      <c r="P893" s="103">
        <f t="shared" si="414"/>
        <v>54.094900300868019</v>
      </c>
      <c r="Q893" s="62">
        <f t="shared" si="335"/>
        <v>13700</v>
      </c>
      <c r="R893" s="104">
        <f t="shared" si="415"/>
        <v>150</v>
      </c>
      <c r="S893" s="62">
        <f t="shared" si="416"/>
        <v>0</v>
      </c>
      <c r="T893" s="62">
        <f t="shared" si="417"/>
        <v>0</v>
      </c>
      <c r="U893" s="62">
        <f t="shared" si="418"/>
        <v>81600</v>
      </c>
      <c r="V893" s="62">
        <f t="shared" si="419"/>
        <v>150700</v>
      </c>
      <c r="W893" s="19">
        <f t="shared" si="420"/>
        <v>1.8462340025830692</v>
      </c>
      <c r="X893" s="111">
        <f t="shared" si="424"/>
        <v>201000</v>
      </c>
      <c r="Y893" s="111"/>
      <c r="Z893" s="112">
        <f t="shared" si="425"/>
        <v>5248.0898203592833</v>
      </c>
      <c r="AA893" s="112">
        <f t="shared" si="421"/>
        <v>3493</v>
      </c>
      <c r="AB893" s="112">
        <f t="shared" si="426"/>
        <v>2037</v>
      </c>
      <c r="AC893" s="112">
        <f t="shared" si="427"/>
        <v>52480.898203592835</v>
      </c>
      <c r="AD893" s="112">
        <f t="shared" si="428"/>
        <v>34930</v>
      </c>
      <c r="AE893" s="112">
        <f t="shared" si="422"/>
        <v>45200</v>
      </c>
      <c r="AF893" s="112">
        <f t="shared" si="423"/>
        <v>29400</v>
      </c>
      <c r="AG893" s="113">
        <f t="shared" si="429"/>
        <v>0.29993364299933645</v>
      </c>
      <c r="AH893" s="114">
        <f t="shared" si="430"/>
        <v>0.19508958195089582</v>
      </c>
    </row>
    <row r="894" spans="1:34" ht="21" customHeight="1">
      <c r="A894" s="593">
        <f t="shared" si="410"/>
        <v>884</v>
      </c>
      <c r="B894" s="568"/>
      <c r="C894" s="135" t="s">
        <v>2286</v>
      </c>
      <c r="D894" s="33"/>
      <c r="E894" s="585">
        <v>1</v>
      </c>
      <c r="F894" s="565"/>
      <c r="G894" s="565"/>
      <c r="H894" s="585" t="s">
        <v>2266</v>
      </c>
      <c r="I894" s="581" t="s">
        <v>2287</v>
      </c>
      <c r="J894" s="565">
        <f t="shared" si="411"/>
        <v>46</v>
      </c>
      <c r="K894" s="565" t="s">
        <v>138</v>
      </c>
      <c r="L894" s="586">
        <v>69</v>
      </c>
      <c r="M894" s="566">
        <v>5</v>
      </c>
      <c r="N894" s="19">
        <f t="shared" si="412"/>
        <v>175</v>
      </c>
      <c r="O894" s="102">
        <f t="shared" si="413"/>
        <v>12075</v>
      </c>
      <c r="P894" s="103">
        <f t="shared" si="414"/>
        <v>9.6199693834017879</v>
      </c>
      <c r="Q894" s="62">
        <f t="shared" si="335"/>
        <v>13700</v>
      </c>
      <c r="R894" s="104">
        <f t="shared" si="415"/>
        <v>150</v>
      </c>
      <c r="S894" s="62">
        <f t="shared" si="416"/>
        <v>0</v>
      </c>
      <c r="T894" s="62">
        <f t="shared" si="417"/>
        <v>0</v>
      </c>
      <c r="U894" s="62">
        <f t="shared" si="418"/>
        <v>25775</v>
      </c>
      <c r="V894" s="62">
        <f t="shared" si="419"/>
        <v>47100</v>
      </c>
      <c r="W894" s="19">
        <f t="shared" si="420"/>
        <v>1.8244597129697928</v>
      </c>
      <c r="X894" s="111">
        <f t="shared" si="424"/>
        <v>62800</v>
      </c>
      <c r="Y894" s="111"/>
      <c r="Z894" s="112">
        <f t="shared" si="425"/>
        <v>1607.7649700598809</v>
      </c>
      <c r="AA894" s="112">
        <f t="shared" si="421"/>
        <v>1064.9000000000001</v>
      </c>
      <c r="AB894" s="112">
        <f t="shared" si="426"/>
        <v>362.25</v>
      </c>
      <c r="AC894" s="112">
        <f t="shared" si="427"/>
        <v>16077.649700598806</v>
      </c>
      <c r="AD894" s="112">
        <f t="shared" si="428"/>
        <v>10649</v>
      </c>
      <c r="AE894" s="112">
        <f t="shared" si="422"/>
        <v>14200</v>
      </c>
      <c r="AF894" s="112">
        <f t="shared" si="423"/>
        <v>9300</v>
      </c>
      <c r="AG894" s="113">
        <f t="shared" si="429"/>
        <v>0.30148619957537154</v>
      </c>
      <c r="AH894" s="114">
        <f t="shared" si="430"/>
        <v>0.19745222929936307</v>
      </c>
    </row>
    <row r="895" spans="1:34" ht="21" customHeight="1">
      <c r="A895" s="593">
        <f t="shared" si="410"/>
        <v>885</v>
      </c>
      <c r="B895" s="568"/>
      <c r="C895" s="135" t="s">
        <v>2288</v>
      </c>
      <c r="D895" s="33"/>
      <c r="E895" s="585">
        <v>1</v>
      </c>
      <c r="F895" s="565"/>
      <c r="G895" s="565"/>
      <c r="H895" s="585" t="s">
        <v>2266</v>
      </c>
      <c r="I895" s="581" t="s">
        <v>2289</v>
      </c>
      <c r="J895" s="565">
        <f t="shared" si="411"/>
        <v>48</v>
      </c>
      <c r="K895" s="565" t="s">
        <v>2069</v>
      </c>
      <c r="L895" s="586">
        <v>249</v>
      </c>
      <c r="M895" s="566">
        <v>5</v>
      </c>
      <c r="N895" s="19">
        <f t="shared" si="412"/>
        <v>175</v>
      </c>
      <c r="O895" s="102">
        <f t="shared" si="413"/>
        <v>43575</v>
      </c>
      <c r="P895" s="103">
        <f t="shared" si="414"/>
        <v>34.715541687928187</v>
      </c>
      <c r="Q895" s="62">
        <f t="shared" si="335"/>
        <v>13700</v>
      </c>
      <c r="R895" s="104">
        <f t="shared" si="415"/>
        <v>150</v>
      </c>
      <c r="S895" s="62">
        <f t="shared" si="416"/>
        <v>0</v>
      </c>
      <c r="T895" s="62">
        <f t="shared" si="417"/>
        <v>0</v>
      </c>
      <c r="U895" s="62">
        <f t="shared" si="418"/>
        <v>57275</v>
      </c>
      <c r="V895" s="62">
        <f t="shared" si="419"/>
        <v>105500</v>
      </c>
      <c r="W895" s="19">
        <f t="shared" si="420"/>
        <v>1.8419642600438582</v>
      </c>
      <c r="X895" s="111">
        <f t="shared" si="424"/>
        <v>140700</v>
      </c>
      <c r="Y895" s="111"/>
      <c r="Z895" s="112">
        <f t="shared" si="425"/>
        <v>3661.8667664670661</v>
      </c>
      <c r="AA895" s="112">
        <f t="shared" si="421"/>
        <v>2430.6</v>
      </c>
      <c r="AB895" s="112">
        <f t="shared" si="426"/>
        <v>1307.25</v>
      </c>
      <c r="AC895" s="112">
        <f t="shared" si="427"/>
        <v>36618.667664670662</v>
      </c>
      <c r="AD895" s="112">
        <f t="shared" si="428"/>
        <v>24306</v>
      </c>
      <c r="AE895" s="112">
        <f t="shared" si="422"/>
        <v>31700</v>
      </c>
      <c r="AF895" s="112">
        <f t="shared" si="423"/>
        <v>20600</v>
      </c>
      <c r="AG895" s="113">
        <f t="shared" si="429"/>
        <v>0.30047393364928909</v>
      </c>
      <c r="AH895" s="114">
        <f t="shared" si="430"/>
        <v>0.19526066350710899</v>
      </c>
    </row>
    <row r="896" spans="1:34" ht="21" customHeight="1">
      <c r="A896" s="593">
        <f t="shared" si="410"/>
        <v>886</v>
      </c>
      <c r="B896" s="568"/>
      <c r="C896" s="135" t="s">
        <v>2290</v>
      </c>
      <c r="D896" s="33"/>
      <c r="E896" s="585">
        <v>1</v>
      </c>
      <c r="F896" s="565"/>
      <c r="G896" s="565"/>
      <c r="H896" s="585" t="s">
        <v>2266</v>
      </c>
      <c r="I896" s="581" t="s">
        <v>2291</v>
      </c>
      <c r="J896" s="565">
        <f t="shared" si="411"/>
        <v>49</v>
      </c>
      <c r="K896" s="565" t="s">
        <v>138</v>
      </c>
      <c r="L896" s="586">
        <v>299</v>
      </c>
      <c r="M896" s="566">
        <v>5</v>
      </c>
      <c r="N896" s="19">
        <f t="shared" si="412"/>
        <v>175</v>
      </c>
      <c r="O896" s="102">
        <f t="shared" si="413"/>
        <v>52325</v>
      </c>
      <c r="P896" s="103">
        <f t="shared" si="414"/>
        <v>41.686533994741076</v>
      </c>
      <c r="Q896" s="62">
        <f t="shared" si="335"/>
        <v>13700</v>
      </c>
      <c r="R896" s="104">
        <f t="shared" si="415"/>
        <v>150</v>
      </c>
      <c r="S896" s="62">
        <f t="shared" si="416"/>
        <v>0</v>
      </c>
      <c r="T896" s="62">
        <f t="shared" si="417"/>
        <v>0</v>
      </c>
      <c r="U896" s="62">
        <f t="shared" si="418"/>
        <v>66025</v>
      </c>
      <c r="V896" s="62">
        <f t="shared" si="419"/>
        <v>121800</v>
      </c>
      <c r="W896" s="19">
        <f t="shared" si="420"/>
        <v>1.8438624454990058</v>
      </c>
      <c r="X896" s="111">
        <f t="shared" si="424"/>
        <v>162400</v>
      </c>
      <c r="Y896" s="111"/>
      <c r="Z896" s="112">
        <f t="shared" si="425"/>
        <v>4232.4505988023957</v>
      </c>
      <c r="AA896" s="112">
        <f t="shared" si="421"/>
        <v>2816.7000000000003</v>
      </c>
      <c r="AB896" s="112">
        <f t="shared" si="426"/>
        <v>1569.75</v>
      </c>
      <c r="AC896" s="112">
        <f t="shared" si="427"/>
        <v>42324.505988023957</v>
      </c>
      <c r="AD896" s="112">
        <f t="shared" si="428"/>
        <v>28167</v>
      </c>
      <c r="AE896" s="112">
        <f t="shared" si="422"/>
        <v>36600</v>
      </c>
      <c r="AF896" s="112">
        <f t="shared" si="423"/>
        <v>23800</v>
      </c>
      <c r="AG896" s="113">
        <f t="shared" si="429"/>
        <v>0.30049261083743845</v>
      </c>
      <c r="AH896" s="114">
        <f t="shared" si="430"/>
        <v>0.19540229885057472</v>
      </c>
    </row>
    <row r="897" spans="1:34" ht="21" customHeight="1">
      <c r="A897" s="593">
        <f t="shared" si="410"/>
        <v>887</v>
      </c>
      <c r="B897" s="568"/>
      <c r="C897" s="135" t="s">
        <v>2292</v>
      </c>
      <c r="D897" s="33"/>
      <c r="E897" s="585">
        <v>1</v>
      </c>
      <c r="F897" s="565"/>
      <c r="G897" s="565"/>
      <c r="H897" s="585" t="s">
        <v>2279</v>
      </c>
      <c r="I897" s="581" t="s">
        <v>2293</v>
      </c>
      <c r="J897" s="565">
        <f t="shared" si="411"/>
        <v>49</v>
      </c>
      <c r="K897" s="565" t="s">
        <v>138</v>
      </c>
      <c r="L897" s="586">
        <v>580</v>
      </c>
      <c r="M897" s="566">
        <v>5</v>
      </c>
      <c r="N897" s="19">
        <f t="shared" si="412"/>
        <v>175</v>
      </c>
      <c r="O897" s="102">
        <f t="shared" si="413"/>
        <v>101500</v>
      </c>
      <c r="P897" s="103">
        <f t="shared" si="414"/>
        <v>80.863510759029523</v>
      </c>
      <c r="Q897" s="62">
        <f t="shared" si="335"/>
        <v>13700</v>
      </c>
      <c r="R897" s="104">
        <f t="shared" si="415"/>
        <v>150</v>
      </c>
      <c r="S897" s="62">
        <f t="shared" si="416"/>
        <v>0</v>
      </c>
      <c r="T897" s="62">
        <f t="shared" si="417"/>
        <v>0</v>
      </c>
      <c r="U897" s="62">
        <f t="shared" si="418"/>
        <v>115200</v>
      </c>
      <c r="V897" s="62">
        <f t="shared" si="419"/>
        <v>213100</v>
      </c>
      <c r="W897" s="19">
        <f t="shared" si="420"/>
        <v>1.8491662508316702</v>
      </c>
      <c r="X897" s="111">
        <f t="shared" si="424"/>
        <v>284200</v>
      </c>
      <c r="Y897" s="111"/>
      <c r="Z897" s="112">
        <f t="shared" si="425"/>
        <v>7439.1317365269488</v>
      </c>
      <c r="AA897" s="112">
        <f t="shared" si="421"/>
        <v>4958.6000000000004</v>
      </c>
      <c r="AB897" s="112">
        <f t="shared" si="426"/>
        <v>3045</v>
      </c>
      <c r="AC897" s="112">
        <f t="shared" si="427"/>
        <v>74391.317365269468</v>
      </c>
      <c r="AD897" s="112">
        <f t="shared" si="428"/>
        <v>49586</v>
      </c>
      <c r="AE897" s="112">
        <f t="shared" si="422"/>
        <v>64000</v>
      </c>
      <c r="AF897" s="112">
        <f t="shared" si="423"/>
        <v>41600</v>
      </c>
      <c r="AG897" s="113">
        <f t="shared" si="429"/>
        <v>0.3003284842796809</v>
      </c>
      <c r="AH897" s="114">
        <f t="shared" si="430"/>
        <v>0.19521351478179258</v>
      </c>
    </row>
    <row r="898" spans="1:34" ht="21" customHeight="1">
      <c r="A898" s="593">
        <f t="shared" si="410"/>
        <v>888</v>
      </c>
      <c r="B898" s="568"/>
      <c r="C898" s="135" t="s">
        <v>2294</v>
      </c>
      <c r="D898" s="33"/>
      <c r="E898" s="585">
        <v>1</v>
      </c>
      <c r="F898" s="565"/>
      <c r="G898" s="565"/>
      <c r="H898" s="585" t="s">
        <v>2259</v>
      </c>
      <c r="I898" s="581" t="s">
        <v>2295</v>
      </c>
      <c r="J898" s="565">
        <f t="shared" si="411"/>
        <v>49</v>
      </c>
      <c r="K898" s="565" t="s">
        <v>2046</v>
      </c>
      <c r="L898" s="586">
        <v>450</v>
      </c>
      <c r="M898" s="566">
        <v>5</v>
      </c>
      <c r="N898" s="19">
        <f t="shared" si="412"/>
        <v>175</v>
      </c>
      <c r="O898" s="102">
        <f t="shared" si="413"/>
        <v>78750</v>
      </c>
      <c r="P898" s="103">
        <f t="shared" si="414"/>
        <v>62.738930761316006</v>
      </c>
      <c r="Q898" s="62">
        <f t="shared" si="335"/>
        <v>13700</v>
      </c>
      <c r="R898" s="104">
        <f t="shared" si="415"/>
        <v>150</v>
      </c>
      <c r="S898" s="62">
        <f t="shared" si="416"/>
        <v>0</v>
      </c>
      <c r="T898" s="62">
        <f t="shared" si="417"/>
        <v>0</v>
      </c>
      <c r="U898" s="62">
        <f t="shared" si="418"/>
        <v>92450</v>
      </c>
      <c r="V898" s="62">
        <f t="shared" si="419"/>
        <v>170800</v>
      </c>
      <c r="W898" s="19">
        <f t="shared" si="420"/>
        <v>1.8474138796501103</v>
      </c>
      <c r="X898" s="111">
        <f t="shared" si="424"/>
        <v>227800</v>
      </c>
      <c r="Y898" s="111"/>
      <c r="Z898" s="112">
        <f t="shared" si="425"/>
        <v>5955.6137724550899</v>
      </c>
      <c r="AA898" s="112">
        <f t="shared" si="421"/>
        <v>3962.4</v>
      </c>
      <c r="AB898" s="112">
        <f t="shared" si="426"/>
        <v>2362.5</v>
      </c>
      <c r="AC898" s="112">
        <f t="shared" si="427"/>
        <v>59556.137724550907</v>
      </c>
      <c r="AD898" s="112">
        <f t="shared" si="428"/>
        <v>39624</v>
      </c>
      <c r="AE898" s="112">
        <f t="shared" si="422"/>
        <v>51300</v>
      </c>
      <c r="AF898" s="112">
        <f t="shared" si="423"/>
        <v>33300</v>
      </c>
      <c r="AG898" s="113">
        <f t="shared" si="429"/>
        <v>0.30035128805620609</v>
      </c>
      <c r="AH898" s="114">
        <f t="shared" si="430"/>
        <v>0.19496487119437939</v>
      </c>
    </row>
    <row r="899" spans="1:34" ht="21" customHeight="1">
      <c r="A899" s="593">
        <f t="shared" si="410"/>
        <v>889</v>
      </c>
      <c r="B899" s="568"/>
      <c r="C899" s="135" t="s">
        <v>2296</v>
      </c>
      <c r="D899" s="33"/>
      <c r="E899" s="585">
        <v>1</v>
      </c>
      <c r="F899" s="565"/>
      <c r="G899" s="565"/>
      <c r="H899" s="585" t="s">
        <v>2259</v>
      </c>
      <c r="I899" s="581" t="s">
        <v>2297</v>
      </c>
      <c r="J899" s="565">
        <f t="shared" si="411"/>
        <v>47</v>
      </c>
      <c r="K899" s="565" t="s">
        <v>2046</v>
      </c>
      <c r="L899" s="586">
        <v>209</v>
      </c>
      <c r="M899" s="566">
        <v>5</v>
      </c>
      <c r="N899" s="19">
        <f t="shared" si="412"/>
        <v>175</v>
      </c>
      <c r="O899" s="102">
        <f t="shared" si="413"/>
        <v>36575</v>
      </c>
      <c r="P899" s="103">
        <f t="shared" si="414"/>
        <v>29.13874784247788</v>
      </c>
      <c r="Q899" s="62">
        <f t="shared" si="335"/>
        <v>13700</v>
      </c>
      <c r="R899" s="104">
        <f t="shared" si="415"/>
        <v>150</v>
      </c>
      <c r="S899" s="62">
        <f t="shared" si="416"/>
        <v>0</v>
      </c>
      <c r="T899" s="62">
        <f t="shared" si="417"/>
        <v>0</v>
      </c>
      <c r="U899" s="62">
        <f t="shared" si="418"/>
        <v>50275</v>
      </c>
      <c r="V899" s="62">
        <f t="shared" si="419"/>
        <v>92600</v>
      </c>
      <c r="W899" s="19">
        <f t="shared" si="420"/>
        <v>1.8399699854393647</v>
      </c>
      <c r="X899" s="111">
        <f t="shared" si="424"/>
        <v>123500</v>
      </c>
      <c r="Y899" s="111"/>
      <c r="Z899" s="112">
        <f t="shared" si="425"/>
        <v>3205.3997005988022</v>
      </c>
      <c r="AA899" s="112">
        <f t="shared" si="421"/>
        <v>2133</v>
      </c>
      <c r="AB899" s="112">
        <f t="shared" si="426"/>
        <v>1097.25</v>
      </c>
      <c r="AC899" s="112">
        <f t="shared" si="427"/>
        <v>32053.997005988014</v>
      </c>
      <c r="AD899" s="112">
        <f t="shared" si="428"/>
        <v>21330</v>
      </c>
      <c r="AE899" s="112">
        <f t="shared" si="422"/>
        <v>27800</v>
      </c>
      <c r="AF899" s="112">
        <f t="shared" si="423"/>
        <v>18100</v>
      </c>
      <c r="AG899" s="113">
        <f t="shared" si="429"/>
        <v>0.30021598272138228</v>
      </c>
      <c r="AH899" s="114">
        <f t="shared" si="430"/>
        <v>0.19546436285097193</v>
      </c>
    </row>
    <row r="900" spans="1:34" ht="21" customHeight="1">
      <c r="A900" s="593">
        <f t="shared" si="410"/>
        <v>890</v>
      </c>
      <c r="B900" s="568"/>
      <c r="C900" s="135" t="s">
        <v>2298</v>
      </c>
      <c r="D900" s="33"/>
      <c r="E900" s="585">
        <v>1</v>
      </c>
      <c r="F900" s="565"/>
      <c r="G900" s="565"/>
      <c r="H900" s="585" t="s">
        <v>2279</v>
      </c>
      <c r="I900" s="581" t="s">
        <v>2299</v>
      </c>
      <c r="J900" s="565">
        <f t="shared" si="411"/>
        <v>47</v>
      </c>
      <c r="K900" s="565" t="s">
        <v>138</v>
      </c>
      <c r="L900" s="586">
        <v>249</v>
      </c>
      <c r="M900" s="566">
        <v>5</v>
      </c>
      <c r="N900" s="19">
        <f t="shared" si="412"/>
        <v>175</v>
      </c>
      <c r="O900" s="102">
        <f t="shared" si="413"/>
        <v>43575</v>
      </c>
      <c r="P900" s="103">
        <f t="shared" si="414"/>
        <v>34.715541687928187</v>
      </c>
      <c r="Q900" s="62">
        <f t="shared" si="335"/>
        <v>13700</v>
      </c>
      <c r="R900" s="104">
        <f t="shared" si="415"/>
        <v>150</v>
      </c>
      <c r="S900" s="62">
        <f t="shared" si="416"/>
        <v>0</v>
      </c>
      <c r="T900" s="62">
        <f t="shared" si="417"/>
        <v>0</v>
      </c>
      <c r="U900" s="62">
        <f t="shared" si="418"/>
        <v>57275</v>
      </c>
      <c r="V900" s="62">
        <f t="shared" si="419"/>
        <v>105500</v>
      </c>
      <c r="W900" s="19">
        <f t="shared" si="420"/>
        <v>1.8419642600438582</v>
      </c>
      <c r="X900" s="111">
        <f t="shared" si="424"/>
        <v>140700</v>
      </c>
      <c r="Y900" s="111"/>
      <c r="Z900" s="112">
        <f t="shared" si="425"/>
        <v>3661.8667664670661</v>
      </c>
      <c r="AA900" s="112">
        <f t="shared" si="421"/>
        <v>2430.6</v>
      </c>
      <c r="AB900" s="112">
        <f t="shared" si="426"/>
        <v>1307.25</v>
      </c>
      <c r="AC900" s="112">
        <f t="shared" si="427"/>
        <v>36618.667664670662</v>
      </c>
      <c r="AD900" s="112">
        <f t="shared" si="428"/>
        <v>24306</v>
      </c>
      <c r="AE900" s="112">
        <f t="shared" si="422"/>
        <v>31700</v>
      </c>
      <c r="AF900" s="112">
        <f t="shared" si="423"/>
        <v>20600</v>
      </c>
      <c r="AG900" s="113">
        <f t="shared" si="429"/>
        <v>0.30047393364928909</v>
      </c>
      <c r="AH900" s="114">
        <f t="shared" si="430"/>
        <v>0.19526066350710899</v>
      </c>
    </row>
    <row r="901" spans="1:34" ht="21" customHeight="1">
      <c r="A901" s="593">
        <f t="shared" si="410"/>
        <v>891</v>
      </c>
      <c r="B901" s="568"/>
      <c r="C901" s="135" t="s">
        <v>2300</v>
      </c>
      <c r="D901" s="33"/>
      <c r="E901" s="585">
        <v>1</v>
      </c>
      <c r="F901" s="565"/>
      <c r="G901" s="565"/>
      <c r="H901" s="585" t="s">
        <v>2044</v>
      </c>
      <c r="I901" s="581" t="s">
        <v>2301</v>
      </c>
      <c r="J901" s="565">
        <f t="shared" si="411"/>
        <v>49</v>
      </c>
      <c r="K901" s="565" t="s">
        <v>2069</v>
      </c>
      <c r="L901" s="586">
        <v>418</v>
      </c>
      <c r="M901" s="566">
        <v>5</v>
      </c>
      <c r="N901" s="19">
        <f t="shared" si="412"/>
        <v>175</v>
      </c>
      <c r="O901" s="102">
        <f t="shared" si="413"/>
        <v>73150</v>
      </c>
      <c r="P901" s="103">
        <f t="shared" si="414"/>
        <v>58.27749568495576</v>
      </c>
      <c r="Q901" s="62">
        <f t="shared" si="335"/>
        <v>13700</v>
      </c>
      <c r="R901" s="104">
        <f t="shared" si="415"/>
        <v>150</v>
      </c>
      <c r="S901" s="62">
        <f t="shared" si="416"/>
        <v>0</v>
      </c>
      <c r="T901" s="62">
        <f t="shared" si="417"/>
        <v>0</v>
      </c>
      <c r="U901" s="62">
        <f t="shared" si="418"/>
        <v>86850</v>
      </c>
      <c r="V901" s="62">
        <f t="shared" si="419"/>
        <v>160400</v>
      </c>
      <c r="W901" s="19">
        <f t="shared" si="420"/>
        <v>1.8468417224273388</v>
      </c>
      <c r="X901" s="111">
        <f t="shared" si="424"/>
        <v>213900</v>
      </c>
      <c r="Y901" s="111"/>
      <c r="Z901" s="112">
        <f t="shared" si="425"/>
        <v>5590.4401197604793</v>
      </c>
      <c r="AA901" s="112">
        <f t="shared" si="421"/>
        <v>3718.7000000000003</v>
      </c>
      <c r="AB901" s="112">
        <f t="shared" si="426"/>
        <v>2194.5</v>
      </c>
      <c r="AC901" s="112">
        <f t="shared" si="427"/>
        <v>55904.401197604806</v>
      </c>
      <c r="AD901" s="112">
        <f t="shared" si="428"/>
        <v>37187</v>
      </c>
      <c r="AE901" s="112">
        <f t="shared" si="422"/>
        <v>48200</v>
      </c>
      <c r="AF901" s="112">
        <f t="shared" si="423"/>
        <v>31300</v>
      </c>
      <c r="AG901" s="113">
        <f t="shared" si="429"/>
        <v>0.30049875311720697</v>
      </c>
      <c r="AH901" s="114">
        <f t="shared" si="430"/>
        <v>0.19513715710723192</v>
      </c>
    </row>
    <row r="902" spans="1:34" ht="21" customHeight="1">
      <c r="A902" s="593">
        <f t="shared" si="410"/>
        <v>892</v>
      </c>
      <c r="B902" s="568"/>
      <c r="C902" s="135" t="s">
        <v>2302</v>
      </c>
      <c r="D902" s="33"/>
      <c r="E902" s="585">
        <v>1</v>
      </c>
      <c r="F902" s="565"/>
      <c r="G902" s="565"/>
      <c r="H902" s="585" t="s">
        <v>2258</v>
      </c>
      <c r="I902" s="581" t="s">
        <v>2303</v>
      </c>
      <c r="J902" s="565">
        <f t="shared" si="411"/>
        <v>48</v>
      </c>
      <c r="K902" s="565" t="s">
        <v>138</v>
      </c>
      <c r="L902" s="586">
        <v>268</v>
      </c>
      <c r="M902" s="566">
        <v>5</v>
      </c>
      <c r="N902" s="19">
        <f t="shared" si="412"/>
        <v>175</v>
      </c>
      <c r="O902" s="102">
        <f t="shared" si="413"/>
        <v>46900</v>
      </c>
      <c r="P902" s="103">
        <f t="shared" si="414"/>
        <v>37.364518764517086</v>
      </c>
      <c r="Q902" s="62">
        <f t="shared" si="335"/>
        <v>13700</v>
      </c>
      <c r="R902" s="104">
        <f t="shared" si="415"/>
        <v>150</v>
      </c>
      <c r="S902" s="62">
        <f t="shared" si="416"/>
        <v>0</v>
      </c>
      <c r="T902" s="62">
        <f t="shared" si="417"/>
        <v>0</v>
      </c>
      <c r="U902" s="62">
        <f t="shared" si="418"/>
        <v>60600</v>
      </c>
      <c r="V902" s="62">
        <f t="shared" si="419"/>
        <v>111700</v>
      </c>
      <c r="W902" s="19">
        <f t="shared" si="420"/>
        <v>1.8427501432778008</v>
      </c>
      <c r="X902" s="111">
        <f t="shared" si="424"/>
        <v>149000</v>
      </c>
      <c r="Y902" s="111"/>
      <c r="Z902" s="112">
        <f t="shared" si="425"/>
        <v>3878.6886227544919</v>
      </c>
      <c r="AA902" s="112">
        <f t="shared" si="421"/>
        <v>2577</v>
      </c>
      <c r="AB902" s="112">
        <f t="shared" si="426"/>
        <v>1407</v>
      </c>
      <c r="AC902" s="112">
        <f t="shared" si="427"/>
        <v>38786.886227544921</v>
      </c>
      <c r="AD902" s="112">
        <f t="shared" si="428"/>
        <v>25770</v>
      </c>
      <c r="AE902" s="112">
        <f t="shared" si="422"/>
        <v>33600</v>
      </c>
      <c r="AF902" s="112">
        <f t="shared" si="423"/>
        <v>21800</v>
      </c>
      <c r="AG902" s="113">
        <f t="shared" si="429"/>
        <v>0.30080572963294538</v>
      </c>
      <c r="AH902" s="114">
        <f t="shared" si="430"/>
        <v>0.19516562220232767</v>
      </c>
    </row>
    <row r="903" spans="1:34" ht="21" customHeight="1">
      <c r="A903" s="593">
        <f t="shared" si="410"/>
        <v>893</v>
      </c>
      <c r="B903" s="568"/>
      <c r="C903" s="135" t="s">
        <v>2304</v>
      </c>
      <c r="D903" s="33"/>
      <c r="E903" s="585">
        <v>1</v>
      </c>
      <c r="F903" s="565"/>
      <c r="G903" s="565"/>
      <c r="H903" s="585" t="s">
        <v>2065</v>
      </c>
      <c r="I903" s="581" t="s">
        <v>2305</v>
      </c>
      <c r="J903" s="565">
        <f t="shared" si="411"/>
        <v>49</v>
      </c>
      <c r="K903" s="565" t="s">
        <v>138</v>
      </c>
      <c r="L903" s="586">
        <v>328</v>
      </c>
      <c r="M903" s="566">
        <v>5</v>
      </c>
      <c r="N903" s="19">
        <f t="shared" si="412"/>
        <v>175</v>
      </c>
      <c r="O903" s="102">
        <f t="shared" si="413"/>
        <v>57400</v>
      </c>
      <c r="P903" s="103">
        <f t="shared" si="414"/>
        <v>45.729709532692553</v>
      </c>
      <c r="Q903" s="62">
        <f t="shared" si="335"/>
        <v>13700</v>
      </c>
      <c r="R903" s="104">
        <f t="shared" si="415"/>
        <v>150</v>
      </c>
      <c r="S903" s="62">
        <f t="shared" si="416"/>
        <v>0</v>
      </c>
      <c r="T903" s="62">
        <f t="shared" si="417"/>
        <v>0</v>
      </c>
      <c r="U903" s="62">
        <f t="shared" si="418"/>
        <v>71100</v>
      </c>
      <c r="V903" s="62">
        <f t="shared" si="419"/>
        <v>131200</v>
      </c>
      <c r="W903" s="19">
        <f t="shared" si="420"/>
        <v>1.8447493199255498</v>
      </c>
      <c r="X903" s="111">
        <f t="shared" si="424"/>
        <v>175000</v>
      </c>
      <c r="Y903" s="111"/>
      <c r="Z903" s="112">
        <f t="shared" si="425"/>
        <v>4563.3892215568867</v>
      </c>
      <c r="AA903" s="112">
        <f t="shared" si="421"/>
        <v>3035</v>
      </c>
      <c r="AB903" s="112">
        <f t="shared" si="426"/>
        <v>1722</v>
      </c>
      <c r="AC903" s="112">
        <f t="shared" si="427"/>
        <v>45633.892215568863</v>
      </c>
      <c r="AD903" s="112">
        <f t="shared" si="428"/>
        <v>30350</v>
      </c>
      <c r="AE903" s="112">
        <f t="shared" si="422"/>
        <v>39400</v>
      </c>
      <c r="AF903" s="112">
        <f t="shared" si="423"/>
        <v>25600</v>
      </c>
      <c r="AG903" s="113">
        <f t="shared" si="429"/>
        <v>0.30030487804878048</v>
      </c>
      <c r="AH903" s="114">
        <f t="shared" si="430"/>
        <v>0.1951219512195122</v>
      </c>
    </row>
    <row r="904" spans="1:34" ht="21" customHeight="1">
      <c r="A904" s="593">
        <f t="shared" si="410"/>
        <v>894</v>
      </c>
      <c r="B904" s="568"/>
      <c r="C904" s="135" t="s">
        <v>2306</v>
      </c>
      <c r="D904" s="33"/>
      <c r="E904" s="585">
        <v>1</v>
      </c>
      <c r="F904" s="565"/>
      <c r="G904" s="565"/>
      <c r="H904" s="585" t="s">
        <v>2258</v>
      </c>
      <c r="I904" s="581" t="s">
        <v>2307</v>
      </c>
      <c r="J904" s="565">
        <f t="shared" si="411"/>
        <v>44</v>
      </c>
      <c r="K904" s="565" t="s">
        <v>2046</v>
      </c>
      <c r="L904" s="586">
        <v>188</v>
      </c>
      <c r="M904" s="566">
        <v>5</v>
      </c>
      <c r="N904" s="19">
        <f t="shared" si="412"/>
        <v>175</v>
      </c>
      <c r="O904" s="102">
        <f t="shared" si="413"/>
        <v>32900</v>
      </c>
      <c r="P904" s="103">
        <f t="shared" si="414"/>
        <v>26.210931073616464</v>
      </c>
      <c r="Q904" s="62">
        <f t="shared" si="335"/>
        <v>13700</v>
      </c>
      <c r="R904" s="104">
        <f t="shared" si="415"/>
        <v>150</v>
      </c>
      <c r="S904" s="62">
        <f t="shared" si="416"/>
        <v>0</v>
      </c>
      <c r="T904" s="62">
        <f t="shared" si="417"/>
        <v>0</v>
      </c>
      <c r="U904" s="62">
        <f t="shared" si="418"/>
        <v>46600</v>
      </c>
      <c r="V904" s="62">
        <f t="shared" si="419"/>
        <v>85700</v>
      </c>
      <c r="W904" s="19">
        <f t="shared" si="420"/>
        <v>1.8386831487240114</v>
      </c>
      <c r="X904" s="111">
        <f t="shared" si="424"/>
        <v>114300</v>
      </c>
      <c r="Y904" s="111"/>
      <c r="Z904" s="112">
        <f t="shared" si="425"/>
        <v>2965.7544910179654</v>
      </c>
      <c r="AA904" s="112">
        <f t="shared" si="421"/>
        <v>1966.9</v>
      </c>
      <c r="AB904" s="112">
        <f t="shared" si="426"/>
        <v>987</v>
      </c>
      <c r="AC904" s="112">
        <f t="shared" si="427"/>
        <v>29657.544910179655</v>
      </c>
      <c r="AD904" s="112">
        <f t="shared" si="428"/>
        <v>19669</v>
      </c>
      <c r="AE904" s="112">
        <f t="shared" si="422"/>
        <v>25800</v>
      </c>
      <c r="AF904" s="112">
        <f t="shared" si="423"/>
        <v>16800</v>
      </c>
      <c r="AG904" s="113">
        <f t="shared" si="429"/>
        <v>0.30105017502917153</v>
      </c>
      <c r="AH904" s="114">
        <f t="shared" si="430"/>
        <v>0.19603267211201866</v>
      </c>
    </row>
    <row r="905" spans="1:34" ht="21" customHeight="1">
      <c r="A905" s="593">
        <f t="shared" si="410"/>
        <v>895</v>
      </c>
      <c r="B905" s="568"/>
      <c r="C905" s="135" t="s">
        <v>2308</v>
      </c>
      <c r="D905" s="33"/>
      <c r="E905" s="585">
        <v>1</v>
      </c>
      <c r="F905" s="565"/>
      <c r="G905" s="565"/>
      <c r="H905" s="585" t="s">
        <v>2044</v>
      </c>
      <c r="I905" s="581" t="s">
        <v>2309</v>
      </c>
      <c r="J905" s="565">
        <f t="shared" si="411"/>
        <v>46</v>
      </c>
      <c r="K905" s="565" t="s">
        <v>138</v>
      </c>
      <c r="L905" s="586">
        <v>358</v>
      </c>
      <c r="M905" s="566">
        <v>5</v>
      </c>
      <c r="N905" s="19">
        <f t="shared" si="412"/>
        <v>175</v>
      </c>
      <c r="O905" s="102">
        <f t="shared" si="413"/>
        <v>62650</v>
      </c>
      <c r="P905" s="103">
        <f t="shared" si="414"/>
        <v>49.912304916780286</v>
      </c>
      <c r="Q905" s="62">
        <f t="shared" si="335"/>
        <v>13700</v>
      </c>
      <c r="R905" s="104">
        <f t="shared" si="415"/>
        <v>150</v>
      </c>
      <c r="S905" s="62">
        <f t="shared" si="416"/>
        <v>0</v>
      </c>
      <c r="T905" s="62">
        <f t="shared" si="417"/>
        <v>0</v>
      </c>
      <c r="U905" s="62">
        <f t="shared" si="418"/>
        <v>76350</v>
      </c>
      <c r="V905" s="62">
        <f t="shared" si="419"/>
        <v>141000</v>
      </c>
      <c r="W905" s="19">
        <f t="shared" si="420"/>
        <v>1.8455427063358549</v>
      </c>
      <c r="X905" s="111">
        <f t="shared" si="424"/>
        <v>188000</v>
      </c>
      <c r="Y905" s="111"/>
      <c r="Z905" s="112">
        <f t="shared" si="425"/>
        <v>4905.7395209580854</v>
      </c>
      <c r="AA905" s="112">
        <f t="shared" si="421"/>
        <v>3269</v>
      </c>
      <c r="AB905" s="112">
        <f t="shared" si="426"/>
        <v>1879.5</v>
      </c>
      <c r="AC905" s="112">
        <f t="shared" si="427"/>
        <v>49057.395209580849</v>
      </c>
      <c r="AD905" s="112">
        <f t="shared" si="428"/>
        <v>32690</v>
      </c>
      <c r="AE905" s="112">
        <f t="shared" si="422"/>
        <v>42300</v>
      </c>
      <c r="AF905" s="112">
        <f t="shared" si="423"/>
        <v>27600</v>
      </c>
      <c r="AG905" s="113">
        <f t="shared" si="429"/>
        <v>0.3</v>
      </c>
      <c r="AH905" s="114">
        <f t="shared" si="430"/>
        <v>0.19574468085106383</v>
      </c>
    </row>
    <row r="906" spans="1:34" ht="21" customHeight="1">
      <c r="A906" s="593">
        <f t="shared" si="410"/>
        <v>896</v>
      </c>
      <c r="B906" s="568"/>
      <c r="C906" s="135" t="s">
        <v>2310</v>
      </c>
      <c r="D906" s="33"/>
      <c r="E906" s="585">
        <v>1</v>
      </c>
      <c r="F906" s="565"/>
      <c r="G906" s="565"/>
      <c r="H906" s="585" t="s">
        <v>2258</v>
      </c>
      <c r="I906" s="581" t="s">
        <v>2311</v>
      </c>
      <c r="J906" s="565">
        <f t="shared" si="411"/>
        <v>47</v>
      </c>
      <c r="K906" s="565" t="s">
        <v>2046</v>
      </c>
      <c r="L906" s="586">
        <v>258</v>
      </c>
      <c r="M906" s="566">
        <v>5</v>
      </c>
      <c r="N906" s="19">
        <f t="shared" si="412"/>
        <v>175</v>
      </c>
      <c r="O906" s="102">
        <f t="shared" si="413"/>
        <v>45150</v>
      </c>
      <c r="P906" s="103">
        <f t="shared" si="414"/>
        <v>35.970320303154509</v>
      </c>
      <c r="Q906" s="62">
        <f t="shared" si="335"/>
        <v>13700</v>
      </c>
      <c r="R906" s="104">
        <f t="shared" si="415"/>
        <v>150</v>
      </c>
      <c r="S906" s="62">
        <f t="shared" si="416"/>
        <v>0</v>
      </c>
      <c r="T906" s="62">
        <f t="shared" si="417"/>
        <v>0</v>
      </c>
      <c r="U906" s="62">
        <f t="shared" si="418"/>
        <v>58850</v>
      </c>
      <c r="V906" s="62">
        <f t="shared" si="419"/>
        <v>108500</v>
      </c>
      <c r="W906" s="19">
        <f t="shared" si="420"/>
        <v>1.8423475902909561</v>
      </c>
      <c r="X906" s="111">
        <f t="shared" si="424"/>
        <v>144700</v>
      </c>
      <c r="Y906" s="111"/>
      <c r="Z906" s="112">
        <f t="shared" si="425"/>
        <v>3764.5718562874263</v>
      </c>
      <c r="AA906" s="112">
        <f t="shared" si="421"/>
        <v>2505.1000000000004</v>
      </c>
      <c r="AB906" s="112">
        <f t="shared" si="426"/>
        <v>1354.5</v>
      </c>
      <c r="AC906" s="112">
        <f t="shared" si="427"/>
        <v>37645.718562874259</v>
      </c>
      <c r="AD906" s="112">
        <f t="shared" si="428"/>
        <v>25051</v>
      </c>
      <c r="AE906" s="112">
        <f t="shared" si="422"/>
        <v>32600</v>
      </c>
      <c r="AF906" s="112">
        <f t="shared" si="423"/>
        <v>21200</v>
      </c>
      <c r="AG906" s="113">
        <f t="shared" si="429"/>
        <v>0.30046082949308756</v>
      </c>
      <c r="AH906" s="114">
        <f t="shared" si="430"/>
        <v>0.19539170506912443</v>
      </c>
    </row>
    <row r="907" spans="1:34" ht="21" customHeight="1">
      <c r="A907" s="593">
        <f t="shared" ref="A907:A951" si="431">ROW()-10</f>
        <v>897</v>
      </c>
      <c r="B907" s="568"/>
      <c r="C907" s="135" t="s">
        <v>2312</v>
      </c>
      <c r="D907" s="33"/>
      <c r="E907" s="585">
        <v>1</v>
      </c>
      <c r="F907" s="565"/>
      <c r="G907" s="565"/>
      <c r="H907" s="585" t="s">
        <v>2258</v>
      </c>
      <c r="I907" s="581" t="s">
        <v>2313</v>
      </c>
      <c r="J907" s="565">
        <f t="shared" si="411"/>
        <v>49</v>
      </c>
      <c r="K907" s="565" t="s">
        <v>138</v>
      </c>
      <c r="L907" s="586">
        <v>277</v>
      </c>
      <c r="M907" s="566">
        <v>5</v>
      </c>
      <c r="N907" s="19">
        <f t="shared" si="412"/>
        <v>175</v>
      </c>
      <c r="O907" s="102">
        <f t="shared" si="413"/>
        <v>48475</v>
      </c>
      <c r="P907" s="103">
        <f t="shared" si="414"/>
        <v>38.619297379743408</v>
      </c>
      <c r="Q907" s="62">
        <f t="shared" si="335"/>
        <v>13700</v>
      </c>
      <c r="R907" s="104">
        <f t="shared" si="415"/>
        <v>150</v>
      </c>
      <c r="S907" s="62">
        <f t="shared" si="416"/>
        <v>0</v>
      </c>
      <c r="T907" s="62">
        <f t="shared" si="417"/>
        <v>0</v>
      </c>
      <c r="U907" s="62">
        <f t="shared" si="418"/>
        <v>62175</v>
      </c>
      <c r="V907" s="62">
        <f t="shared" si="419"/>
        <v>114600</v>
      </c>
      <c r="W907" s="19">
        <f t="shared" si="420"/>
        <v>1.843093065979019</v>
      </c>
      <c r="X907" s="111">
        <f t="shared" si="424"/>
        <v>152800</v>
      </c>
      <c r="Y907" s="111"/>
      <c r="Z907" s="112">
        <f t="shared" si="425"/>
        <v>3981.3937125748507</v>
      </c>
      <c r="AA907" s="112">
        <f t="shared" si="421"/>
        <v>2644.9</v>
      </c>
      <c r="AB907" s="112">
        <f t="shared" si="426"/>
        <v>1454.25</v>
      </c>
      <c r="AC907" s="112">
        <f t="shared" si="427"/>
        <v>39813.937125748504</v>
      </c>
      <c r="AD907" s="112">
        <f t="shared" si="428"/>
        <v>26449</v>
      </c>
      <c r="AE907" s="112">
        <f t="shared" si="422"/>
        <v>34400</v>
      </c>
      <c r="AF907" s="112">
        <f t="shared" si="423"/>
        <v>22400</v>
      </c>
      <c r="AG907" s="113">
        <f t="shared" si="429"/>
        <v>0.30017452006980805</v>
      </c>
      <c r="AH907" s="114">
        <f t="shared" si="430"/>
        <v>0.19546247818499127</v>
      </c>
    </row>
    <row r="908" spans="1:34" ht="21" customHeight="1">
      <c r="A908" s="593">
        <f t="shared" si="431"/>
        <v>898</v>
      </c>
      <c r="B908" s="568"/>
      <c r="C908" s="135" t="s">
        <v>2314</v>
      </c>
      <c r="D908" s="33"/>
      <c r="E908" s="585">
        <v>1</v>
      </c>
      <c r="F908" s="565"/>
      <c r="G908" s="565"/>
      <c r="H908" s="585" t="s">
        <v>2044</v>
      </c>
      <c r="I908" s="581" t="s">
        <v>2315</v>
      </c>
      <c r="J908" s="565">
        <f t="shared" si="411"/>
        <v>46</v>
      </c>
      <c r="K908" s="565" t="s">
        <v>138</v>
      </c>
      <c r="L908" s="586">
        <v>257.39999999999998</v>
      </c>
      <c r="M908" s="566">
        <v>5</v>
      </c>
      <c r="N908" s="19">
        <f t="shared" si="412"/>
        <v>175</v>
      </c>
      <c r="O908" s="102">
        <f t="shared" si="413"/>
        <v>45044.999999999993</v>
      </c>
      <c r="P908" s="103">
        <f t="shared" si="414"/>
        <v>35.886668395472746</v>
      </c>
      <c r="Q908" s="62">
        <f t="shared" si="335"/>
        <v>13700</v>
      </c>
      <c r="R908" s="104">
        <f t="shared" si="415"/>
        <v>150</v>
      </c>
      <c r="S908" s="62">
        <f t="shared" si="416"/>
        <v>0</v>
      </c>
      <c r="T908" s="62">
        <f t="shared" si="417"/>
        <v>0</v>
      </c>
      <c r="U908" s="62">
        <f t="shared" si="418"/>
        <v>58744.999999999993</v>
      </c>
      <c r="V908" s="62">
        <f t="shared" si="419"/>
        <v>108300</v>
      </c>
      <c r="W908" s="19">
        <f t="shared" si="420"/>
        <v>1.8423226744230494</v>
      </c>
      <c r="X908" s="111">
        <f t="shared" si="424"/>
        <v>144400</v>
      </c>
      <c r="Y908" s="111"/>
      <c r="Z908" s="112">
        <f t="shared" si="425"/>
        <v>3757.7248502994007</v>
      </c>
      <c r="AA908" s="112">
        <f t="shared" si="421"/>
        <v>2500.7000000000007</v>
      </c>
      <c r="AB908" s="112">
        <f t="shared" si="426"/>
        <v>1351.3499999999997</v>
      </c>
      <c r="AC908" s="112">
        <f t="shared" si="427"/>
        <v>37577.248502994007</v>
      </c>
      <c r="AD908" s="112">
        <f t="shared" si="428"/>
        <v>25007.000000000007</v>
      </c>
      <c r="AE908" s="112">
        <f t="shared" si="422"/>
        <v>32500</v>
      </c>
      <c r="AF908" s="112">
        <f t="shared" si="423"/>
        <v>21200</v>
      </c>
      <c r="AG908" s="113">
        <f t="shared" si="429"/>
        <v>0.30009233610341646</v>
      </c>
      <c r="AH908" s="114">
        <f t="shared" si="430"/>
        <v>0.19575253924284394</v>
      </c>
    </row>
    <row r="909" spans="1:34" ht="21" customHeight="1">
      <c r="A909" s="593">
        <f t="shared" si="431"/>
        <v>899</v>
      </c>
      <c r="B909" s="568"/>
      <c r="C909" s="135" t="s">
        <v>2316</v>
      </c>
      <c r="D909" s="33"/>
      <c r="E909" s="585">
        <v>1</v>
      </c>
      <c r="F909" s="565"/>
      <c r="G909" s="565"/>
      <c r="H909" s="585" t="s">
        <v>2258</v>
      </c>
      <c r="I909" s="581" t="s">
        <v>2317</v>
      </c>
      <c r="J909" s="565">
        <f t="shared" ref="J909:J951" si="432">LENB(I909)</f>
        <v>49</v>
      </c>
      <c r="K909" s="565" t="s">
        <v>138</v>
      </c>
      <c r="L909" s="586">
        <v>218</v>
      </c>
      <c r="M909" s="566">
        <v>5</v>
      </c>
      <c r="N909" s="19">
        <f t="shared" ref="N909:N951" si="433">IF(K909="USD",$G$1,IF(K909="CNY",$G$2,IF(K909="JPY",$G$4,IF(K909="EUR",$G$3,"확인요망"))))</f>
        <v>175</v>
      </c>
      <c r="O909" s="102">
        <f t="shared" ref="O909:O951" si="434">L909*N909</f>
        <v>38150</v>
      </c>
      <c r="P909" s="103">
        <f t="shared" ref="P909:P951" si="435">O909/$G$1</f>
        <v>30.393526457704198</v>
      </c>
      <c r="Q909" s="62">
        <f t="shared" si="335"/>
        <v>13700</v>
      </c>
      <c r="R909" s="104">
        <f t="shared" ref="R909:R951" si="436">IF(G909="USD",200,150)</f>
        <v>150</v>
      </c>
      <c r="S909" s="62">
        <f t="shared" ref="S909:S951" si="437">IF(P909&lt;R909,0,(O909+Q909)*0.08)</f>
        <v>0</v>
      </c>
      <c r="T909" s="62">
        <f t="shared" ref="T909:T951" si="438">IF(P909&lt;R909,0,(O909+S909)*0.1)</f>
        <v>0</v>
      </c>
      <c r="U909" s="62">
        <f t="shared" ref="U909:U951" si="439">SUM(O909+Q909)</f>
        <v>51850</v>
      </c>
      <c r="V909" s="62">
        <f t="shared" ref="V909:V951" si="440">ROUNDUP(U909*W909, -2)</f>
        <v>95500</v>
      </c>
      <c r="W909" s="19">
        <f t="shared" ref="W909:W951" si="441">((0.03*O909)+(0.9*U909))/(0.501*U909)</f>
        <v>1.8404656453727068</v>
      </c>
      <c r="X909" s="111">
        <f t="shared" si="424"/>
        <v>127400</v>
      </c>
      <c r="Y909" s="111"/>
      <c r="Z909" s="112">
        <f t="shared" si="425"/>
        <v>3308.1047904191619</v>
      </c>
      <c r="AA909" s="112">
        <f t="shared" si="421"/>
        <v>2199.2000000000003</v>
      </c>
      <c r="AB909" s="112">
        <f t="shared" si="426"/>
        <v>1144.5</v>
      </c>
      <c r="AC909" s="112">
        <f t="shared" si="427"/>
        <v>33081.047904191626</v>
      </c>
      <c r="AD909" s="112">
        <f t="shared" si="428"/>
        <v>21992</v>
      </c>
      <c r="AE909" s="112">
        <f t="shared" si="422"/>
        <v>28700</v>
      </c>
      <c r="AF909" s="112">
        <f t="shared" si="423"/>
        <v>18700</v>
      </c>
      <c r="AG909" s="113">
        <f t="shared" si="429"/>
        <v>0.30052356020942406</v>
      </c>
      <c r="AH909" s="114">
        <f t="shared" si="430"/>
        <v>0.19581151832460733</v>
      </c>
    </row>
    <row r="910" spans="1:34" ht="21" customHeight="1">
      <c r="A910" s="593">
        <f t="shared" si="431"/>
        <v>900</v>
      </c>
      <c r="B910" s="568"/>
      <c r="C910" s="135" t="s">
        <v>2318</v>
      </c>
      <c r="D910" s="33"/>
      <c r="E910" s="585">
        <v>1</v>
      </c>
      <c r="F910" s="565"/>
      <c r="G910" s="565"/>
      <c r="H910" s="585" t="s">
        <v>2258</v>
      </c>
      <c r="I910" s="581" t="s">
        <v>2319</v>
      </c>
      <c r="J910" s="565">
        <f t="shared" si="432"/>
        <v>48</v>
      </c>
      <c r="K910" s="565" t="s">
        <v>138</v>
      </c>
      <c r="L910" s="586">
        <v>299</v>
      </c>
      <c r="M910" s="566">
        <v>5</v>
      </c>
      <c r="N910" s="19">
        <f t="shared" si="433"/>
        <v>175</v>
      </c>
      <c r="O910" s="102">
        <f t="shared" si="434"/>
        <v>52325</v>
      </c>
      <c r="P910" s="103">
        <f t="shared" si="435"/>
        <v>41.686533994741076</v>
      </c>
      <c r="Q910" s="62">
        <f t="shared" si="335"/>
        <v>13700</v>
      </c>
      <c r="R910" s="104">
        <f t="shared" si="436"/>
        <v>150</v>
      </c>
      <c r="S910" s="62">
        <f t="shared" si="437"/>
        <v>0</v>
      </c>
      <c r="T910" s="62">
        <f t="shared" si="438"/>
        <v>0</v>
      </c>
      <c r="U910" s="62">
        <f t="shared" si="439"/>
        <v>66025</v>
      </c>
      <c r="V910" s="62">
        <f t="shared" si="440"/>
        <v>121800</v>
      </c>
      <c r="W910" s="19">
        <f t="shared" si="441"/>
        <v>1.8438624454990058</v>
      </c>
      <c r="X910" s="111">
        <f t="shared" si="424"/>
        <v>162400</v>
      </c>
      <c r="Y910" s="111"/>
      <c r="Z910" s="112">
        <f t="shared" si="425"/>
        <v>4232.4505988023957</v>
      </c>
      <c r="AA910" s="112">
        <f t="shared" ref="AA910:AA951" si="442">AD910*0.1</f>
        <v>2816.7000000000003</v>
      </c>
      <c r="AB910" s="112">
        <f t="shared" si="426"/>
        <v>1569.75</v>
      </c>
      <c r="AC910" s="112">
        <f t="shared" si="427"/>
        <v>42324.505988023957</v>
      </c>
      <c r="AD910" s="112">
        <f t="shared" si="428"/>
        <v>28167</v>
      </c>
      <c r="AE910" s="112">
        <f t="shared" ref="AE910:AE951" si="443">ROUNDUP(AC910-(Z910+AB910),-2)</f>
        <v>36600</v>
      </c>
      <c r="AF910" s="112">
        <f t="shared" ref="AF910:AF951" si="444">ROUNDUP(AD910-(AB910+AA910),-2)</f>
        <v>23800</v>
      </c>
      <c r="AG910" s="113">
        <f t="shared" si="429"/>
        <v>0.30049261083743845</v>
      </c>
      <c r="AH910" s="114">
        <f t="shared" si="430"/>
        <v>0.19540229885057472</v>
      </c>
    </row>
    <row r="911" spans="1:34" ht="21" customHeight="1">
      <c r="A911" s="593">
        <f t="shared" si="431"/>
        <v>901</v>
      </c>
      <c r="B911" s="568"/>
      <c r="C911" s="135" t="s">
        <v>2320</v>
      </c>
      <c r="D911" s="33"/>
      <c r="E911" s="585">
        <v>1</v>
      </c>
      <c r="F911" s="565"/>
      <c r="G911" s="565"/>
      <c r="H911" s="585" t="s">
        <v>2258</v>
      </c>
      <c r="I911" s="581" t="s">
        <v>2321</v>
      </c>
      <c r="J911" s="565">
        <f t="shared" si="432"/>
        <v>47</v>
      </c>
      <c r="K911" s="565" t="s">
        <v>2092</v>
      </c>
      <c r="L911" s="586">
        <v>358</v>
      </c>
      <c r="M911" s="566">
        <v>5</v>
      </c>
      <c r="N911" s="19">
        <f t="shared" si="433"/>
        <v>175</v>
      </c>
      <c r="O911" s="102">
        <f t="shared" si="434"/>
        <v>62650</v>
      </c>
      <c r="P911" s="103">
        <f t="shared" si="435"/>
        <v>49.912304916780286</v>
      </c>
      <c r="Q911" s="62">
        <f t="shared" si="335"/>
        <v>13700</v>
      </c>
      <c r="R911" s="104">
        <f t="shared" si="436"/>
        <v>150</v>
      </c>
      <c r="S911" s="62">
        <f t="shared" si="437"/>
        <v>0</v>
      </c>
      <c r="T911" s="62">
        <f t="shared" si="438"/>
        <v>0</v>
      </c>
      <c r="U911" s="62">
        <f t="shared" si="439"/>
        <v>76350</v>
      </c>
      <c r="V911" s="62">
        <f t="shared" si="440"/>
        <v>141000</v>
      </c>
      <c r="W911" s="19">
        <f t="shared" si="441"/>
        <v>1.8455427063358549</v>
      </c>
      <c r="X911" s="111">
        <f t="shared" si="424"/>
        <v>188000</v>
      </c>
      <c r="Y911" s="111"/>
      <c r="Z911" s="112">
        <f t="shared" si="425"/>
        <v>4905.7395209580854</v>
      </c>
      <c r="AA911" s="112">
        <f t="shared" si="442"/>
        <v>3269</v>
      </c>
      <c r="AB911" s="112">
        <f t="shared" si="426"/>
        <v>1879.5</v>
      </c>
      <c r="AC911" s="112">
        <f t="shared" si="427"/>
        <v>49057.395209580849</v>
      </c>
      <c r="AD911" s="112">
        <f t="shared" si="428"/>
        <v>32690</v>
      </c>
      <c r="AE911" s="112">
        <f t="shared" si="443"/>
        <v>42300</v>
      </c>
      <c r="AF911" s="112">
        <f t="shared" si="444"/>
        <v>27600</v>
      </c>
      <c r="AG911" s="113">
        <f t="shared" si="429"/>
        <v>0.3</v>
      </c>
      <c r="AH911" s="114">
        <f t="shared" si="430"/>
        <v>0.19574468085106383</v>
      </c>
    </row>
    <row r="912" spans="1:34" ht="21" customHeight="1">
      <c r="A912" s="593">
        <f t="shared" si="431"/>
        <v>902</v>
      </c>
      <c r="B912" s="568"/>
      <c r="C912" s="135" t="s">
        <v>2322</v>
      </c>
      <c r="D912" s="33"/>
      <c r="E912" s="585">
        <v>1</v>
      </c>
      <c r="F912" s="565"/>
      <c r="G912" s="565"/>
      <c r="H912" s="585" t="s">
        <v>2258</v>
      </c>
      <c r="I912" s="581" t="s">
        <v>2323</v>
      </c>
      <c r="J912" s="565">
        <f t="shared" si="432"/>
        <v>42</v>
      </c>
      <c r="K912" s="565" t="s">
        <v>138</v>
      </c>
      <c r="L912" s="586">
        <v>258</v>
      </c>
      <c r="M912" s="566">
        <v>5</v>
      </c>
      <c r="N912" s="19">
        <f t="shared" si="433"/>
        <v>175</v>
      </c>
      <c r="O912" s="102">
        <f t="shared" si="434"/>
        <v>45150</v>
      </c>
      <c r="P912" s="103">
        <f t="shared" si="435"/>
        <v>35.970320303154509</v>
      </c>
      <c r="Q912" s="62">
        <f t="shared" si="335"/>
        <v>13700</v>
      </c>
      <c r="R912" s="104">
        <f t="shared" si="436"/>
        <v>150</v>
      </c>
      <c r="S912" s="62">
        <f t="shared" si="437"/>
        <v>0</v>
      </c>
      <c r="T912" s="62">
        <f t="shared" si="438"/>
        <v>0</v>
      </c>
      <c r="U912" s="62">
        <f t="shared" si="439"/>
        <v>58850</v>
      </c>
      <c r="V912" s="62">
        <f t="shared" si="440"/>
        <v>108500</v>
      </c>
      <c r="W912" s="19">
        <f t="shared" si="441"/>
        <v>1.8423475902909561</v>
      </c>
      <c r="X912" s="111">
        <f t="shared" si="424"/>
        <v>144700</v>
      </c>
      <c r="Y912" s="111"/>
      <c r="Z912" s="112">
        <f t="shared" si="425"/>
        <v>3764.5718562874263</v>
      </c>
      <c r="AA912" s="112">
        <f t="shared" si="442"/>
        <v>2505.1000000000004</v>
      </c>
      <c r="AB912" s="112">
        <f t="shared" si="426"/>
        <v>1354.5</v>
      </c>
      <c r="AC912" s="112">
        <f t="shared" si="427"/>
        <v>37645.718562874259</v>
      </c>
      <c r="AD912" s="112">
        <f t="shared" si="428"/>
        <v>25051</v>
      </c>
      <c r="AE912" s="112">
        <f t="shared" si="443"/>
        <v>32600</v>
      </c>
      <c r="AF912" s="112">
        <f t="shared" si="444"/>
        <v>21200</v>
      </c>
      <c r="AG912" s="113">
        <f t="shared" si="429"/>
        <v>0.30046082949308756</v>
      </c>
      <c r="AH912" s="114">
        <f t="shared" si="430"/>
        <v>0.19539170506912443</v>
      </c>
    </row>
    <row r="913" spans="1:34" ht="21" customHeight="1">
      <c r="A913" s="593">
        <f t="shared" si="431"/>
        <v>903</v>
      </c>
      <c r="B913" s="568"/>
      <c r="C913" s="135" t="s">
        <v>2324</v>
      </c>
      <c r="D913" s="33"/>
      <c r="E913" s="585">
        <v>1</v>
      </c>
      <c r="F913" s="565"/>
      <c r="G913" s="565"/>
      <c r="H913" s="585" t="s">
        <v>2258</v>
      </c>
      <c r="I913" s="581" t="s">
        <v>2325</v>
      </c>
      <c r="J913" s="565">
        <f t="shared" si="432"/>
        <v>44</v>
      </c>
      <c r="K913" s="565" t="s">
        <v>138</v>
      </c>
      <c r="L913" s="586">
        <v>258</v>
      </c>
      <c r="M913" s="566">
        <v>5</v>
      </c>
      <c r="N913" s="19">
        <f t="shared" si="433"/>
        <v>175</v>
      </c>
      <c r="O913" s="102">
        <f t="shared" si="434"/>
        <v>45150</v>
      </c>
      <c r="P913" s="103">
        <f t="shared" si="435"/>
        <v>35.970320303154509</v>
      </c>
      <c r="Q913" s="62">
        <f t="shared" si="335"/>
        <v>13700</v>
      </c>
      <c r="R913" s="104">
        <f t="shared" si="436"/>
        <v>150</v>
      </c>
      <c r="S913" s="62">
        <f t="shared" si="437"/>
        <v>0</v>
      </c>
      <c r="T913" s="62">
        <f t="shared" si="438"/>
        <v>0</v>
      </c>
      <c r="U913" s="62">
        <f t="shared" si="439"/>
        <v>58850</v>
      </c>
      <c r="V913" s="62">
        <f t="shared" si="440"/>
        <v>108500</v>
      </c>
      <c r="W913" s="19">
        <f t="shared" si="441"/>
        <v>1.8423475902909561</v>
      </c>
      <c r="X913" s="111">
        <f t="shared" si="424"/>
        <v>144700</v>
      </c>
      <c r="Y913" s="111"/>
      <c r="Z913" s="112">
        <f t="shared" si="425"/>
        <v>3764.5718562874263</v>
      </c>
      <c r="AA913" s="112">
        <f t="shared" si="442"/>
        <v>2505.1000000000004</v>
      </c>
      <c r="AB913" s="112">
        <f t="shared" si="426"/>
        <v>1354.5</v>
      </c>
      <c r="AC913" s="112">
        <f t="shared" si="427"/>
        <v>37645.718562874259</v>
      </c>
      <c r="AD913" s="112">
        <f t="shared" si="428"/>
        <v>25051</v>
      </c>
      <c r="AE913" s="112">
        <f t="shared" si="443"/>
        <v>32600</v>
      </c>
      <c r="AF913" s="112">
        <f t="shared" si="444"/>
        <v>21200</v>
      </c>
      <c r="AG913" s="113">
        <f t="shared" si="429"/>
        <v>0.30046082949308756</v>
      </c>
      <c r="AH913" s="114">
        <f t="shared" si="430"/>
        <v>0.19539170506912443</v>
      </c>
    </row>
    <row r="914" spans="1:34" ht="21" customHeight="1">
      <c r="A914" s="593">
        <f t="shared" si="431"/>
        <v>904</v>
      </c>
      <c r="B914" s="568"/>
      <c r="C914" s="135" t="s">
        <v>2326</v>
      </c>
      <c r="D914" s="33"/>
      <c r="E914" s="585">
        <v>1</v>
      </c>
      <c r="F914" s="565"/>
      <c r="G914" s="565"/>
      <c r="H914" s="585" t="s">
        <v>2044</v>
      </c>
      <c r="I914" s="581" t="s">
        <v>2327</v>
      </c>
      <c r="J914" s="565">
        <f t="shared" si="432"/>
        <v>44</v>
      </c>
      <c r="K914" s="565" t="s">
        <v>138</v>
      </c>
      <c r="L914" s="586">
        <v>128</v>
      </c>
      <c r="M914" s="566">
        <v>5</v>
      </c>
      <c r="N914" s="19">
        <f t="shared" si="433"/>
        <v>175</v>
      </c>
      <c r="O914" s="102">
        <f t="shared" si="434"/>
        <v>22400</v>
      </c>
      <c r="P914" s="103">
        <f t="shared" si="435"/>
        <v>17.845740305440998</v>
      </c>
      <c r="Q914" s="62">
        <f t="shared" si="335"/>
        <v>13700</v>
      </c>
      <c r="R914" s="104">
        <f t="shared" si="436"/>
        <v>150</v>
      </c>
      <c r="S914" s="62">
        <f t="shared" si="437"/>
        <v>0</v>
      </c>
      <c r="T914" s="62">
        <f t="shared" si="438"/>
        <v>0</v>
      </c>
      <c r="U914" s="62">
        <f t="shared" si="439"/>
        <v>36100</v>
      </c>
      <c r="V914" s="62">
        <f t="shared" si="440"/>
        <v>66200</v>
      </c>
      <c r="W914" s="19">
        <f t="shared" si="441"/>
        <v>1.8335627913148773</v>
      </c>
      <c r="X914" s="111">
        <f t="shared" si="424"/>
        <v>88300</v>
      </c>
      <c r="Y914" s="111"/>
      <c r="Z914" s="112">
        <f t="shared" si="425"/>
        <v>2281.0538922155688</v>
      </c>
      <c r="AA914" s="112">
        <f t="shared" si="442"/>
        <v>1508.9</v>
      </c>
      <c r="AB914" s="112">
        <f t="shared" si="426"/>
        <v>672</v>
      </c>
      <c r="AC914" s="112">
        <f t="shared" si="427"/>
        <v>22810.538922155691</v>
      </c>
      <c r="AD914" s="112">
        <f t="shared" si="428"/>
        <v>15089</v>
      </c>
      <c r="AE914" s="112">
        <f t="shared" si="443"/>
        <v>19900</v>
      </c>
      <c r="AF914" s="112">
        <f t="shared" si="444"/>
        <v>13000</v>
      </c>
      <c r="AG914" s="113">
        <f t="shared" si="429"/>
        <v>0.30060422960725075</v>
      </c>
      <c r="AH914" s="114">
        <f t="shared" si="430"/>
        <v>0.19637462235649547</v>
      </c>
    </row>
    <row r="915" spans="1:34" ht="21" customHeight="1">
      <c r="A915" s="593">
        <f t="shared" si="431"/>
        <v>905</v>
      </c>
      <c r="B915" s="568"/>
      <c r="C915" s="135" t="s">
        <v>2328</v>
      </c>
      <c r="D915" s="33"/>
      <c r="E915" s="585">
        <v>1</v>
      </c>
      <c r="F915" s="565"/>
      <c r="G915" s="565"/>
      <c r="H915" s="585" t="s">
        <v>2258</v>
      </c>
      <c r="I915" s="581" t="s">
        <v>2329</v>
      </c>
      <c r="J915" s="565">
        <f t="shared" si="432"/>
        <v>44</v>
      </c>
      <c r="K915" s="565" t="s">
        <v>138</v>
      </c>
      <c r="L915" s="586">
        <v>358</v>
      </c>
      <c r="M915" s="566">
        <v>5</v>
      </c>
      <c r="N915" s="19">
        <f t="shared" si="433"/>
        <v>175</v>
      </c>
      <c r="O915" s="102">
        <f t="shared" si="434"/>
        <v>62650</v>
      </c>
      <c r="P915" s="103">
        <f t="shared" si="435"/>
        <v>49.912304916780286</v>
      </c>
      <c r="Q915" s="62">
        <f t="shared" si="335"/>
        <v>13700</v>
      </c>
      <c r="R915" s="104">
        <f t="shared" si="436"/>
        <v>150</v>
      </c>
      <c r="S915" s="62">
        <f t="shared" si="437"/>
        <v>0</v>
      </c>
      <c r="T915" s="62">
        <f t="shared" si="438"/>
        <v>0</v>
      </c>
      <c r="U915" s="62">
        <f t="shared" si="439"/>
        <v>76350</v>
      </c>
      <c r="V915" s="62">
        <f t="shared" si="440"/>
        <v>141000</v>
      </c>
      <c r="W915" s="19">
        <f t="shared" si="441"/>
        <v>1.8455427063358549</v>
      </c>
      <c r="X915" s="111">
        <f t="shared" si="424"/>
        <v>188000</v>
      </c>
      <c r="Y915" s="111"/>
      <c r="Z915" s="112">
        <f t="shared" si="425"/>
        <v>4905.7395209580854</v>
      </c>
      <c r="AA915" s="112">
        <f t="shared" si="442"/>
        <v>3269</v>
      </c>
      <c r="AB915" s="112">
        <f t="shared" si="426"/>
        <v>1879.5</v>
      </c>
      <c r="AC915" s="112">
        <f t="shared" si="427"/>
        <v>49057.395209580849</v>
      </c>
      <c r="AD915" s="112">
        <f t="shared" si="428"/>
        <v>32690</v>
      </c>
      <c r="AE915" s="112">
        <f t="shared" si="443"/>
        <v>42300</v>
      </c>
      <c r="AF915" s="112">
        <f t="shared" si="444"/>
        <v>27600</v>
      </c>
      <c r="AG915" s="113">
        <f t="shared" si="429"/>
        <v>0.3</v>
      </c>
      <c r="AH915" s="114">
        <f t="shared" si="430"/>
        <v>0.19574468085106383</v>
      </c>
    </row>
    <row r="916" spans="1:34" ht="21" customHeight="1">
      <c r="A916" s="593">
        <f t="shared" si="431"/>
        <v>906</v>
      </c>
      <c r="B916" s="568"/>
      <c r="C916" s="135" t="s">
        <v>2330</v>
      </c>
      <c r="D916" s="33"/>
      <c r="E916" s="585">
        <v>1</v>
      </c>
      <c r="F916" s="565"/>
      <c r="G916" s="565"/>
      <c r="H916" s="585" t="s">
        <v>2258</v>
      </c>
      <c r="I916" s="581" t="s">
        <v>2331</v>
      </c>
      <c r="J916" s="565">
        <f t="shared" si="432"/>
        <v>45</v>
      </c>
      <c r="K916" s="565" t="s">
        <v>138</v>
      </c>
      <c r="L916" s="586">
        <v>268</v>
      </c>
      <c r="M916" s="566">
        <v>5</v>
      </c>
      <c r="N916" s="19">
        <f t="shared" si="433"/>
        <v>175</v>
      </c>
      <c r="O916" s="102">
        <f t="shared" si="434"/>
        <v>46900</v>
      </c>
      <c r="P916" s="103">
        <f t="shared" si="435"/>
        <v>37.364518764517086</v>
      </c>
      <c r="Q916" s="62">
        <f t="shared" si="335"/>
        <v>13700</v>
      </c>
      <c r="R916" s="104">
        <f t="shared" si="436"/>
        <v>150</v>
      </c>
      <c r="S916" s="62">
        <f t="shared" si="437"/>
        <v>0</v>
      </c>
      <c r="T916" s="62">
        <f t="shared" si="438"/>
        <v>0</v>
      </c>
      <c r="U916" s="62">
        <f t="shared" si="439"/>
        <v>60600</v>
      </c>
      <c r="V916" s="62">
        <f t="shared" si="440"/>
        <v>111700</v>
      </c>
      <c r="W916" s="19">
        <f t="shared" si="441"/>
        <v>1.8427501432778008</v>
      </c>
      <c r="X916" s="111">
        <f t="shared" si="424"/>
        <v>149000</v>
      </c>
      <c r="Y916" s="111"/>
      <c r="Z916" s="112">
        <f t="shared" si="425"/>
        <v>3878.6886227544919</v>
      </c>
      <c r="AA916" s="112">
        <f t="shared" si="442"/>
        <v>2577</v>
      </c>
      <c r="AB916" s="112">
        <f t="shared" si="426"/>
        <v>1407</v>
      </c>
      <c r="AC916" s="112">
        <f t="shared" si="427"/>
        <v>38786.886227544921</v>
      </c>
      <c r="AD916" s="112">
        <f t="shared" si="428"/>
        <v>25770</v>
      </c>
      <c r="AE916" s="112">
        <f t="shared" si="443"/>
        <v>33600</v>
      </c>
      <c r="AF916" s="112">
        <f t="shared" si="444"/>
        <v>21800</v>
      </c>
      <c r="AG916" s="113">
        <f t="shared" si="429"/>
        <v>0.30080572963294538</v>
      </c>
      <c r="AH916" s="114">
        <f t="shared" si="430"/>
        <v>0.19516562220232767</v>
      </c>
    </row>
    <row r="917" spans="1:34" ht="21" customHeight="1">
      <c r="A917" s="593">
        <f t="shared" si="431"/>
        <v>907</v>
      </c>
      <c r="B917" s="568"/>
      <c r="C917" s="135" t="s">
        <v>2332</v>
      </c>
      <c r="D917" s="33"/>
      <c r="E917" s="585">
        <v>1</v>
      </c>
      <c r="F917" s="565"/>
      <c r="G917" s="565"/>
      <c r="H917" s="585" t="s">
        <v>2044</v>
      </c>
      <c r="I917" s="581" t="s">
        <v>2333</v>
      </c>
      <c r="J917" s="565">
        <f t="shared" si="432"/>
        <v>46</v>
      </c>
      <c r="K917" s="565" t="s">
        <v>138</v>
      </c>
      <c r="L917" s="586">
        <v>298</v>
      </c>
      <c r="M917" s="566">
        <v>5</v>
      </c>
      <c r="N917" s="19">
        <f t="shared" si="433"/>
        <v>175</v>
      </c>
      <c r="O917" s="102">
        <f t="shared" si="434"/>
        <v>52150</v>
      </c>
      <c r="P917" s="103">
        <f t="shared" si="435"/>
        <v>41.54711414860482</v>
      </c>
      <c r="Q917" s="62">
        <f t="shared" si="335"/>
        <v>13700</v>
      </c>
      <c r="R917" s="104">
        <f t="shared" si="436"/>
        <v>150</v>
      </c>
      <c r="S917" s="62">
        <f t="shared" si="437"/>
        <v>0</v>
      </c>
      <c r="T917" s="62">
        <f t="shared" si="438"/>
        <v>0</v>
      </c>
      <c r="U917" s="62">
        <f t="shared" si="439"/>
        <v>65850</v>
      </c>
      <c r="V917" s="62">
        <f t="shared" si="440"/>
        <v>121500</v>
      </c>
      <c r="W917" s="19">
        <f t="shared" si="441"/>
        <v>1.843829425431597</v>
      </c>
      <c r="X917" s="111">
        <f t="shared" si="424"/>
        <v>162000</v>
      </c>
      <c r="Y917" s="111"/>
      <c r="Z917" s="112">
        <f t="shared" si="425"/>
        <v>4221.0389221556898</v>
      </c>
      <c r="AA917" s="112">
        <f t="shared" si="442"/>
        <v>2811</v>
      </c>
      <c r="AB917" s="112">
        <f t="shared" si="426"/>
        <v>1564.5</v>
      </c>
      <c r="AC917" s="112">
        <f t="shared" si="427"/>
        <v>42210.389221556892</v>
      </c>
      <c r="AD917" s="112">
        <f t="shared" si="428"/>
        <v>28110</v>
      </c>
      <c r="AE917" s="112">
        <f t="shared" si="443"/>
        <v>36500</v>
      </c>
      <c r="AF917" s="112">
        <f t="shared" si="444"/>
        <v>23800</v>
      </c>
      <c r="AG917" s="113">
        <f t="shared" si="429"/>
        <v>0.30041152263374488</v>
      </c>
      <c r="AH917" s="114">
        <f t="shared" si="430"/>
        <v>0.19588477366255144</v>
      </c>
    </row>
    <row r="918" spans="1:34" ht="21" customHeight="1">
      <c r="A918" s="593">
        <f t="shared" si="431"/>
        <v>908</v>
      </c>
      <c r="B918" s="568"/>
      <c r="C918" s="135" t="s">
        <v>2334</v>
      </c>
      <c r="D918" s="33"/>
      <c r="E918" s="585">
        <v>1</v>
      </c>
      <c r="F918" s="565"/>
      <c r="G918" s="565"/>
      <c r="H918" s="585" t="s">
        <v>2258</v>
      </c>
      <c r="I918" s="581" t="s">
        <v>2335</v>
      </c>
      <c r="J918" s="565">
        <f t="shared" si="432"/>
        <v>46</v>
      </c>
      <c r="K918" s="565" t="s">
        <v>138</v>
      </c>
      <c r="L918" s="586">
        <v>280</v>
      </c>
      <c r="M918" s="566">
        <v>5</v>
      </c>
      <c r="N918" s="19">
        <f t="shared" si="433"/>
        <v>175</v>
      </c>
      <c r="O918" s="102">
        <f t="shared" si="434"/>
        <v>49000</v>
      </c>
      <c r="P918" s="103">
        <f t="shared" si="435"/>
        <v>39.037556918152184</v>
      </c>
      <c r="Q918" s="62">
        <f t="shared" si="335"/>
        <v>13700</v>
      </c>
      <c r="R918" s="104">
        <f t="shared" si="436"/>
        <v>150</v>
      </c>
      <c r="S918" s="62">
        <f t="shared" si="437"/>
        <v>0</v>
      </c>
      <c r="T918" s="62">
        <f t="shared" si="438"/>
        <v>0</v>
      </c>
      <c r="U918" s="62">
        <f t="shared" si="439"/>
        <v>62700</v>
      </c>
      <c r="V918" s="62">
        <f t="shared" si="440"/>
        <v>115600</v>
      </c>
      <c r="W918" s="19">
        <f t="shared" si="441"/>
        <v>1.843203545062984</v>
      </c>
      <c r="X918" s="111">
        <f t="shared" si="424"/>
        <v>154200</v>
      </c>
      <c r="Y918" s="111"/>
      <c r="Z918" s="112">
        <f t="shared" si="425"/>
        <v>4015.6287425149703</v>
      </c>
      <c r="AA918" s="112">
        <f t="shared" si="442"/>
        <v>2668.6000000000004</v>
      </c>
      <c r="AB918" s="112">
        <f t="shared" si="426"/>
        <v>1470</v>
      </c>
      <c r="AC918" s="112">
        <f t="shared" si="427"/>
        <v>40156.287425149698</v>
      </c>
      <c r="AD918" s="112">
        <f t="shared" si="428"/>
        <v>26686</v>
      </c>
      <c r="AE918" s="112">
        <f t="shared" si="443"/>
        <v>34700</v>
      </c>
      <c r="AF918" s="112">
        <f t="shared" si="444"/>
        <v>22600</v>
      </c>
      <c r="AG918" s="113">
        <f t="shared" si="429"/>
        <v>0.30017301038062283</v>
      </c>
      <c r="AH918" s="114">
        <f t="shared" si="430"/>
        <v>0.19550173010380623</v>
      </c>
    </row>
    <row r="919" spans="1:34" ht="21" customHeight="1">
      <c r="A919" s="593">
        <f t="shared" si="431"/>
        <v>909</v>
      </c>
      <c r="B919" s="568"/>
      <c r="C919" s="135" t="s">
        <v>2336</v>
      </c>
      <c r="D919" s="33"/>
      <c r="E919" s="585">
        <v>1</v>
      </c>
      <c r="F919" s="565"/>
      <c r="G919" s="565"/>
      <c r="H919" s="585" t="s">
        <v>2044</v>
      </c>
      <c r="I919" s="581" t="s">
        <v>2337</v>
      </c>
      <c r="J919" s="565">
        <f t="shared" si="432"/>
        <v>49</v>
      </c>
      <c r="K919" s="565" t="s">
        <v>138</v>
      </c>
      <c r="L919" s="586">
        <v>330</v>
      </c>
      <c r="M919" s="566">
        <v>5</v>
      </c>
      <c r="N919" s="19">
        <f t="shared" si="433"/>
        <v>175</v>
      </c>
      <c r="O919" s="102">
        <f t="shared" si="434"/>
        <v>57750</v>
      </c>
      <c r="P919" s="103">
        <f t="shared" si="435"/>
        <v>46.008549224965073</v>
      </c>
      <c r="Q919" s="62">
        <f t="shared" si="335"/>
        <v>13700</v>
      </c>
      <c r="R919" s="104">
        <f t="shared" si="436"/>
        <v>150</v>
      </c>
      <c r="S919" s="62">
        <f t="shared" si="437"/>
        <v>0</v>
      </c>
      <c r="T919" s="62">
        <f t="shared" si="438"/>
        <v>0</v>
      </c>
      <c r="U919" s="62">
        <f t="shared" si="439"/>
        <v>71450</v>
      </c>
      <c r="V919" s="62">
        <f t="shared" si="440"/>
        <v>131900</v>
      </c>
      <c r="W919" s="19">
        <f t="shared" si="441"/>
        <v>1.8448058396852203</v>
      </c>
      <c r="X919" s="111">
        <f t="shared" si="424"/>
        <v>175900</v>
      </c>
      <c r="Y919" s="111"/>
      <c r="Z919" s="112">
        <f t="shared" si="425"/>
        <v>4586.2125748502995</v>
      </c>
      <c r="AA919" s="112">
        <f t="shared" si="442"/>
        <v>3054.7000000000003</v>
      </c>
      <c r="AB919" s="112">
        <f t="shared" si="426"/>
        <v>1732.5</v>
      </c>
      <c r="AC919" s="112">
        <f t="shared" si="427"/>
        <v>45862.125748503007</v>
      </c>
      <c r="AD919" s="112">
        <f t="shared" si="428"/>
        <v>30547</v>
      </c>
      <c r="AE919" s="112">
        <f t="shared" si="443"/>
        <v>39600</v>
      </c>
      <c r="AF919" s="112">
        <f t="shared" si="444"/>
        <v>25800</v>
      </c>
      <c r="AG919" s="113">
        <f t="shared" si="429"/>
        <v>0.30022744503411675</v>
      </c>
      <c r="AH919" s="114">
        <f t="shared" si="430"/>
        <v>0.1956027293404094</v>
      </c>
    </row>
    <row r="920" spans="1:34" ht="21" customHeight="1">
      <c r="A920" s="593">
        <f t="shared" si="431"/>
        <v>910</v>
      </c>
      <c r="B920" s="568"/>
      <c r="C920" s="135" t="s">
        <v>2338</v>
      </c>
      <c r="D920" s="33"/>
      <c r="E920" s="585">
        <v>1</v>
      </c>
      <c r="F920" s="565"/>
      <c r="G920" s="565"/>
      <c r="H920" s="585" t="s">
        <v>2044</v>
      </c>
      <c r="I920" s="581" t="s">
        <v>2339</v>
      </c>
      <c r="J920" s="565">
        <f t="shared" si="432"/>
        <v>49</v>
      </c>
      <c r="K920" s="565" t="s">
        <v>138</v>
      </c>
      <c r="L920" s="586">
        <v>358</v>
      </c>
      <c r="M920" s="566">
        <v>5</v>
      </c>
      <c r="N920" s="19">
        <f t="shared" si="433"/>
        <v>175</v>
      </c>
      <c r="O920" s="102">
        <f t="shared" si="434"/>
        <v>62650</v>
      </c>
      <c r="P920" s="103">
        <f t="shared" si="435"/>
        <v>49.912304916780286</v>
      </c>
      <c r="Q920" s="62">
        <f t="shared" si="335"/>
        <v>13700</v>
      </c>
      <c r="R920" s="104">
        <f t="shared" si="436"/>
        <v>150</v>
      </c>
      <c r="S920" s="62">
        <f t="shared" si="437"/>
        <v>0</v>
      </c>
      <c r="T920" s="62">
        <f t="shared" si="438"/>
        <v>0</v>
      </c>
      <c r="U920" s="62">
        <f t="shared" si="439"/>
        <v>76350</v>
      </c>
      <c r="V920" s="62">
        <f t="shared" si="440"/>
        <v>141000</v>
      </c>
      <c r="W920" s="19">
        <f t="shared" si="441"/>
        <v>1.8455427063358549</v>
      </c>
      <c r="X920" s="111">
        <f t="shared" si="424"/>
        <v>188000</v>
      </c>
      <c r="Y920" s="111"/>
      <c r="Z920" s="112">
        <f t="shared" si="425"/>
        <v>4905.7395209580854</v>
      </c>
      <c r="AA920" s="112">
        <f t="shared" si="442"/>
        <v>3269</v>
      </c>
      <c r="AB920" s="112">
        <f t="shared" si="426"/>
        <v>1879.5</v>
      </c>
      <c r="AC920" s="112">
        <f t="shared" si="427"/>
        <v>49057.395209580849</v>
      </c>
      <c r="AD920" s="112">
        <f t="shared" si="428"/>
        <v>32690</v>
      </c>
      <c r="AE920" s="112">
        <f t="shared" si="443"/>
        <v>42300</v>
      </c>
      <c r="AF920" s="112">
        <f t="shared" si="444"/>
        <v>27600</v>
      </c>
      <c r="AG920" s="113">
        <f t="shared" si="429"/>
        <v>0.3</v>
      </c>
      <c r="AH920" s="114">
        <f t="shared" si="430"/>
        <v>0.19574468085106383</v>
      </c>
    </row>
    <row r="921" spans="1:34" ht="21" customHeight="1">
      <c r="A921" s="593">
        <f t="shared" si="431"/>
        <v>911</v>
      </c>
      <c r="B921" s="568"/>
      <c r="C921" s="135" t="s">
        <v>2340</v>
      </c>
      <c r="D921" s="33"/>
      <c r="E921" s="585">
        <v>1</v>
      </c>
      <c r="F921" s="565"/>
      <c r="G921" s="565"/>
      <c r="H921" s="585" t="s">
        <v>2259</v>
      </c>
      <c r="I921" s="581" t="s">
        <v>2341</v>
      </c>
      <c r="J921" s="565">
        <f t="shared" si="432"/>
        <v>49</v>
      </c>
      <c r="K921" s="565" t="s">
        <v>138</v>
      </c>
      <c r="L921" s="586">
        <v>273</v>
      </c>
      <c r="M921" s="566">
        <v>5</v>
      </c>
      <c r="N921" s="19">
        <f t="shared" si="433"/>
        <v>175</v>
      </c>
      <c r="O921" s="102">
        <f t="shared" si="434"/>
        <v>47775</v>
      </c>
      <c r="P921" s="103">
        <f t="shared" si="435"/>
        <v>38.061617995198375</v>
      </c>
      <c r="Q921" s="62">
        <f t="shared" si="335"/>
        <v>13700</v>
      </c>
      <c r="R921" s="104">
        <f t="shared" si="436"/>
        <v>150</v>
      </c>
      <c r="S921" s="62">
        <f t="shared" si="437"/>
        <v>0</v>
      </c>
      <c r="T921" s="62">
        <f t="shared" si="438"/>
        <v>0</v>
      </c>
      <c r="U921" s="62">
        <f t="shared" si="439"/>
        <v>61475</v>
      </c>
      <c r="V921" s="62">
        <f t="shared" si="440"/>
        <v>113300</v>
      </c>
      <c r="W921" s="19">
        <f t="shared" si="441"/>
        <v>1.8429428252076572</v>
      </c>
      <c r="X921" s="111">
        <f t="shared" si="424"/>
        <v>151100</v>
      </c>
      <c r="Y921" s="111"/>
      <c r="Z921" s="112">
        <f t="shared" si="425"/>
        <v>3935.7470059880243</v>
      </c>
      <c r="AA921" s="112">
        <f t="shared" si="442"/>
        <v>2613.8000000000002</v>
      </c>
      <c r="AB921" s="112">
        <f t="shared" si="426"/>
        <v>1433.25</v>
      </c>
      <c r="AC921" s="112">
        <f t="shared" si="427"/>
        <v>39357.470059880245</v>
      </c>
      <c r="AD921" s="112">
        <f t="shared" si="428"/>
        <v>26138</v>
      </c>
      <c r="AE921" s="112">
        <f t="shared" si="443"/>
        <v>34000</v>
      </c>
      <c r="AF921" s="112">
        <f t="shared" si="444"/>
        <v>22100</v>
      </c>
      <c r="AG921" s="113">
        <f t="shared" si="429"/>
        <v>0.30008826125330978</v>
      </c>
      <c r="AH921" s="114">
        <f t="shared" si="430"/>
        <v>0.19505736981465135</v>
      </c>
    </row>
    <row r="922" spans="1:34" ht="21" customHeight="1">
      <c r="A922" s="593">
        <f t="shared" si="431"/>
        <v>912</v>
      </c>
      <c r="B922" s="568"/>
      <c r="C922" s="135" t="s">
        <v>2376</v>
      </c>
      <c r="D922" s="33"/>
      <c r="E922" s="585">
        <v>1</v>
      </c>
      <c r="F922" s="565"/>
      <c r="G922" s="565"/>
      <c r="H922" s="585" t="s">
        <v>2044</v>
      </c>
      <c r="I922" s="581" t="s">
        <v>2342</v>
      </c>
      <c r="J922" s="565">
        <f t="shared" si="432"/>
        <v>48</v>
      </c>
      <c r="K922" s="565" t="s">
        <v>138</v>
      </c>
      <c r="L922" s="586">
        <v>278</v>
      </c>
      <c r="M922" s="566">
        <v>5</v>
      </c>
      <c r="N922" s="19">
        <f t="shared" si="433"/>
        <v>175</v>
      </c>
      <c r="O922" s="102">
        <f t="shared" si="434"/>
        <v>48650</v>
      </c>
      <c r="P922" s="103">
        <f t="shared" si="435"/>
        <v>38.758717225879664</v>
      </c>
      <c r="Q922" s="62">
        <f t="shared" si="335"/>
        <v>13700</v>
      </c>
      <c r="R922" s="104">
        <f t="shared" si="436"/>
        <v>150</v>
      </c>
      <c r="S922" s="62">
        <f t="shared" si="437"/>
        <v>0</v>
      </c>
      <c r="T922" s="62">
        <f t="shared" si="438"/>
        <v>0</v>
      </c>
      <c r="U922" s="62">
        <f t="shared" si="439"/>
        <v>62350</v>
      </c>
      <c r="V922" s="62">
        <f t="shared" si="440"/>
        <v>115000</v>
      </c>
      <c r="W922" s="19">
        <f t="shared" si="441"/>
        <v>1.8431300990641013</v>
      </c>
      <c r="X922" s="111">
        <f t="shared" si="424"/>
        <v>153400</v>
      </c>
      <c r="Y922" s="111"/>
      <c r="Z922" s="112">
        <f t="shared" si="425"/>
        <v>3992.8053892215589</v>
      </c>
      <c r="AA922" s="112">
        <f t="shared" si="442"/>
        <v>2657.2000000000003</v>
      </c>
      <c r="AB922" s="112">
        <f t="shared" si="426"/>
        <v>1459.5</v>
      </c>
      <c r="AC922" s="112">
        <f t="shared" si="427"/>
        <v>39928.053892215583</v>
      </c>
      <c r="AD922" s="112">
        <f t="shared" si="428"/>
        <v>26572</v>
      </c>
      <c r="AE922" s="112">
        <f t="shared" si="443"/>
        <v>34500</v>
      </c>
      <c r="AF922" s="112">
        <f t="shared" si="444"/>
        <v>22500</v>
      </c>
      <c r="AG922" s="113">
        <f t="shared" si="429"/>
        <v>0.3</v>
      </c>
      <c r="AH922" s="114">
        <f t="shared" si="430"/>
        <v>0.19565217391304349</v>
      </c>
    </row>
    <row r="923" spans="1:34" ht="21" customHeight="1">
      <c r="A923" s="593">
        <f t="shared" si="431"/>
        <v>913</v>
      </c>
      <c r="B923" s="568"/>
      <c r="C923" s="135" t="s">
        <v>2377</v>
      </c>
      <c r="D923" s="33"/>
      <c r="E923" s="585">
        <v>1</v>
      </c>
      <c r="F923" s="565"/>
      <c r="G923" s="565"/>
      <c r="H923" s="585" t="s">
        <v>2258</v>
      </c>
      <c r="I923" s="581" t="s">
        <v>2343</v>
      </c>
      <c r="J923" s="565">
        <f t="shared" si="432"/>
        <v>42</v>
      </c>
      <c r="K923" s="565" t="s">
        <v>138</v>
      </c>
      <c r="L923" s="586">
        <v>172</v>
      </c>
      <c r="M923" s="566">
        <v>5</v>
      </c>
      <c r="N923" s="19">
        <f t="shared" si="433"/>
        <v>175</v>
      </c>
      <c r="O923" s="102">
        <f t="shared" si="434"/>
        <v>30100</v>
      </c>
      <c r="P923" s="103">
        <f t="shared" si="435"/>
        <v>23.980213535436341</v>
      </c>
      <c r="Q923" s="62">
        <f t="shared" si="335"/>
        <v>13700</v>
      </c>
      <c r="R923" s="104">
        <f t="shared" si="436"/>
        <v>150</v>
      </c>
      <c r="S923" s="62">
        <f t="shared" si="437"/>
        <v>0</v>
      </c>
      <c r="T923" s="62">
        <f t="shared" si="438"/>
        <v>0</v>
      </c>
      <c r="U923" s="62">
        <f t="shared" si="439"/>
        <v>43800</v>
      </c>
      <c r="V923" s="62">
        <f t="shared" si="440"/>
        <v>80500</v>
      </c>
      <c r="W923" s="19">
        <f t="shared" si="441"/>
        <v>1.837557761189949</v>
      </c>
      <c r="X923" s="111">
        <f t="shared" si="424"/>
        <v>107400</v>
      </c>
      <c r="Y923" s="111"/>
      <c r="Z923" s="112">
        <f t="shared" si="425"/>
        <v>2783.1676646706592</v>
      </c>
      <c r="AA923" s="112">
        <f t="shared" si="442"/>
        <v>1844.2</v>
      </c>
      <c r="AB923" s="112">
        <f t="shared" si="426"/>
        <v>903</v>
      </c>
      <c r="AC923" s="112">
        <f t="shared" si="427"/>
        <v>27831.67664670659</v>
      </c>
      <c r="AD923" s="112">
        <f t="shared" si="428"/>
        <v>18442</v>
      </c>
      <c r="AE923" s="112">
        <f t="shared" si="443"/>
        <v>24200</v>
      </c>
      <c r="AF923" s="112">
        <f t="shared" si="444"/>
        <v>15700</v>
      </c>
      <c r="AG923" s="113">
        <f t="shared" si="429"/>
        <v>0.30062111801242236</v>
      </c>
      <c r="AH923" s="114">
        <f t="shared" si="430"/>
        <v>0.19503105590062111</v>
      </c>
    </row>
    <row r="924" spans="1:34" ht="21" customHeight="1">
      <c r="A924" s="593">
        <f t="shared" si="431"/>
        <v>914</v>
      </c>
      <c r="B924" s="568"/>
      <c r="C924" s="135" t="s">
        <v>2378</v>
      </c>
      <c r="D924" s="33"/>
      <c r="E924" s="585">
        <v>1</v>
      </c>
      <c r="F924" s="565"/>
      <c r="G924" s="565"/>
      <c r="H924" s="585" t="s">
        <v>2259</v>
      </c>
      <c r="I924" s="581" t="s">
        <v>2344</v>
      </c>
      <c r="J924" s="565">
        <f t="shared" si="432"/>
        <v>44</v>
      </c>
      <c r="K924" s="565" t="s">
        <v>138</v>
      </c>
      <c r="L924" s="586">
        <v>178</v>
      </c>
      <c r="M924" s="566">
        <v>5</v>
      </c>
      <c r="N924" s="19">
        <f t="shared" si="433"/>
        <v>175</v>
      </c>
      <c r="O924" s="102">
        <f t="shared" si="434"/>
        <v>31150</v>
      </c>
      <c r="P924" s="103">
        <f t="shared" si="435"/>
        <v>24.816732612253887</v>
      </c>
      <c r="Q924" s="62">
        <f t="shared" si="335"/>
        <v>13700</v>
      </c>
      <c r="R924" s="104">
        <f t="shared" si="436"/>
        <v>150</v>
      </c>
      <c r="S924" s="62">
        <f t="shared" si="437"/>
        <v>0</v>
      </c>
      <c r="T924" s="62">
        <f t="shared" si="438"/>
        <v>0</v>
      </c>
      <c r="U924" s="62">
        <f t="shared" si="439"/>
        <v>44850</v>
      </c>
      <c r="V924" s="62">
        <f t="shared" si="440"/>
        <v>82500</v>
      </c>
      <c r="W924" s="19">
        <f t="shared" si="441"/>
        <v>1.8379962483060637</v>
      </c>
      <c r="X924" s="111">
        <f t="shared" si="424"/>
        <v>110000</v>
      </c>
      <c r="Y924" s="111"/>
      <c r="Z924" s="112">
        <f t="shared" si="425"/>
        <v>2851.6377245508997</v>
      </c>
      <c r="AA924" s="112">
        <f t="shared" si="442"/>
        <v>1895</v>
      </c>
      <c r="AB924" s="112">
        <f t="shared" si="426"/>
        <v>934.5</v>
      </c>
      <c r="AC924" s="112">
        <f t="shared" si="427"/>
        <v>28516.377245508993</v>
      </c>
      <c r="AD924" s="112">
        <f t="shared" si="428"/>
        <v>18950</v>
      </c>
      <c r="AE924" s="112">
        <f t="shared" si="443"/>
        <v>24800</v>
      </c>
      <c r="AF924" s="112">
        <f t="shared" si="444"/>
        <v>16200</v>
      </c>
      <c r="AG924" s="113">
        <f t="shared" si="429"/>
        <v>0.3006060606060606</v>
      </c>
      <c r="AH924" s="114">
        <f t="shared" si="430"/>
        <v>0.19636363636363635</v>
      </c>
    </row>
    <row r="925" spans="1:34" ht="21" customHeight="1">
      <c r="A925" s="593">
        <f t="shared" si="431"/>
        <v>915</v>
      </c>
      <c r="B925" s="568"/>
      <c r="C925" s="135" t="s">
        <v>2380</v>
      </c>
      <c r="D925" s="33"/>
      <c r="E925" s="585">
        <v>1</v>
      </c>
      <c r="F925" s="565"/>
      <c r="G925" s="565"/>
      <c r="H925" s="585" t="s">
        <v>2258</v>
      </c>
      <c r="I925" s="581" t="s">
        <v>2381</v>
      </c>
      <c r="J925" s="565">
        <f t="shared" si="432"/>
        <v>49</v>
      </c>
      <c r="K925" s="565" t="s">
        <v>138</v>
      </c>
      <c r="L925" s="586">
        <v>256</v>
      </c>
      <c r="M925" s="566">
        <v>5</v>
      </c>
      <c r="N925" s="19">
        <f t="shared" si="433"/>
        <v>175</v>
      </c>
      <c r="O925" s="102">
        <f t="shared" si="434"/>
        <v>44800</v>
      </c>
      <c r="P925" s="103">
        <f t="shared" si="435"/>
        <v>35.691480610881996</v>
      </c>
      <c r="Q925" s="62">
        <f t="shared" si="335"/>
        <v>13700</v>
      </c>
      <c r="R925" s="104">
        <f t="shared" si="436"/>
        <v>150</v>
      </c>
      <c r="S925" s="62">
        <f t="shared" si="437"/>
        <v>0</v>
      </c>
      <c r="T925" s="62">
        <f t="shared" si="438"/>
        <v>0</v>
      </c>
      <c r="U925" s="62">
        <f t="shared" si="439"/>
        <v>58500</v>
      </c>
      <c r="V925" s="62">
        <f t="shared" si="440"/>
        <v>107800</v>
      </c>
      <c r="W925" s="19">
        <f t="shared" si="441"/>
        <v>1.8422641895695788</v>
      </c>
      <c r="X925" s="111">
        <f t="shared" si="424"/>
        <v>143800</v>
      </c>
      <c r="Y925" s="111"/>
      <c r="Z925" s="112">
        <f t="shared" si="425"/>
        <v>3741.7485029940126</v>
      </c>
      <c r="AA925" s="112">
        <f t="shared" si="442"/>
        <v>2485.4</v>
      </c>
      <c r="AB925" s="112">
        <f t="shared" si="426"/>
        <v>1344</v>
      </c>
      <c r="AC925" s="112">
        <f t="shared" si="427"/>
        <v>37417.485029940115</v>
      </c>
      <c r="AD925" s="112">
        <f t="shared" si="428"/>
        <v>24854</v>
      </c>
      <c r="AE925" s="112">
        <f t="shared" si="443"/>
        <v>32400</v>
      </c>
      <c r="AF925" s="112">
        <f t="shared" si="444"/>
        <v>21100</v>
      </c>
      <c r="AG925" s="113">
        <f t="shared" si="429"/>
        <v>0.30055658627087201</v>
      </c>
      <c r="AH925" s="114">
        <f t="shared" si="430"/>
        <v>0.19573283858998144</v>
      </c>
    </row>
    <row r="926" spans="1:34" ht="21" customHeight="1">
      <c r="A926" s="593">
        <f t="shared" si="431"/>
        <v>916</v>
      </c>
      <c r="B926" s="568"/>
      <c r="C926" s="135" t="s">
        <v>2382</v>
      </c>
      <c r="D926" s="33"/>
      <c r="E926" s="585">
        <v>1</v>
      </c>
      <c r="F926" s="565"/>
      <c r="G926" s="565"/>
      <c r="H926" s="585" t="s">
        <v>2259</v>
      </c>
      <c r="I926" s="581" t="s">
        <v>2345</v>
      </c>
      <c r="J926" s="565">
        <f t="shared" si="432"/>
        <v>48</v>
      </c>
      <c r="K926" s="565" t="s">
        <v>138</v>
      </c>
      <c r="L926" s="586">
        <v>178</v>
      </c>
      <c r="M926" s="566">
        <v>5</v>
      </c>
      <c r="N926" s="19">
        <f t="shared" si="433"/>
        <v>175</v>
      </c>
      <c r="O926" s="102">
        <f t="shared" si="434"/>
        <v>31150</v>
      </c>
      <c r="P926" s="103">
        <f t="shared" si="435"/>
        <v>24.816732612253887</v>
      </c>
      <c r="Q926" s="62">
        <f t="shared" si="335"/>
        <v>13700</v>
      </c>
      <c r="R926" s="104">
        <f t="shared" si="436"/>
        <v>150</v>
      </c>
      <c r="S926" s="62">
        <f t="shared" si="437"/>
        <v>0</v>
      </c>
      <c r="T926" s="62">
        <f t="shared" si="438"/>
        <v>0</v>
      </c>
      <c r="U926" s="62">
        <f t="shared" si="439"/>
        <v>44850</v>
      </c>
      <c r="V926" s="62">
        <f t="shared" si="440"/>
        <v>82500</v>
      </c>
      <c r="W926" s="19">
        <f t="shared" si="441"/>
        <v>1.8379962483060637</v>
      </c>
      <c r="X926" s="111">
        <f t="shared" si="424"/>
        <v>110000</v>
      </c>
      <c r="Y926" s="111"/>
      <c r="Z926" s="112">
        <f t="shared" si="425"/>
        <v>2851.6377245508997</v>
      </c>
      <c r="AA926" s="112">
        <f t="shared" si="442"/>
        <v>1895</v>
      </c>
      <c r="AB926" s="112">
        <f t="shared" si="426"/>
        <v>934.5</v>
      </c>
      <c r="AC926" s="112">
        <f t="shared" si="427"/>
        <v>28516.377245508993</v>
      </c>
      <c r="AD926" s="112">
        <f t="shared" si="428"/>
        <v>18950</v>
      </c>
      <c r="AE926" s="112">
        <f t="shared" si="443"/>
        <v>24800</v>
      </c>
      <c r="AF926" s="112">
        <f t="shared" si="444"/>
        <v>16200</v>
      </c>
      <c r="AG926" s="113">
        <f t="shared" si="429"/>
        <v>0.3006060606060606</v>
      </c>
      <c r="AH926" s="114">
        <f t="shared" si="430"/>
        <v>0.19636363636363635</v>
      </c>
    </row>
    <row r="927" spans="1:34" ht="21" customHeight="1">
      <c r="A927" s="593">
        <f t="shared" si="431"/>
        <v>917</v>
      </c>
      <c r="B927" s="568"/>
      <c r="C927" s="135" t="s">
        <v>2383</v>
      </c>
      <c r="D927" s="33"/>
      <c r="E927" s="585">
        <v>1</v>
      </c>
      <c r="F927" s="565"/>
      <c r="G927" s="565"/>
      <c r="H927" s="585" t="s">
        <v>2258</v>
      </c>
      <c r="I927" s="581" t="s">
        <v>2384</v>
      </c>
      <c r="J927" s="565">
        <f t="shared" si="432"/>
        <v>46</v>
      </c>
      <c r="K927" s="565" t="s">
        <v>138</v>
      </c>
      <c r="L927" s="586">
        <v>657</v>
      </c>
      <c r="M927" s="566">
        <v>5</v>
      </c>
      <c r="N927" s="19">
        <f t="shared" si="433"/>
        <v>175</v>
      </c>
      <c r="O927" s="102">
        <f t="shared" si="434"/>
        <v>114975</v>
      </c>
      <c r="P927" s="103">
        <f t="shared" si="435"/>
        <v>91.598838911521369</v>
      </c>
      <c r="Q927" s="62">
        <f t="shared" si="335"/>
        <v>13700</v>
      </c>
      <c r="R927" s="104">
        <f t="shared" si="436"/>
        <v>150</v>
      </c>
      <c r="S927" s="62">
        <f t="shared" si="437"/>
        <v>0</v>
      </c>
      <c r="T927" s="62">
        <f t="shared" si="438"/>
        <v>0</v>
      </c>
      <c r="U927" s="62">
        <f t="shared" si="439"/>
        <v>128675</v>
      </c>
      <c r="V927" s="62">
        <f t="shared" si="440"/>
        <v>238100</v>
      </c>
      <c r="W927" s="19">
        <f t="shared" si="441"/>
        <v>1.849911988728973</v>
      </c>
      <c r="X927" s="111">
        <f t="shared" si="424"/>
        <v>317500</v>
      </c>
      <c r="Y927" s="111"/>
      <c r="Z927" s="112">
        <f t="shared" si="425"/>
        <v>8317.8308383233525</v>
      </c>
      <c r="AA927" s="112">
        <f t="shared" si="442"/>
        <v>5545</v>
      </c>
      <c r="AB927" s="112">
        <f t="shared" si="426"/>
        <v>3449.25</v>
      </c>
      <c r="AC927" s="112">
        <f t="shared" si="427"/>
        <v>83178.308383233525</v>
      </c>
      <c r="AD927" s="112">
        <f t="shared" si="428"/>
        <v>55450</v>
      </c>
      <c r="AE927" s="112">
        <f t="shared" si="443"/>
        <v>71500</v>
      </c>
      <c r="AF927" s="112">
        <f t="shared" si="444"/>
        <v>46500</v>
      </c>
      <c r="AG927" s="113">
        <f t="shared" si="429"/>
        <v>0.30029399412011759</v>
      </c>
      <c r="AH927" s="114">
        <f t="shared" si="430"/>
        <v>0.19529609407811843</v>
      </c>
    </row>
    <row r="928" spans="1:34" ht="21" customHeight="1">
      <c r="A928" s="593">
        <f t="shared" si="431"/>
        <v>918</v>
      </c>
      <c r="B928" s="568"/>
      <c r="C928" s="135" t="s">
        <v>2385</v>
      </c>
      <c r="D928" s="33"/>
      <c r="E928" s="585">
        <v>1</v>
      </c>
      <c r="F928" s="565"/>
      <c r="G928" s="565"/>
      <c r="H928" s="585" t="s">
        <v>2044</v>
      </c>
      <c r="I928" s="581" t="s">
        <v>2386</v>
      </c>
      <c r="J928" s="565">
        <f t="shared" si="432"/>
        <v>49</v>
      </c>
      <c r="K928" s="565" t="s">
        <v>138</v>
      </c>
      <c r="L928" s="586">
        <v>341</v>
      </c>
      <c r="M928" s="566">
        <v>5</v>
      </c>
      <c r="N928" s="19">
        <f t="shared" si="433"/>
        <v>175</v>
      </c>
      <c r="O928" s="102">
        <f t="shared" si="434"/>
        <v>59675</v>
      </c>
      <c r="P928" s="103">
        <f t="shared" si="435"/>
        <v>47.542167532463907</v>
      </c>
      <c r="Q928" s="62">
        <f t="shared" si="335"/>
        <v>13700</v>
      </c>
      <c r="R928" s="104">
        <f t="shared" si="436"/>
        <v>150</v>
      </c>
      <c r="S928" s="62">
        <f t="shared" si="437"/>
        <v>0</v>
      </c>
      <c r="T928" s="62">
        <f t="shared" si="438"/>
        <v>0</v>
      </c>
      <c r="U928" s="62">
        <f t="shared" si="439"/>
        <v>73375</v>
      </c>
      <c r="V928" s="62">
        <f t="shared" si="440"/>
        <v>135400</v>
      </c>
      <c r="W928" s="19">
        <f t="shared" si="441"/>
        <v>1.8451070601556683</v>
      </c>
      <c r="X928" s="111">
        <f t="shared" si="424"/>
        <v>180600</v>
      </c>
      <c r="Y928" s="111"/>
      <c r="Z928" s="112">
        <f t="shared" si="425"/>
        <v>4711.7410179640729</v>
      </c>
      <c r="AA928" s="112">
        <f t="shared" si="442"/>
        <v>3132.3</v>
      </c>
      <c r="AB928" s="112">
        <f t="shared" si="426"/>
        <v>1790.25</v>
      </c>
      <c r="AC928" s="112">
        <f t="shared" si="427"/>
        <v>47117.410179640734</v>
      </c>
      <c r="AD928" s="112">
        <f t="shared" si="428"/>
        <v>31323</v>
      </c>
      <c r="AE928" s="112">
        <f t="shared" si="443"/>
        <v>40700</v>
      </c>
      <c r="AF928" s="112">
        <f t="shared" si="444"/>
        <v>26500</v>
      </c>
      <c r="AG928" s="113">
        <f t="shared" si="429"/>
        <v>0.30059084194977842</v>
      </c>
      <c r="AH928" s="114">
        <f t="shared" si="430"/>
        <v>0.19571639586410636</v>
      </c>
    </row>
    <row r="929" spans="1:34" ht="21" customHeight="1">
      <c r="A929" s="593">
        <f t="shared" si="431"/>
        <v>919</v>
      </c>
      <c r="B929" s="568"/>
      <c r="C929" s="135" t="s">
        <v>2387</v>
      </c>
      <c r="D929" s="33"/>
      <c r="E929" s="585">
        <v>1</v>
      </c>
      <c r="F929" s="565"/>
      <c r="G929" s="565"/>
      <c r="H929" s="585" t="s">
        <v>2258</v>
      </c>
      <c r="I929" s="581" t="s">
        <v>2346</v>
      </c>
      <c r="J929" s="565">
        <f t="shared" si="432"/>
        <v>45</v>
      </c>
      <c r="K929" s="565" t="s">
        <v>138</v>
      </c>
      <c r="L929" s="586">
        <v>411.6</v>
      </c>
      <c r="M929" s="566">
        <v>5</v>
      </c>
      <c r="N929" s="19">
        <f t="shared" si="433"/>
        <v>175</v>
      </c>
      <c r="O929" s="102">
        <f t="shared" si="434"/>
        <v>72030</v>
      </c>
      <c r="P929" s="103">
        <f t="shared" si="435"/>
        <v>57.385208669683706</v>
      </c>
      <c r="Q929" s="62">
        <f t="shared" si="335"/>
        <v>13700</v>
      </c>
      <c r="R929" s="104">
        <f t="shared" si="436"/>
        <v>150</v>
      </c>
      <c r="S929" s="62">
        <f t="shared" si="437"/>
        <v>0</v>
      </c>
      <c r="T929" s="62">
        <f t="shared" si="438"/>
        <v>0</v>
      </c>
      <c r="U929" s="62">
        <f t="shared" si="439"/>
        <v>85730</v>
      </c>
      <c r="V929" s="62">
        <f t="shared" si="440"/>
        <v>158400</v>
      </c>
      <c r="W929" s="19">
        <f t="shared" si="441"/>
        <v>1.8467183212019909</v>
      </c>
      <c r="X929" s="111">
        <f t="shared" si="424"/>
        <v>211200</v>
      </c>
      <c r="Y929" s="111"/>
      <c r="Z929" s="112">
        <f t="shared" si="425"/>
        <v>5517.4053892215543</v>
      </c>
      <c r="AA929" s="112">
        <f t="shared" si="442"/>
        <v>3676.6000000000004</v>
      </c>
      <c r="AB929" s="112">
        <f t="shared" si="426"/>
        <v>2160.9</v>
      </c>
      <c r="AC929" s="112">
        <f t="shared" si="427"/>
        <v>55174.053892215539</v>
      </c>
      <c r="AD929" s="112">
        <f t="shared" si="428"/>
        <v>36766</v>
      </c>
      <c r="AE929" s="112">
        <f t="shared" si="443"/>
        <v>47500</v>
      </c>
      <c r="AF929" s="112">
        <f t="shared" si="444"/>
        <v>31000</v>
      </c>
      <c r="AG929" s="113">
        <f t="shared" si="429"/>
        <v>0.29987373737373735</v>
      </c>
      <c r="AH929" s="114">
        <f t="shared" si="430"/>
        <v>0.19570707070707072</v>
      </c>
    </row>
    <row r="930" spans="1:34" ht="21" customHeight="1">
      <c r="A930" s="593">
        <f t="shared" si="431"/>
        <v>920</v>
      </c>
      <c r="B930" s="568"/>
      <c r="C930" s="135" t="s">
        <v>2388</v>
      </c>
      <c r="D930" s="33"/>
      <c r="E930" s="585">
        <v>1</v>
      </c>
      <c r="F930" s="565"/>
      <c r="G930" s="565"/>
      <c r="H930" s="585" t="s">
        <v>2348</v>
      </c>
      <c r="I930" s="581" t="s">
        <v>2349</v>
      </c>
      <c r="J930" s="565">
        <f t="shared" si="432"/>
        <v>44</v>
      </c>
      <c r="K930" s="565" t="s">
        <v>138</v>
      </c>
      <c r="L930" s="586">
        <v>349</v>
      </c>
      <c r="M930" s="566">
        <v>3</v>
      </c>
      <c r="N930" s="19">
        <f t="shared" si="433"/>
        <v>175</v>
      </c>
      <c r="O930" s="102">
        <f t="shared" si="434"/>
        <v>61075</v>
      </c>
      <c r="P930" s="103">
        <f t="shared" si="435"/>
        <v>48.657526301553972</v>
      </c>
      <c r="Q930" s="62">
        <f t="shared" si="335"/>
        <v>10500</v>
      </c>
      <c r="R930" s="104">
        <f t="shared" si="436"/>
        <v>150</v>
      </c>
      <c r="S930" s="62">
        <f t="shared" si="437"/>
        <v>0</v>
      </c>
      <c r="T930" s="62">
        <f t="shared" si="438"/>
        <v>0</v>
      </c>
      <c r="U930" s="62">
        <f t="shared" si="439"/>
        <v>71575</v>
      </c>
      <c r="V930" s="62">
        <f t="shared" si="440"/>
        <v>132300</v>
      </c>
      <c r="W930" s="19">
        <f t="shared" si="441"/>
        <v>1.8475030379339124</v>
      </c>
      <c r="X930" s="111">
        <f t="shared" si="424"/>
        <v>176400</v>
      </c>
      <c r="Y930" s="111"/>
      <c r="Z930" s="112">
        <f t="shared" si="425"/>
        <v>4611.4176646706601</v>
      </c>
      <c r="AA930" s="112">
        <f t="shared" si="442"/>
        <v>3073.7000000000003</v>
      </c>
      <c r="AB930" s="112">
        <f t="shared" si="426"/>
        <v>1832.25</v>
      </c>
      <c r="AC930" s="112">
        <f t="shared" si="427"/>
        <v>46114.176646706605</v>
      </c>
      <c r="AD930" s="112">
        <f t="shared" si="428"/>
        <v>30737</v>
      </c>
      <c r="AE930" s="112">
        <f t="shared" si="443"/>
        <v>39700</v>
      </c>
      <c r="AF930" s="112">
        <f t="shared" si="444"/>
        <v>25900</v>
      </c>
      <c r="AG930" s="113">
        <f t="shared" si="429"/>
        <v>0.30007558578987148</v>
      </c>
      <c r="AH930" s="114">
        <f t="shared" si="430"/>
        <v>0.19576719576719576</v>
      </c>
    </row>
    <row r="931" spans="1:34" ht="21" customHeight="1">
      <c r="A931" s="593">
        <f t="shared" si="431"/>
        <v>921</v>
      </c>
      <c r="B931" s="568"/>
      <c r="C931" s="135" t="s">
        <v>2389</v>
      </c>
      <c r="D931" s="33"/>
      <c r="E931" s="585">
        <v>1</v>
      </c>
      <c r="F931" s="565"/>
      <c r="G931" s="565"/>
      <c r="H931" s="585" t="s">
        <v>2347</v>
      </c>
      <c r="I931" s="581" t="s">
        <v>2350</v>
      </c>
      <c r="J931" s="565">
        <f t="shared" si="432"/>
        <v>45</v>
      </c>
      <c r="K931" s="565" t="s">
        <v>138</v>
      </c>
      <c r="L931" s="586">
        <v>168</v>
      </c>
      <c r="M931" s="566">
        <v>5</v>
      </c>
      <c r="N931" s="19">
        <f t="shared" si="433"/>
        <v>175</v>
      </c>
      <c r="O931" s="102">
        <f t="shared" si="434"/>
        <v>29400</v>
      </c>
      <c r="P931" s="103">
        <f t="shared" si="435"/>
        <v>23.422534150891309</v>
      </c>
      <c r="Q931" s="62">
        <f t="shared" si="335"/>
        <v>13700</v>
      </c>
      <c r="R931" s="104">
        <f t="shared" si="436"/>
        <v>150</v>
      </c>
      <c r="S931" s="62">
        <f t="shared" si="437"/>
        <v>0</v>
      </c>
      <c r="T931" s="62">
        <f t="shared" si="438"/>
        <v>0</v>
      </c>
      <c r="U931" s="62">
        <f t="shared" si="439"/>
        <v>43100</v>
      </c>
      <c r="V931" s="62">
        <f t="shared" si="440"/>
        <v>79200</v>
      </c>
      <c r="W931" s="19">
        <f t="shared" si="441"/>
        <v>1.8372535671117163</v>
      </c>
      <c r="X931" s="111">
        <f t="shared" si="424"/>
        <v>105600</v>
      </c>
      <c r="Y931" s="111"/>
      <c r="Z931" s="112">
        <f t="shared" si="425"/>
        <v>2737.5209580838332</v>
      </c>
      <c r="AA931" s="112">
        <f t="shared" si="442"/>
        <v>1814.8000000000002</v>
      </c>
      <c r="AB931" s="112">
        <f t="shared" si="426"/>
        <v>882</v>
      </c>
      <c r="AC931" s="112">
        <f t="shared" si="427"/>
        <v>27375.209580838331</v>
      </c>
      <c r="AD931" s="112">
        <f t="shared" si="428"/>
        <v>18148</v>
      </c>
      <c r="AE931" s="112">
        <f t="shared" si="443"/>
        <v>23800</v>
      </c>
      <c r="AF931" s="112">
        <f t="shared" si="444"/>
        <v>15500</v>
      </c>
      <c r="AG931" s="113">
        <f t="shared" si="429"/>
        <v>0.3005050505050505</v>
      </c>
      <c r="AH931" s="114">
        <f t="shared" si="430"/>
        <v>0.19570707070707072</v>
      </c>
    </row>
    <row r="932" spans="1:34" ht="21" customHeight="1">
      <c r="A932" s="593">
        <f t="shared" si="431"/>
        <v>922</v>
      </c>
      <c r="B932" s="568"/>
      <c r="C932" s="135" t="s">
        <v>2390</v>
      </c>
      <c r="D932" s="33"/>
      <c r="E932" s="585">
        <v>1</v>
      </c>
      <c r="F932" s="565"/>
      <c r="G932" s="565"/>
      <c r="H932" s="585" t="s">
        <v>2351</v>
      </c>
      <c r="I932" s="581" t="s">
        <v>2352</v>
      </c>
      <c r="J932" s="565">
        <f t="shared" si="432"/>
        <v>49</v>
      </c>
      <c r="K932" s="565" t="s">
        <v>138</v>
      </c>
      <c r="L932" s="586">
        <v>368</v>
      </c>
      <c r="M932" s="566">
        <v>5</v>
      </c>
      <c r="N932" s="19">
        <f t="shared" si="433"/>
        <v>175</v>
      </c>
      <c r="O932" s="102">
        <f t="shared" si="434"/>
        <v>64400</v>
      </c>
      <c r="P932" s="103">
        <f t="shared" si="435"/>
        <v>51.306503378142864</v>
      </c>
      <c r="Q932" s="62">
        <f t="shared" si="335"/>
        <v>13700</v>
      </c>
      <c r="R932" s="104">
        <f t="shared" si="436"/>
        <v>150</v>
      </c>
      <c r="S932" s="62">
        <f t="shared" si="437"/>
        <v>0</v>
      </c>
      <c r="T932" s="62">
        <f t="shared" si="438"/>
        <v>0</v>
      </c>
      <c r="U932" s="62">
        <f t="shared" si="439"/>
        <v>78100</v>
      </c>
      <c r="V932" s="62">
        <f t="shared" si="440"/>
        <v>144200</v>
      </c>
      <c r="W932" s="19">
        <f t="shared" si="441"/>
        <v>1.8457834650800833</v>
      </c>
      <c r="X932" s="111">
        <f t="shared" si="424"/>
        <v>192300</v>
      </c>
      <c r="Y932" s="111"/>
      <c r="Z932" s="112">
        <f t="shared" si="425"/>
        <v>5019.856287425152</v>
      </c>
      <c r="AA932" s="112">
        <f t="shared" si="442"/>
        <v>3340.9</v>
      </c>
      <c r="AB932" s="112">
        <f t="shared" si="426"/>
        <v>1932</v>
      </c>
      <c r="AC932" s="112">
        <f t="shared" si="427"/>
        <v>50198.562874251511</v>
      </c>
      <c r="AD932" s="112">
        <f t="shared" si="428"/>
        <v>33409</v>
      </c>
      <c r="AE932" s="112">
        <f t="shared" si="443"/>
        <v>43300</v>
      </c>
      <c r="AF932" s="112">
        <f t="shared" si="444"/>
        <v>28200</v>
      </c>
      <c r="AG932" s="113">
        <f t="shared" si="429"/>
        <v>0.3002773925104022</v>
      </c>
      <c r="AH932" s="114">
        <f t="shared" si="430"/>
        <v>0.19556171983356449</v>
      </c>
    </row>
    <row r="933" spans="1:34" ht="21" customHeight="1">
      <c r="A933" s="593">
        <f t="shared" si="431"/>
        <v>923</v>
      </c>
      <c r="B933" s="568"/>
      <c r="C933" s="135" t="s">
        <v>2391</v>
      </c>
      <c r="D933" s="33"/>
      <c r="E933" s="585">
        <v>1</v>
      </c>
      <c r="F933" s="565"/>
      <c r="G933" s="565"/>
      <c r="H933" s="585" t="s">
        <v>2353</v>
      </c>
      <c r="I933" s="581" t="s">
        <v>2392</v>
      </c>
      <c r="J933" s="565">
        <f t="shared" si="432"/>
        <v>41</v>
      </c>
      <c r="K933" s="565" t="s">
        <v>138</v>
      </c>
      <c r="L933" s="586">
        <v>198</v>
      </c>
      <c r="M933" s="566">
        <v>5</v>
      </c>
      <c r="N933" s="19">
        <f t="shared" si="433"/>
        <v>175</v>
      </c>
      <c r="O933" s="102">
        <f t="shared" si="434"/>
        <v>34650</v>
      </c>
      <c r="P933" s="103">
        <f t="shared" si="435"/>
        <v>27.605129534979042</v>
      </c>
      <c r="Q933" s="62">
        <f t="shared" si="335"/>
        <v>13700</v>
      </c>
      <c r="R933" s="104">
        <f t="shared" si="436"/>
        <v>150</v>
      </c>
      <c r="S933" s="62">
        <f t="shared" si="437"/>
        <v>0</v>
      </c>
      <c r="T933" s="62">
        <f t="shared" si="438"/>
        <v>0</v>
      </c>
      <c r="U933" s="62">
        <f t="shared" si="439"/>
        <v>48350</v>
      </c>
      <c r="V933" s="62">
        <f t="shared" si="440"/>
        <v>89000</v>
      </c>
      <c r="W933" s="19">
        <f t="shared" si="441"/>
        <v>1.8393203252233898</v>
      </c>
      <c r="X933" s="111">
        <f t="shared" si="424"/>
        <v>118700</v>
      </c>
      <c r="Y933" s="111"/>
      <c r="Z933" s="112">
        <f t="shared" si="425"/>
        <v>3079.8712574850301</v>
      </c>
      <c r="AA933" s="112">
        <f t="shared" si="442"/>
        <v>2047.1000000000001</v>
      </c>
      <c r="AB933" s="112">
        <f t="shared" si="426"/>
        <v>1039.5</v>
      </c>
      <c r="AC933" s="112">
        <f t="shared" si="427"/>
        <v>30798.712574850302</v>
      </c>
      <c r="AD933" s="112">
        <f t="shared" si="428"/>
        <v>20471</v>
      </c>
      <c r="AE933" s="112">
        <f t="shared" si="443"/>
        <v>26700</v>
      </c>
      <c r="AF933" s="112">
        <f t="shared" si="444"/>
        <v>17400</v>
      </c>
      <c r="AG933" s="113">
        <f t="shared" si="429"/>
        <v>0.3</v>
      </c>
      <c r="AH933" s="114">
        <f t="shared" si="430"/>
        <v>0.19550561797752808</v>
      </c>
    </row>
    <row r="934" spans="1:34" ht="21" customHeight="1">
      <c r="A934" s="593">
        <f t="shared" si="431"/>
        <v>924</v>
      </c>
      <c r="B934" s="568"/>
      <c r="C934" s="135" t="s">
        <v>2393</v>
      </c>
      <c r="D934" s="33"/>
      <c r="E934" s="585">
        <v>1</v>
      </c>
      <c r="F934" s="565"/>
      <c r="G934" s="565"/>
      <c r="H934" s="585" t="s">
        <v>2351</v>
      </c>
      <c r="I934" s="581" t="s">
        <v>2354</v>
      </c>
      <c r="J934" s="565">
        <f t="shared" si="432"/>
        <v>44</v>
      </c>
      <c r="K934" s="565" t="s">
        <v>138</v>
      </c>
      <c r="L934" s="586">
        <v>499</v>
      </c>
      <c r="M934" s="566">
        <v>5</v>
      </c>
      <c r="N934" s="19">
        <f t="shared" si="433"/>
        <v>175</v>
      </c>
      <c r="O934" s="102">
        <f t="shared" si="434"/>
        <v>87325</v>
      </c>
      <c r="P934" s="103">
        <f t="shared" si="435"/>
        <v>69.570503221992638</v>
      </c>
      <c r="Q934" s="62">
        <f t="shared" si="335"/>
        <v>13700</v>
      </c>
      <c r="R934" s="104">
        <f t="shared" si="436"/>
        <v>150</v>
      </c>
      <c r="S934" s="62">
        <f t="shared" si="437"/>
        <v>0</v>
      </c>
      <c r="T934" s="62">
        <f t="shared" si="438"/>
        <v>0</v>
      </c>
      <c r="U934" s="62">
        <f t="shared" si="439"/>
        <v>101025</v>
      </c>
      <c r="V934" s="62">
        <f t="shared" si="440"/>
        <v>186800</v>
      </c>
      <c r="W934" s="19">
        <f t="shared" si="441"/>
        <v>1.8481670660164451</v>
      </c>
      <c r="X934" s="111">
        <f t="shared" si="424"/>
        <v>249100</v>
      </c>
      <c r="Y934" s="111"/>
      <c r="Z934" s="112">
        <f t="shared" si="425"/>
        <v>6514.7859281437122</v>
      </c>
      <c r="AA934" s="112">
        <f t="shared" si="442"/>
        <v>4342.8</v>
      </c>
      <c r="AB934" s="112">
        <f t="shared" si="426"/>
        <v>2619.75</v>
      </c>
      <c r="AC934" s="112">
        <f t="shared" si="427"/>
        <v>65147.859281437122</v>
      </c>
      <c r="AD934" s="112">
        <f t="shared" si="428"/>
        <v>43428</v>
      </c>
      <c r="AE934" s="112">
        <f t="shared" si="443"/>
        <v>56100</v>
      </c>
      <c r="AF934" s="112">
        <f t="shared" si="444"/>
        <v>36500</v>
      </c>
      <c r="AG934" s="113">
        <f t="shared" si="429"/>
        <v>0.30032119914346894</v>
      </c>
      <c r="AH934" s="114">
        <f t="shared" si="430"/>
        <v>0.19539614561027838</v>
      </c>
    </row>
    <row r="935" spans="1:34" ht="21" customHeight="1">
      <c r="A935" s="593">
        <f t="shared" si="431"/>
        <v>925</v>
      </c>
      <c r="B935" s="568"/>
      <c r="C935" s="135" t="s">
        <v>2394</v>
      </c>
      <c r="D935" s="33"/>
      <c r="E935" s="585">
        <v>1</v>
      </c>
      <c r="F935" s="565"/>
      <c r="G935" s="565"/>
      <c r="H935" s="585" t="s">
        <v>2351</v>
      </c>
      <c r="I935" s="581" t="s">
        <v>2355</v>
      </c>
      <c r="J935" s="565">
        <f t="shared" si="432"/>
        <v>46</v>
      </c>
      <c r="K935" s="565" t="s">
        <v>138</v>
      </c>
      <c r="L935" s="586">
        <v>288</v>
      </c>
      <c r="M935" s="566">
        <v>5</v>
      </c>
      <c r="N935" s="19">
        <f t="shared" si="433"/>
        <v>175</v>
      </c>
      <c r="O935" s="102">
        <f t="shared" si="434"/>
        <v>50400</v>
      </c>
      <c r="P935" s="103">
        <f t="shared" si="435"/>
        <v>40.152915687242242</v>
      </c>
      <c r="Q935" s="62">
        <f t="shared" si="335"/>
        <v>13700</v>
      </c>
      <c r="R935" s="104">
        <f t="shared" si="436"/>
        <v>150</v>
      </c>
      <c r="S935" s="62">
        <f t="shared" si="437"/>
        <v>0</v>
      </c>
      <c r="T935" s="62">
        <f t="shared" si="438"/>
        <v>0</v>
      </c>
      <c r="U935" s="62">
        <f t="shared" si="439"/>
        <v>64100</v>
      </c>
      <c r="V935" s="62">
        <f t="shared" si="440"/>
        <v>118200</v>
      </c>
      <c r="W935" s="19">
        <f t="shared" si="441"/>
        <v>1.8434893084346129</v>
      </c>
      <c r="X935" s="111">
        <f t="shared" si="424"/>
        <v>157600</v>
      </c>
      <c r="Y935" s="111"/>
      <c r="Z935" s="112">
        <f t="shared" si="425"/>
        <v>4106.9221556886223</v>
      </c>
      <c r="AA935" s="112">
        <f t="shared" si="442"/>
        <v>2730.8</v>
      </c>
      <c r="AB935" s="112">
        <f t="shared" si="426"/>
        <v>1512</v>
      </c>
      <c r="AC935" s="112">
        <f t="shared" si="427"/>
        <v>41069.22155688623</v>
      </c>
      <c r="AD935" s="112">
        <f t="shared" si="428"/>
        <v>27308</v>
      </c>
      <c r="AE935" s="112">
        <f t="shared" si="443"/>
        <v>35500</v>
      </c>
      <c r="AF935" s="112">
        <f t="shared" si="444"/>
        <v>23100</v>
      </c>
      <c r="AG935" s="113">
        <f t="shared" si="429"/>
        <v>0.30033840947546531</v>
      </c>
      <c r="AH935" s="114">
        <f t="shared" si="430"/>
        <v>0.19543147208121828</v>
      </c>
    </row>
    <row r="936" spans="1:34" ht="21" customHeight="1">
      <c r="A936" s="593">
        <f t="shared" si="431"/>
        <v>926</v>
      </c>
      <c r="B936" s="568"/>
      <c r="C936" s="135" t="s">
        <v>2395</v>
      </c>
      <c r="D936" s="33"/>
      <c r="E936" s="585">
        <v>1</v>
      </c>
      <c r="F936" s="565"/>
      <c r="G936" s="565"/>
      <c r="H936" s="585" t="s">
        <v>2356</v>
      </c>
      <c r="I936" s="581" t="s">
        <v>2357</v>
      </c>
      <c r="J936" s="565">
        <f t="shared" si="432"/>
        <v>37</v>
      </c>
      <c r="K936" s="565" t="s">
        <v>138</v>
      </c>
      <c r="L936" s="586">
        <v>399</v>
      </c>
      <c r="M936" s="566">
        <v>5</v>
      </c>
      <c r="N936" s="19">
        <f t="shared" si="433"/>
        <v>175</v>
      </c>
      <c r="O936" s="102">
        <f t="shared" si="434"/>
        <v>69825</v>
      </c>
      <c r="P936" s="103">
        <f t="shared" si="435"/>
        <v>55.628518608366861</v>
      </c>
      <c r="Q936" s="62">
        <f t="shared" si="335"/>
        <v>13700</v>
      </c>
      <c r="R936" s="104">
        <f t="shared" si="436"/>
        <v>150</v>
      </c>
      <c r="S936" s="62">
        <f t="shared" si="437"/>
        <v>0</v>
      </c>
      <c r="T936" s="62">
        <f t="shared" si="438"/>
        <v>0</v>
      </c>
      <c r="U936" s="62">
        <f t="shared" si="439"/>
        <v>83525</v>
      </c>
      <c r="V936" s="62">
        <f t="shared" si="440"/>
        <v>154300</v>
      </c>
      <c r="W936" s="19">
        <f t="shared" si="441"/>
        <v>1.8464657037317165</v>
      </c>
      <c r="X936" s="111">
        <f t="shared" si="424"/>
        <v>205800</v>
      </c>
      <c r="Y936" s="111"/>
      <c r="Z936" s="112">
        <f t="shared" si="425"/>
        <v>5373.6182634730549</v>
      </c>
      <c r="AA936" s="112">
        <f t="shared" si="442"/>
        <v>3578.9</v>
      </c>
      <c r="AB936" s="112">
        <f t="shared" si="426"/>
        <v>2094.75</v>
      </c>
      <c r="AC936" s="112">
        <f t="shared" si="427"/>
        <v>53736.182634730561</v>
      </c>
      <c r="AD936" s="112">
        <f t="shared" si="428"/>
        <v>35789</v>
      </c>
      <c r="AE936" s="112">
        <f t="shared" si="443"/>
        <v>46300</v>
      </c>
      <c r="AF936" s="112">
        <f t="shared" si="444"/>
        <v>30200</v>
      </c>
      <c r="AG936" s="113">
        <f t="shared" si="429"/>
        <v>0.30006480881399872</v>
      </c>
      <c r="AH936" s="114">
        <f t="shared" si="430"/>
        <v>0.19572261827608556</v>
      </c>
    </row>
    <row r="937" spans="1:34" ht="21" customHeight="1">
      <c r="A937" s="593">
        <f t="shared" si="431"/>
        <v>927</v>
      </c>
      <c r="B937" s="568"/>
      <c r="C937" s="135" t="s">
        <v>2396</v>
      </c>
      <c r="D937" s="33"/>
      <c r="E937" s="585">
        <v>1</v>
      </c>
      <c r="F937" s="565"/>
      <c r="G937" s="565"/>
      <c r="H937" s="585" t="s">
        <v>2358</v>
      </c>
      <c r="I937" s="581" t="s">
        <v>2359</v>
      </c>
      <c r="J937" s="565">
        <f t="shared" si="432"/>
        <v>46</v>
      </c>
      <c r="K937" s="565" t="s">
        <v>138</v>
      </c>
      <c r="L937" s="586">
        <v>358</v>
      </c>
      <c r="M937" s="566">
        <v>5</v>
      </c>
      <c r="N937" s="19">
        <f t="shared" si="433"/>
        <v>175</v>
      </c>
      <c r="O937" s="102">
        <f t="shared" si="434"/>
        <v>62650</v>
      </c>
      <c r="P937" s="103">
        <f t="shared" si="435"/>
        <v>49.912304916780286</v>
      </c>
      <c r="Q937" s="62">
        <f t="shared" si="335"/>
        <v>13700</v>
      </c>
      <c r="R937" s="104">
        <f t="shared" si="436"/>
        <v>150</v>
      </c>
      <c r="S937" s="62">
        <f t="shared" si="437"/>
        <v>0</v>
      </c>
      <c r="T937" s="62">
        <f t="shared" si="438"/>
        <v>0</v>
      </c>
      <c r="U937" s="62">
        <f t="shared" si="439"/>
        <v>76350</v>
      </c>
      <c r="V937" s="62">
        <f t="shared" si="440"/>
        <v>141000</v>
      </c>
      <c r="W937" s="19">
        <f t="shared" si="441"/>
        <v>1.8455427063358549</v>
      </c>
      <c r="X937" s="111">
        <f t="shared" ref="X937:X951" si="445">ROUNDUP(V937/0.75, -2)</f>
        <v>188000</v>
      </c>
      <c r="Y937" s="111"/>
      <c r="Z937" s="112">
        <f t="shared" ref="Z937:Z951" si="446">0.1*(0.89*W937-1)*U937</f>
        <v>4905.7395209580854</v>
      </c>
      <c r="AA937" s="112">
        <f t="shared" si="442"/>
        <v>3269</v>
      </c>
      <c r="AB937" s="112">
        <f t="shared" ref="AB937:AB951" si="447">O937*0.03</f>
        <v>1879.5</v>
      </c>
      <c r="AC937" s="112">
        <f t="shared" ref="AC937:AC951" si="448">0.89*W937*U937-U937</f>
        <v>49057.395209580849</v>
      </c>
      <c r="AD937" s="112">
        <f t="shared" ref="AD937:AD951" si="449">V937-(X937*0.17)-U937</f>
        <v>32690</v>
      </c>
      <c r="AE937" s="112">
        <f t="shared" si="443"/>
        <v>42300</v>
      </c>
      <c r="AF937" s="112">
        <f t="shared" si="444"/>
        <v>27600</v>
      </c>
      <c r="AG937" s="113">
        <f t="shared" ref="AG937:AG951" si="450">AE937/V937</f>
        <v>0.3</v>
      </c>
      <c r="AH937" s="114">
        <f t="shared" ref="AH937:AH951" si="451">AF937/V937</f>
        <v>0.19574468085106383</v>
      </c>
    </row>
    <row r="938" spans="1:34" ht="21" customHeight="1">
      <c r="A938" s="593">
        <f t="shared" si="431"/>
        <v>928</v>
      </c>
      <c r="B938" s="568"/>
      <c r="C938" s="135" t="s">
        <v>2397</v>
      </c>
      <c r="D938" s="33"/>
      <c r="E938" s="585">
        <v>1</v>
      </c>
      <c r="F938" s="565"/>
      <c r="G938" s="565"/>
      <c r="H938" s="585" t="s">
        <v>2353</v>
      </c>
      <c r="I938" s="581" t="s">
        <v>2398</v>
      </c>
      <c r="J938" s="565">
        <f t="shared" si="432"/>
        <v>34</v>
      </c>
      <c r="K938" s="565" t="s">
        <v>138</v>
      </c>
      <c r="L938" s="586">
        <v>198</v>
      </c>
      <c r="M938" s="566">
        <v>5</v>
      </c>
      <c r="N938" s="19">
        <f t="shared" si="433"/>
        <v>175</v>
      </c>
      <c r="O938" s="102">
        <f t="shared" si="434"/>
        <v>34650</v>
      </c>
      <c r="P938" s="103">
        <f t="shared" si="435"/>
        <v>27.605129534979042</v>
      </c>
      <c r="Q938" s="62">
        <f t="shared" si="335"/>
        <v>13700</v>
      </c>
      <c r="R938" s="104">
        <f t="shared" si="436"/>
        <v>150</v>
      </c>
      <c r="S938" s="62">
        <f t="shared" si="437"/>
        <v>0</v>
      </c>
      <c r="T938" s="62">
        <f t="shared" si="438"/>
        <v>0</v>
      </c>
      <c r="U938" s="62">
        <f t="shared" si="439"/>
        <v>48350</v>
      </c>
      <c r="V938" s="62">
        <f t="shared" si="440"/>
        <v>89000</v>
      </c>
      <c r="W938" s="19">
        <f t="shared" si="441"/>
        <v>1.8393203252233898</v>
      </c>
      <c r="X938" s="111">
        <f t="shared" si="445"/>
        <v>118700</v>
      </c>
      <c r="Y938" s="111"/>
      <c r="Z938" s="112">
        <f t="shared" si="446"/>
        <v>3079.8712574850301</v>
      </c>
      <c r="AA938" s="112">
        <f t="shared" si="442"/>
        <v>2047.1000000000001</v>
      </c>
      <c r="AB938" s="112">
        <f t="shared" si="447"/>
        <v>1039.5</v>
      </c>
      <c r="AC938" s="112">
        <f t="shared" si="448"/>
        <v>30798.712574850302</v>
      </c>
      <c r="AD938" s="112">
        <f t="shared" si="449"/>
        <v>20471</v>
      </c>
      <c r="AE938" s="112">
        <f t="shared" si="443"/>
        <v>26700</v>
      </c>
      <c r="AF938" s="112">
        <f t="shared" si="444"/>
        <v>17400</v>
      </c>
      <c r="AG938" s="113">
        <f t="shared" si="450"/>
        <v>0.3</v>
      </c>
      <c r="AH938" s="114">
        <f t="shared" si="451"/>
        <v>0.19550561797752808</v>
      </c>
    </row>
    <row r="939" spans="1:34" ht="21" customHeight="1">
      <c r="A939" s="593">
        <f t="shared" si="431"/>
        <v>929</v>
      </c>
      <c r="B939" s="568"/>
      <c r="C939" s="135" t="s">
        <v>2399</v>
      </c>
      <c r="D939" s="33"/>
      <c r="E939" s="585">
        <v>1</v>
      </c>
      <c r="F939" s="565"/>
      <c r="G939" s="565"/>
      <c r="H939" s="585" t="s">
        <v>2360</v>
      </c>
      <c r="I939" s="581" t="s">
        <v>2361</v>
      </c>
      <c r="J939" s="565">
        <f t="shared" si="432"/>
        <v>41</v>
      </c>
      <c r="K939" s="565" t="s">
        <v>138</v>
      </c>
      <c r="L939" s="586">
        <v>268</v>
      </c>
      <c r="M939" s="566">
        <v>5</v>
      </c>
      <c r="N939" s="19">
        <f t="shared" si="433"/>
        <v>175</v>
      </c>
      <c r="O939" s="102">
        <f t="shared" si="434"/>
        <v>46900</v>
      </c>
      <c r="P939" s="103">
        <f t="shared" si="435"/>
        <v>37.364518764517086</v>
      </c>
      <c r="Q939" s="62">
        <f t="shared" si="335"/>
        <v>13700</v>
      </c>
      <c r="R939" s="104">
        <f t="shared" si="436"/>
        <v>150</v>
      </c>
      <c r="S939" s="62">
        <f t="shared" si="437"/>
        <v>0</v>
      </c>
      <c r="T939" s="62">
        <f t="shared" si="438"/>
        <v>0</v>
      </c>
      <c r="U939" s="62">
        <f t="shared" si="439"/>
        <v>60600</v>
      </c>
      <c r="V939" s="62">
        <f t="shared" si="440"/>
        <v>111700</v>
      </c>
      <c r="W939" s="19">
        <f t="shared" si="441"/>
        <v>1.8427501432778008</v>
      </c>
      <c r="X939" s="111">
        <f t="shared" si="445"/>
        <v>149000</v>
      </c>
      <c r="Y939" s="111"/>
      <c r="Z939" s="112">
        <f t="shared" si="446"/>
        <v>3878.6886227544919</v>
      </c>
      <c r="AA939" s="112">
        <f t="shared" si="442"/>
        <v>2577</v>
      </c>
      <c r="AB939" s="112">
        <f t="shared" si="447"/>
        <v>1407</v>
      </c>
      <c r="AC939" s="112">
        <f t="shared" si="448"/>
        <v>38786.886227544921</v>
      </c>
      <c r="AD939" s="112">
        <f t="shared" si="449"/>
        <v>25770</v>
      </c>
      <c r="AE939" s="112">
        <f t="shared" si="443"/>
        <v>33600</v>
      </c>
      <c r="AF939" s="112">
        <f t="shared" si="444"/>
        <v>21800</v>
      </c>
      <c r="AG939" s="113">
        <f t="shared" si="450"/>
        <v>0.30080572963294538</v>
      </c>
      <c r="AH939" s="114">
        <f t="shared" si="451"/>
        <v>0.19516562220232767</v>
      </c>
    </row>
    <row r="940" spans="1:34" ht="21" customHeight="1">
      <c r="A940" s="593">
        <f t="shared" si="431"/>
        <v>930</v>
      </c>
      <c r="B940" s="568"/>
      <c r="C940" s="135" t="s">
        <v>2400</v>
      </c>
      <c r="D940" s="33"/>
      <c r="E940" s="585">
        <v>1</v>
      </c>
      <c r="F940" s="565"/>
      <c r="G940" s="565"/>
      <c r="H940" s="585" t="s">
        <v>2360</v>
      </c>
      <c r="I940" s="581" t="s">
        <v>2362</v>
      </c>
      <c r="J940" s="565">
        <f t="shared" si="432"/>
        <v>45</v>
      </c>
      <c r="K940" s="565" t="s">
        <v>138</v>
      </c>
      <c r="L940" s="586">
        <v>136.22</v>
      </c>
      <c r="M940" s="566">
        <v>5</v>
      </c>
      <c r="N940" s="19">
        <f t="shared" si="433"/>
        <v>175</v>
      </c>
      <c r="O940" s="102">
        <f t="shared" si="434"/>
        <v>23838.5</v>
      </c>
      <c r="P940" s="103">
        <f t="shared" si="435"/>
        <v>18.991771440681035</v>
      </c>
      <c r="Q940" s="62">
        <f t="shared" si="335"/>
        <v>13700</v>
      </c>
      <c r="R940" s="104">
        <f t="shared" si="436"/>
        <v>150</v>
      </c>
      <c r="S940" s="62">
        <f t="shared" si="437"/>
        <v>0</v>
      </c>
      <c r="T940" s="62">
        <f t="shared" si="438"/>
        <v>0</v>
      </c>
      <c r="U940" s="62">
        <f t="shared" si="439"/>
        <v>37538.5</v>
      </c>
      <c r="V940" s="62">
        <f t="shared" si="440"/>
        <v>68900</v>
      </c>
      <c r="W940" s="19">
        <f t="shared" si="441"/>
        <v>1.8344336142239279</v>
      </c>
      <c r="X940" s="111">
        <f t="shared" si="445"/>
        <v>91900</v>
      </c>
      <c r="Y940" s="111"/>
      <c r="Z940" s="112">
        <f t="shared" si="446"/>
        <v>2374.8578742514983</v>
      </c>
      <c r="AA940" s="112">
        <f t="shared" si="442"/>
        <v>1573.8500000000001</v>
      </c>
      <c r="AB940" s="112">
        <f t="shared" si="447"/>
        <v>715.15499999999997</v>
      </c>
      <c r="AC940" s="112">
        <f t="shared" si="448"/>
        <v>23748.578742514983</v>
      </c>
      <c r="AD940" s="112">
        <f t="shared" si="449"/>
        <v>15738.5</v>
      </c>
      <c r="AE940" s="112">
        <f t="shared" si="443"/>
        <v>20700</v>
      </c>
      <c r="AF940" s="112">
        <f t="shared" si="444"/>
        <v>13500</v>
      </c>
      <c r="AG940" s="113">
        <f t="shared" si="450"/>
        <v>0.30043541364296084</v>
      </c>
      <c r="AH940" s="114">
        <f t="shared" si="451"/>
        <v>0.19593613933236576</v>
      </c>
    </row>
    <row r="941" spans="1:34" ht="21" customHeight="1">
      <c r="A941" s="593">
        <f t="shared" si="431"/>
        <v>931</v>
      </c>
      <c r="B941" s="568"/>
      <c r="C941" s="135" t="s">
        <v>2401</v>
      </c>
      <c r="D941" s="33"/>
      <c r="E941" s="585">
        <v>1</v>
      </c>
      <c r="F941" s="565"/>
      <c r="G941" s="565"/>
      <c r="H941" s="585" t="s">
        <v>2360</v>
      </c>
      <c r="I941" s="581" t="s">
        <v>2402</v>
      </c>
      <c r="J941" s="565">
        <f t="shared" si="432"/>
        <v>40</v>
      </c>
      <c r="K941" s="565" t="s">
        <v>138</v>
      </c>
      <c r="L941" s="586">
        <v>198</v>
      </c>
      <c r="M941" s="566">
        <v>5</v>
      </c>
      <c r="N941" s="19">
        <f t="shared" si="433"/>
        <v>175</v>
      </c>
      <c r="O941" s="102">
        <f t="shared" si="434"/>
        <v>34650</v>
      </c>
      <c r="P941" s="103">
        <f t="shared" si="435"/>
        <v>27.605129534979042</v>
      </c>
      <c r="Q941" s="62">
        <f t="shared" si="335"/>
        <v>13700</v>
      </c>
      <c r="R941" s="104">
        <f t="shared" si="436"/>
        <v>150</v>
      </c>
      <c r="S941" s="62">
        <f t="shared" si="437"/>
        <v>0</v>
      </c>
      <c r="T941" s="62">
        <f t="shared" si="438"/>
        <v>0</v>
      </c>
      <c r="U941" s="62">
        <f t="shared" si="439"/>
        <v>48350</v>
      </c>
      <c r="V941" s="62">
        <f t="shared" si="440"/>
        <v>89000</v>
      </c>
      <c r="W941" s="19">
        <f t="shared" si="441"/>
        <v>1.8393203252233898</v>
      </c>
      <c r="X941" s="111">
        <f t="shared" si="445"/>
        <v>118700</v>
      </c>
      <c r="Y941" s="111"/>
      <c r="Z941" s="112">
        <f t="shared" si="446"/>
        <v>3079.8712574850301</v>
      </c>
      <c r="AA941" s="112">
        <f t="shared" si="442"/>
        <v>2047.1000000000001</v>
      </c>
      <c r="AB941" s="112">
        <f t="shared" si="447"/>
        <v>1039.5</v>
      </c>
      <c r="AC941" s="112">
        <f t="shared" si="448"/>
        <v>30798.712574850302</v>
      </c>
      <c r="AD941" s="112">
        <f t="shared" si="449"/>
        <v>20471</v>
      </c>
      <c r="AE941" s="112">
        <f t="shared" si="443"/>
        <v>26700</v>
      </c>
      <c r="AF941" s="112">
        <f t="shared" si="444"/>
        <v>17400</v>
      </c>
      <c r="AG941" s="113">
        <f t="shared" si="450"/>
        <v>0.3</v>
      </c>
      <c r="AH941" s="114">
        <f t="shared" si="451"/>
        <v>0.19550561797752808</v>
      </c>
    </row>
    <row r="942" spans="1:34" ht="21" customHeight="1">
      <c r="A942" s="593">
        <f t="shared" si="431"/>
        <v>932</v>
      </c>
      <c r="B942" s="568"/>
      <c r="C942" s="135" t="s">
        <v>2403</v>
      </c>
      <c r="D942" s="33"/>
      <c r="E942" s="585">
        <v>1</v>
      </c>
      <c r="F942" s="565"/>
      <c r="G942" s="565"/>
      <c r="H942" s="585" t="s">
        <v>2360</v>
      </c>
      <c r="I942" s="581" t="s">
        <v>2404</v>
      </c>
      <c r="J942" s="565">
        <f t="shared" si="432"/>
        <v>37</v>
      </c>
      <c r="K942" s="565" t="s">
        <v>138</v>
      </c>
      <c r="L942" s="586">
        <v>198</v>
      </c>
      <c r="M942" s="566">
        <v>5</v>
      </c>
      <c r="N942" s="19">
        <f t="shared" si="433"/>
        <v>175</v>
      </c>
      <c r="O942" s="102">
        <f t="shared" si="434"/>
        <v>34650</v>
      </c>
      <c r="P942" s="103">
        <f t="shared" si="435"/>
        <v>27.605129534979042</v>
      </c>
      <c r="Q942" s="62">
        <f t="shared" si="335"/>
        <v>13700</v>
      </c>
      <c r="R942" s="104">
        <f t="shared" si="436"/>
        <v>150</v>
      </c>
      <c r="S942" s="62">
        <f t="shared" si="437"/>
        <v>0</v>
      </c>
      <c r="T942" s="62">
        <f t="shared" si="438"/>
        <v>0</v>
      </c>
      <c r="U942" s="62">
        <f t="shared" si="439"/>
        <v>48350</v>
      </c>
      <c r="V942" s="62">
        <f t="shared" si="440"/>
        <v>89000</v>
      </c>
      <c r="W942" s="19">
        <f t="shared" si="441"/>
        <v>1.8393203252233898</v>
      </c>
      <c r="X942" s="111">
        <f t="shared" si="445"/>
        <v>118700</v>
      </c>
      <c r="Y942" s="111"/>
      <c r="Z942" s="112">
        <f t="shared" si="446"/>
        <v>3079.8712574850301</v>
      </c>
      <c r="AA942" s="112">
        <f t="shared" si="442"/>
        <v>2047.1000000000001</v>
      </c>
      <c r="AB942" s="112">
        <f t="shared" si="447"/>
        <v>1039.5</v>
      </c>
      <c r="AC942" s="112">
        <f t="shared" si="448"/>
        <v>30798.712574850302</v>
      </c>
      <c r="AD942" s="112">
        <f t="shared" si="449"/>
        <v>20471</v>
      </c>
      <c r="AE942" s="112">
        <f t="shared" si="443"/>
        <v>26700</v>
      </c>
      <c r="AF942" s="112">
        <f t="shared" si="444"/>
        <v>17400</v>
      </c>
      <c r="AG942" s="113">
        <f t="shared" si="450"/>
        <v>0.3</v>
      </c>
      <c r="AH942" s="114">
        <f t="shared" si="451"/>
        <v>0.19550561797752808</v>
      </c>
    </row>
    <row r="943" spans="1:34" ht="21" customHeight="1">
      <c r="A943" s="593">
        <f t="shared" si="431"/>
        <v>933</v>
      </c>
      <c r="B943" s="568"/>
      <c r="C943" s="135" t="s">
        <v>2405</v>
      </c>
      <c r="D943" s="33"/>
      <c r="E943" s="585">
        <v>1</v>
      </c>
      <c r="F943" s="565"/>
      <c r="G943" s="565"/>
      <c r="H943" s="585" t="s">
        <v>2199</v>
      </c>
      <c r="I943" s="581" t="s">
        <v>2363</v>
      </c>
      <c r="J943" s="565">
        <f t="shared" si="432"/>
        <v>49</v>
      </c>
      <c r="K943" s="565" t="s">
        <v>138</v>
      </c>
      <c r="L943" s="586">
        <v>235</v>
      </c>
      <c r="M943" s="566">
        <v>5</v>
      </c>
      <c r="N943" s="19">
        <f t="shared" si="433"/>
        <v>175</v>
      </c>
      <c r="O943" s="102">
        <f t="shared" si="434"/>
        <v>41125</v>
      </c>
      <c r="P943" s="103">
        <f t="shared" si="435"/>
        <v>32.763663842020584</v>
      </c>
      <c r="Q943" s="62">
        <f t="shared" si="335"/>
        <v>13700</v>
      </c>
      <c r="R943" s="104">
        <f t="shared" si="436"/>
        <v>150</v>
      </c>
      <c r="S943" s="62">
        <f t="shared" si="437"/>
        <v>0</v>
      </c>
      <c r="T943" s="62">
        <f t="shared" si="438"/>
        <v>0</v>
      </c>
      <c r="U943" s="62">
        <f t="shared" si="439"/>
        <v>54825</v>
      </c>
      <c r="V943" s="62">
        <f t="shared" si="440"/>
        <v>101000</v>
      </c>
      <c r="W943" s="19">
        <f t="shared" si="441"/>
        <v>1.8413241915621561</v>
      </c>
      <c r="X943" s="111">
        <f t="shared" si="445"/>
        <v>134700</v>
      </c>
      <c r="Y943" s="111"/>
      <c r="Z943" s="112">
        <f t="shared" si="446"/>
        <v>3502.1032934131731</v>
      </c>
      <c r="AA943" s="112">
        <f t="shared" si="442"/>
        <v>2327.6</v>
      </c>
      <c r="AB943" s="112">
        <f t="shared" si="447"/>
        <v>1233.75</v>
      </c>
      <c r="AC943" s="112">
        <f t="shared" si="448"/>
        <v>35021.032934131727</v>
      </c>
      <c r="AD943" s="112">
        <f t="shared" si="449"/>
        <v>23276</v>
      </c>
      <c r="AE943" s="112">
        <f t="shared" si="443"/>
        <v>30300</v>
      </c>
      <c r="AF943" s="112">
        <f t="shared" si="444"/>
        <v>19800</v>
      </c>
      <c r="AG943" s="113">
        <f t="shared" si="450"/>
        <v>0.3</v>
      </c>
      <c r="AH943" s="114">
        <f t="shared" si="451"/>
        <v>0.19603960396039605</v>
      </c>
    </row>
    <row r="944" spans="1:34" ht="21" customHeight="1">
      <c r="A944" s="593">
        <f t="shared" si="431"/>
        <v>934</v>
      </c>
      <c r="B944" s="568"/>
      <c r="C944" s="135" t="s">
        <v>2406</v>
      </c>
      <c r="D944" s="33"/>
      <c r="E944" s="585">
        <v>1</v>
      </c>
      <c r="F944" s="565"/>
      <c r="G944" s="565"/>
      <c r="H944" s="585" t="s">
        <v>2199</v>
      </c>
      <c r="I944" s="581" t="s">
        <v>2407</v>
      </c>
      <c r="J944" s="565">
        <f t="shared" si="432"/>
        <v>49</v>
      </c>
      <c r="K944" s="565" t="s">
        <v>138</v>
      </c>
      <c r="L944" s="586">
        <v>198</v>
      </c>
      <c r="M944" s="566">
        <v>5</v>
      </c>
      <c r="N944" s="19">
        <f t="shared" si="433"/>
        <v>175</v>
      </c>
      <c r="O944" s="102">
        <f t="shared" si="434"/>
        <v>34650</v>
      </c>
      <c r="P944" s="103">
        <f t="shared" si="435"/>
        <v>27.605129534979042</v>
      </c>
      <c r="Q944" s="62">
        <f t="shared" si="335"/>
        <v>13700</v>
      </c>
      <c r="R944" s="104">
        <f t="shared" si="436"/>
        <v>150</v>
      </c>
      <c r="S944" s="62">
        <f t="shared" si="437"/>
        <v>0</v>
      </c>
      <c r="T944" s="62">
        <f t="shared" si="438"/>
        <v>0</v>
      </c>
      <c r="U944" s="62">
        <f t="shared" si="439"/>
        <v>48350</v>
      </c>
      <c r="V944" s="62">
        <f t="shared" si="440"/>
        <v>89000</v>
      </c>
      <c r="W944" s="19">
        <f t="shared" si="441"/>
        <v>1.8393203252233898</v>
      </c>
      <c r="X944" s="111">
        <f t="shared" si="445"/>
        <v>118700</v>
      </c>
      <c r="Y944" s="111"/>
      <c r="Z944" s="112">
        <f t="shared" si="446"/>
        <v>3079.8712574850301</v>
      </c>
      <c r="AA944" s="112">
        <f t="shared" si="442"/>
        <v>2047.1000000000001</v>
      </c>
      <c r="AB944" s="112">
        <f t="shared" si="447"/>
        <v>1039.5</v>
      </c>
      <c r="AC944" s="112">
        <f t="shared" si="448"/>
        <v>30798.712574850302</v>
      </c>
      <c r="AD944" s="112">
        <f t="shared" si="449"/>
        <v>20471</v>
      </c>
      <c r="AE944" s="112">
        <f t="shared" si="443"/>
        <v>26700</v>
      </c>
      <c r="AF944" s="112">
        <f t="shared" si="444"/>
        <v>17400</v>
      </c>
      <c r="AG944" s="113">
        <f t="shared" si="450"/>
        <v>0.3</v>
      </c>
      <c r="AH944" s="114">
        <f t="shared" si="451"/>
        <v>0.19550561797752808</v>
      </c>
    </row>
    <row r="945" spans="1:34" ht="21" customHeight="1">
      <c r="A945" s="593">
        <f t="shared" si="431"/>
        <v>935</v>
      </c>
      <c r="B945" s="568"/>
      <c r="C945" s="135" t="s">
        <v>2408</v>
      </c>
      <c r="D945" s="33"/>
      <c r="E945" s="585">
        <v>1</v>
      </c>
      <c r="F945" s="565"/>
      <c r="G945" s="565"/>
      <c r="H945" s="585" t="s">
        <v>2360</v>
      </c>
      <c r="I945" s="581" t="s">
        <v>2409</v>
      </c>
      <c r="J945" s="565">
        <f t="shared" si="432"/>
        <v>45</v>
      </c>
      <c r="K945" s="565" t="s">
        <v>138</v>
      </c>
      <c r="L945" s="586">
        <v>148</v>
      </c>
      <c r="M945" s="566">
        <v>5</v>
      </c>
      <c r="N945" s="19">
        <f t="shared" si="433"/>
        <v>175</v>
      </c>
      <c r="O945" s="102">
        <f t="shared" si="434"/>
        <v>25900</v>
      </c>
      <c r="P945" s="103">
        <f t="shared" si="435"/>
        <v>20.634137228166153</v>
      </c>
      <c r="Q945" s="62">
        <f t="shared" si="335"/>
        <v>13700</v>
      </c>
      <c r="R945" s="104">
        <f t="shared" si="436"/>
        <v>150</v>
      </c>
      <c r="S945" s="62">
        <f t="shared" si="437"/>
        <v>0</v>
      </c>
      <c r="T945" s="62">
        <f t="shared" si="438"/>
        <v>0</v>
      </c>
      <c r="U945" s="62">
        <f t="shared" si="439"/>
        <v>39600</v>
      </c>
      <c r="V945" s="62">
        <f t="shared" si="440"/>
        <v>72700</v>
      </c>
      <c r="W945" s="19">
        <f t="shared" si="441"/>
        <v>1.8355712816790661</v>
      </c>
      <c r="X945" s="111">
        <f t="shared" si="445"/>
        <v>97000</v>
      </c>
      <c r="Y945" s="111"/>
      <c r="Z945" s="112">
        <f t="shared" si="446"/>
        <v>2509.287425149701</v>
      </c>
      <c r="AA945" s="112">
        <f t="shared" si="442"/>
        <v>1661</v>
      </c>
      <c r="AB945" s="112">
        <f t="shared" si="447"/>
        <v>777</v>
      </c>
      <c r="AC945" s="112">
        <f t="shared" si="448"/>
        <v>25092.874251497007</v>
      </c>
      <c r="AD945" s="112">
        <f t="shared" si="449"/>
        <v>16610</v>
      </c>
      <c r="AE945" s="112">
        <f t="shared" si="443"/>
        <v>21900</v>
      </c>
      <c r="AF945" s="112">
        <f t="shared" si="444"/>
        <v>14200</v>
      </c>
      <c r="AG945" s="113">
        <f t="shared" si="450"/>
        <v>0.30123796423658872</v>
      </c>
      <c r="AH945" s="114">
        <f t="shared" si="451"/>
        <v>0.19532324621733149</v>
      </c>
    </row>
    <row r="946" spans="1:34" ht="21" customHeight="1">
      <c r="A946" s="593">
        <f t="shared" si="431"/>
        <v>936</v>
      </c>
      <c r="B946" s="568"/>
      <c r="C946" s="135" t="s">
        <v>2410</v>
      </c>
      <c r="D946" s="33"/>
      <c r="E946" s="585">
        <v>1</v>
      </c>
      <c r="F946" s="565"/>
      <c r="G946" s="565"/>
      <c r="H946" s="585" t="s">
        <v>2364</v>
      </c>
      <c r="I946" s="581" t="s">
        <v>2365</v>
      </c>
      <c r="J946" s="565">
        <f t="shared" si="432"/>
        <v>47</v>
      </c>
      <c r="K946" s="565" t="s">
        <v>138</v>
      </c>
      <c r="L946" s="586">
        <v>255.61</v>
      </c>
      <c r="M946" s="566">
        <v>5</v>
      </c>
      <c r="N946" s="19">
        <f t="shared" si="433"/>
        <v>175</v>
      </c>
      <c r="O946" s="102">
        <f t="shared" si="434"/>
        <v>44731.75</v>
      </c>
      <c r="P946" s="103">
        <f t="shared" si="435"/>
        <v>35.637106870888857</v>
      </c>
      <c r="Q946" s="62">
        <f t="shared" si="335"/>
        <v>13700</v>
      </c>
      <c r="R946" s="104">
        <f t="shared" si="436"/>
        <v>150</v>
      </c>
      <c r="S946" s="62">
        <f t="shared" si="437"/>
        <v>0</v>
      </c>
      <c r="T946" s="62">
        <f t="shared" si="438"/>
        <v>0</v>
      </c>
      <c r="U946" s="62">
        <f t="shared" si="439"/>
        <v>58431.75</v>
      </c>
      <c r="V946" s="62">
        <f t="shared" si="440"/>
        <v>107700</v>
      </c>
      <c r="W946" s="19">
        <f t="shared" si="441"/>
        <v>1.8422478100185926</v>
      </c>
      <c r="X946" s="111">
        <f t="shared" si="445"/>
        <v>143600</v>
      </c>
      <c r="Y946" s="111"/>
      <c r="Z946" s="112">
        <f t="shared" si="446"/>
        <v>3737.2979491017968</v>
      </c>
      <c r="AA946" s="112">
        <f t="shared" si="442"/>
        <v>2485.625</v>
      </c>
      <c r="AB946" s="112">
        <f t="shared" si="447"/>
        <v>1341.9524999999999</v>
      </c>
      <c r="AC946" s="112">
        <f t="shared" si="448"/>
        <v>37372.979491017977</v>
      </c>
      <c r="AD946" s="112">
        <f t="shared" si="449"/>
        <v>24856.25</v>
      </c>
      <c r="AE946" s="112">
        <f t="shared" si="443"/>
        <v>32300</v>
      </c>
      <c r="AF946" s="112">
        <f t="shared" si="444"/>
        <v>21100</v>
      </c>
      <c r="AG946" s="113">
        <f t="shared" si="450"/>
        <v>0.29990714948932218</v>
      </c>
      <c r="AH946" s="114">
        <f t="shared" si="451"/>
        <v>0.19591457753017641</v>
      </c>
    </row>
    <row r="947" spans="1:34" ht="21" customHeight="1">
      <c r="A947" s="593">
        <f t="shared" si="431"/>
        <v>937</v>
      </c>
      <c r="B947" s="568"/>
      <c r="C947" s="135" t="s">
        <v>2411</v>
      </c>
      <c r="D947" s="33"/>
      <c r="E947" s="585">
        <v>1</v>
      </c>
      <c r="F947" s="565"/>
      <c r="G947" s="565"/>
      <c r="H947" s="585" t="s">
        <v>2360</v>
      </c>
      <c r="I947" s="581" t="s">
        <v>2366</v>
      </c>
      <c r="J947" s="565">
        <f t="shared" si="432"/>
        <v>45</v>
      </c>
      <c r="K947" s="565" t="s">
        <v>138</v>
      </c>
      <c r="L947" s="586">
        <v>376</v>
      </c>
      <c r="M947" s="566">
        <v>5</v>
      </c>
      <c r="N947" s="19">
        <f t="shared" si="433"/>
        <v>175</v>
      </c>
      <c r="O947" s="102">
        <f t="shared" si="434"/>
        <v>65800</v>
      </c>
      <c r="P947" s="103">
        <f t="shared" si="435"/>
        <v>52.421862147232929</v>
      </c>
      <c r="Q947" s="62">
        <f t="shared" si="335"/>
        <v>13700</v>
      </c>
      <c r="R947" s="104">
        <f t="shared" si="436"/>
        <v>150</v>
      </c>
      <c r="S947" s="62">
        <f t="shared" si="437"/>
        <v>0</v>
      </c>
      <c r="T947" s="62">
        <f t="shared" si="438"/>
        <v>0</v>
      </c>
      <c r="U947" s="62">
        <f t="shared" si="439"/>
        <v>79500</v>
      </c>
      <c r="V947" s="62">
        <f t="shared" si="440"/>
        <v>146800</v>
      </c>
      <c r="W947" s="19">
        <f t="shared" si="441"/>
        <v>1.8459684404775354</v>
      </c>
      <c r="X947" s="111">
        <f t="shared" si="445"/>
        <v>195800</v>
      </c>
      <c r="Y947" s="111"/>
      <c r="Z947" s="112">
        <f t="shared" si="446"/>
        <v>5111.1497005988003</v>
      </c>
      <c r="AA947" s="112">
        <f t="shared" si="442"/>
        <v>3401.4</v>
      </c>
      <c r="AB947" s="112">
        <f t="shared" si="447"/>
        <v>1974</v>
      </c>
      <c r="AC947" s="112">
        <f t="shared" si="448"/>
        <v>51111.497005988014</v>
      </c>
      <c r="AD947" s="112">
        <f t="shared" si="449"/>
        <v>34014</v>
      </c>
      <c r="AE947" s="112">
        <f t="shared" si="443"/>
        <v>44100</v>
      </c>
      <c r="AF947" s="112">
        <f t="shared" si="444"/>
        <v>28700</v>
      </c>
      <c r="AG947" s="113">
        <f t="shared" si="450"/>
        <v>0.30040871934604907</v>
      </c>
      <c r="AH947" s="114">
        <f t="shared" si="451"/>
        <v>0.19550408719346049</v>
      </c>
    </row>
    <row r="948" spans="1:34" ht="21" customHeight="1">
      <c r="A948" s="593">
        <f t="shared" si="431"/>
        <v>938</v>
      </c>
      <c r="B948" s="568"/>
      <c r="C948" s="135" t="s">
        <v>2412</v>
      </c>
      <c r="D948" s="33"/>
      <c r="E948" s="585">
        <v>1</v>
      </c>
      <c r="F948" s="565"/>
      <c r="G948" s="565"/>
      <c r="H948" s="585" t="s">
        <v>2360</v>
      </c>
      <c r="I948" s="581" t="s">
        <v>2367</v>
      </c>
      <c r="J948" s="565">
        <f t="shared" si="432"/>
        <v>40</v>
      </c>
      <c r="K948" s="565" t="s">
        <v>138</v>
      </c>
      <c r="L948" s="586">
        <v>90</v>
      </c>
      <c r="M948" s="566">
        <v>5</v>
      </c>
      <c r="N948" s="19">
        <f t="shared" si="433"/>
        <v>175</v>
      </c>
      <c r="O948" s="102">
        <f t="shared" si="434"/>
        <v>15750</v>
      </c>
      <c r="P948" s="103">
        <f t="shared" si="435"/>
        <v>12.547786152263201</v>
      </c>
      <c r="Q948" s="62">
        <f t="shared" si="335"/>
        <v>13700</v>
      </c>
      <c r="R948" s="104">
        <f t="shared" si="436"/>
        <v>150</v>
      </c>
      <c r="S948" s="62">
        <f t="shared" si="437"/>
        <v>0</v>
      </c>
      <c r="T948" s="62">
        <f t="shared" si="438"/>
        <v>0</v>
      </c>
      <c r="U948" s="62">
        <f t="shared" si="439"/>
        <v>29450</v>
      </c>
      <c r="V948" s="62">
        <f t="shared" si="440"/>
        <v>53900</v>
      </c>
      <c r="W948" s="19">
        <f t="shared" si="441"/>
        <v>1.8284314223844331</v>
      </c>
      <c r="X948" s="111">
        <f t="shared" si="445"/>
        <v>71900</v>
      </c>
      <c r="Y948" s="111"/>
      <c r="Z948" s="112">
        <f t="shared" si="446"/>
        <v>1847.410179640719</v>
      </c>
      <c r="AA948" s="112">
        <f t="shared" si="442"/>
        <v>1222.7</v>
      </c>
      <c r="AB948" s="112">
        <f t="shared" si="447"/>
        <v>472.5</v>
      </c>
      <c r="AC948" s="112">
        <f t="shared" si="448"/>
        <v>18474.101796407187</v>
      </c>
      <c r="AD948" s="112">
        <f t="shared" si="449"/>
        <v>12227</v>
      </c>
      <c r="AE948" s="112">
        <f t="shared" si="443"/>
        <v>16200</v>
      </c>
      <c r="AF948" s="112">
        <f t="shared" si="444"/>
        <v>10600</v>
      </c>
      <c r="AG948" s="113">
        <f t="shared" si="450"/>
        <v>0.30055658627087201</v>
      </c>
      <c r="AH948" s="114">
        <f t="shared" si="451"/>
        <v>0.19666048237476808</v>
      </c>
    </row>
    <row r="949" spans="1:34" ht="21" customHeight="1">
      <c r="A949" s="593">
        <f t="shared" si="431"/>
        <v>939</v>
      </c>
      <c r="B949" s="568"/>
      <c r="C949" s="135" t="s">
        <v>2413</v>
      </c>
      <c r="D949" s="33"/>
      <c r="E949" s="585">
        <v>1</v>
      </c>
      <c r="F949" s="565"/>
      <c r="G949" s="565"/>
      <c r="H949" s="585" t="s">
        <v>2360</v>
      </c>
      <c r="I949" s="581" t="s">
        <v>2414</v>
      </c>
      <c r="J949" s="565">
        <f t="shared" si="432"/>
        <v>43</v>
      </c>
      <c r="K949" s="565" t="s">
        <v>138</v>
      </c>
      <c r="L949" s="586">
        <v>58</v>
      </c>
      <c r="M949" s="566">
        <v>5</v>
      </c>
      <c r="N949" s="19">
        <f t="shared" si="433"/>
        <v>175</v>
      </c>
      <c r="O949" s="102">
        <f t="shared" si="434"/>
        <v>10150</v>
      </c>
      <c r="P949" s="103">
        <f t="shared" si="435"/>
        <v>8.086351075902952</v>
      </c>
      <c r="Q949" s="62">
        <f t="shared" si="335"/>
        <v>13700</v>
      </c>
      <c r="R949" s="104">
        <f t="shared" si="436"/>
        <v>150</v>
      </c>
      <c r="S949" s="62">
        <f t="shared" si="437"/>
        <v>0</v>
      </c>
      <c r="T949" s="62">
        <f t="shared" si="438"/>
        <v>0</v>
      </c>
      <c r="U949" s="62">
        <f t="shared" si="439"/>
        <v>23850</v>
      </c>
      <c r="V949" s="62">
        <f t="shared" si="440"/>
        <v>43500</v>
      </c>
      <c r="W949" s="19">
        <f t="shared" si="441"/>
        <v>1.8218908095758168</v>
      </c>
      <c r="X949" s="111">
        <f t="shared" si="445"/>
        <v>58000</v>
      </c>
      <c r="Y949" s="111"/>
      <c r="Z949" s="112">
        <f t="shared" si="446"/>
        <v>1482.2365269461077</v>
      </c>
      <c r="AA949" s="112">
        <f t="shared" si="442"/>
        <v>979</v>
      </c>
      <c r="AB949" s="112">
        <f t="shared" si="447"/>
        <v>304.5</v>
      </c>
      <c r="AC949" s="112">
        <f t="shared" si="448"/>
        <v>14822.365269461072</v>
      </c>
      <c r="AD949" s="112">
        <f t="shared" si="449"/>
        <v>9790</v>
      </c>
      <c r="AE949" s="112">
        <f t="shared" si="443"/>
        <v>13100</v>
      </c>
      <c r="AF949" s="112">
        <f t="shared" si="444"/>
        <v>8600</v>
      </c>
      <c r="AG949" s="113">
        <f t="shared" si="450"/>
        <v>0.30114942528735633</v>
      </c>
      <c r="AH949" s="114">
        <f t="shared" si="451"/>
        <v>0.19770114942528735</v>
      </c>
    </row>
    <row r="950" spans="1:34" ht="21" customHeight="1">
      <c r="A950" s="593">
        <f t="shared" si="431"/>
        <v>940</v>
      </c>
      <c r="B950" s="568"/>
      <c r="C950" s="135" t="s">
        <v>2415</v>
      </c>
      <c r="D950" s="33"/>
      <c r="E950" s="585">
        <v>1</v>
      </c>
      <c r="F950" s="565"/>
      <c r="G950" s="565"/>
      <c r="H950" s="585" t="s">
        <v>2360</v>
      </c>
      <c r="I950" s="581" t="s">
        <v>2416</v>
      </c>
      <c r="J950" s="565">
        <f t="shared" si="432"/>
        <v>40</v>
      </c>
      <c r="K950" s="565" t="s">
        <v>138</v>
      </c>
      <c r="L950" s="586">
        <v>399</v>
      </c>
      <c r="M950" s="566">
        <v>5</v>
      </c>
      <c r="N950" s="19">
        <f t="shared" si="433"/>
        <v>175</v>
      </c>
      <c r="O950" s="102">
        <f t="shared" si="434"/>
        <v>69825</v>
      </c>
      <c r="P950" s="103">
        <f t="shared" si="435"/>
        <v>55.628518608366861</v>
      </c>
      <c r="Q950" s="62">
        <f t="shared" si="335"/>
        <v>13700</v>
      </c>
      <c r="R950" s="104">
        <f t="shared" si="436"/>
        <v>150</v>
      </c>
      <c r="S950" s="62">
        <f t="shared" si="437"/>
        <v>0</v>
      </c>
      <c r="T950" s="62">
        <f t="shared" si="438"/>
        <v>0</v>
      </c>
      <c r="U950" s="62">
        <f t="shared" si="439"/>
        <v>83525</v>
      </c>
      <c r="V950" s="62">
        <f t="shared" si="440"/>
        <v>154300</v>
      </c>
      <c r="W950" s="19">
        <f t="shared" si="441"/>
        <v>1.8464657037317165</v>
      </c>
      <c r="X950" s="111">
        <f t="shared" si="445"/>
        <v>205800</v>
      </c>
      <c r="Y950" s="111"/>
      <c r="Z950" s="112">
        <f t="shared" si="446"/>
        <v>5373.6182634730549</v>
      </c>
      <c r="AA950" s="112">
        <f t="shared" si="442"/>
        <v>3578.9</v>
      </c>
      <c r="AB950" s="112">
        <f t="shared" si="447"/>
        <v>2094.75</v>
      </c>
      <c r="AC950" s="112">
        <f t="shared" si="448"/>
        <v>53736.182634730561</v>
      </c>
      <c r="AD950" s="112">
        <f t="shared" si="449"/>
        <v>35789</v>
      </c>
      <c r="AE950" s="112">
        <f t="shared" si="443"/>
        <v>46300</v>
      </c>
      <c r="AF950" s="112">
        <f t="shared" si="444"/>
        <v>30200</v>
      </c>
      <c r="AG950" s="113">
        <f t="shared" si="450"/>
        <v>0.30006480881399872</v>
      </c>
      <c r="AH950" s="114">
        <f t="shared" si="451"/>
        <v>0.19572261827608556</v>
      </c>
    </row>
    <row r="951" spans="1:34" ht="21" customHeight="1">
      <c r="A951" s="593">
        <f t="shared" si="431"/>
        <v>941</v>
      </c>
      <c r="B951" s="568"/>
      <c r="C951" s="135" t="s">
        <v>2417</v>
      </c>
      <c r="D951" s="33"/>
      <c r="E951" s="585">
        <v>1</v>
      </c>
      <c r="F951" s="565"/>
      <c r="G951" s="565"/>
      <c r="H951" s="585" t="s">
        <v>2360</v>
      </c>
      <c r="I951" s="581" t="s">
        <v>2418</v>
      </c>
      <c r="J951" s="565">
        <f t="shared" si="432"/>
        <v>42</v>
      </c>
      <c r="K951" s="565" t="s">
        <v>138</v>
      </c>
      <c r="L951" s="586">
        <v>238</v>
      </c>
      <c r="M951" s="566">
        <v>5</v>
      </c>
      <c r="N951" s="19">
        <f t="shared" si="433"/>
        <v>175</v>
      </c>
      <c r="O951" s="102">
        <f t="shared" si="434"/>
        <v>41650</v>
      </c>
      <c r="P951" s="103">
        <f t="shared" si="435"/>
        <v>33.181923380429353</v>
      </c>
      <c r="Q951" s="62">
        <f t="shared" si="335"/>
        <v>13700</v>
      </c>
      <c r="R951" s="104">
        <f t="shared" si="436"/>
        <v>150</v>
      </c>
      <c r="S951" s="62">
        <f t="shared" si="437"/>
        <v>0</v>
      </c>
      <c r="T951" s="62">
        <f t="shared" si="438"/>
        <v>0</v>
      </c>
      <c r="U951" s="62">
        <f t="shared" si="439"/>
        <v>55350</v>
      </c>
      <c r="V951" s="62">
        <f t="shared" si="440"/>
        <v>102000</v>
      </c>
      <c r="W951" s="19">
        <f t="shared" si="441"/>
        <v>1.841466119252011</v>
      </c>
      <c r="X951" s="111">
        <f t="shared" si="445"/>
        <v>136000</v>
      </c>
      <c r="Y951" s="111"/>
      <c r="Z951" s="112">
        <f t="shared" si="446"/>
        <v>3536.3383233532945</v>
      </c>
      <c r="AA951" s="112">
        <f t="shared" si="442"/>
        <v>2353</v>
      </c>
      <c r="AB951" s="112">
        <f t="shared" si="447"/>
        <v>1249.5</v>
      </c>
      <c r="AC951" s="112">
        <f t="shared" si="448"/>
        <v>35363.38323353295</v>
      </c>
      <c r="AD951" s="112">
        <f t="shared" si="449"/>
        <v>23530</v>
      </c>
      <c r="AE951" s="112">
        <f t="shared" si="443"/>
        <v>30600</v>
      </c>
      <c r="AF951" s="112">
        <f t="shared" si="444"/>
        <v>20000</v>
      </c>
      <c r="AG951" s="113">
        <f t="shared" si="450"/>
        <v>0.3</v>
      </c>
      <c r="AH951" s="114">
        <f t="shared" si="451"/>
        <v>0.19607843137254902</v>
      </c>
    </row>
    <row r="952" spans="1:34" ht="21" customHeight="1">
      <c r="A952" s="593">
        <f t="shared" ref="A952:A993" si="452">ROW()-10</f>
        <v>942</v>
      </c>
      <c r="B952" s="598">
        <v>43859</v>
      </c>
      <c r="C952" s="135" t="s">
        <v>2421</v>
      </c>
      <c r="E952" s="595">
        <v>1</v>
      </c>
      <c r="F952" s="119"/>
      <c r="G952" s="594"/>
      <c r="H952" s="120" t="s">
        <v>2420</v>
      </c>
      <c r="I952" s="588" t="s">
        <v>2461</v>
      </c>
      <c r="J952" s="594">
        <f t="shared" ref="J952" si="453">LENB(I952)</f>
        <v>45</v>
      </c>
      <c r="K952" s="594" t="s">
        <v>138</v>
      </c>
      <c r="L952" s="586">
        <v>39</v>
      </c>
      <c r="M952" s="595">
        <v>3</v>
      </c>
      <c r="N952" s="19">
        <f t="shared" ref="N952" si="454">IF(K952="USD",$G$1,IF(K952="CNY",$G$2,IF(K952="JPY",$G$4,IF(K952="EUR",$G$3,"확인요망"))))</f>
        <v>175</v>
      </c>
      <c r="O952" s="102">
        <f t="shared" ref="O952" si="455">L952*N952</f>
        <v>6825</v>
      </c>
      <c r="P952" s="103">
        <f t="shared" ref="P952" si="456">O952/$G$1</f>
        <v>5.4373739993140537</v>
      </c>
      <c r="Q952" s="62">
        <f t="shared" ref="Q952:Q1012" si="457">IF($M952&lt;=1, 6500, IF($M952&lt;=1.5, 7300, IF($M952&lt;=2, 8100, IF($M952&lt;2.5, 8900, IF($M952&lt;3, 10000, IF($M952&lt;3.5, 10500, IF($M952&lt;4, 11300, IF($M952&lt;4.5, 12100, IF($M952&lt;5, 12900, IF($M952&lt;5.5, 13700, IF($M952&lt;6, 14500, IF($M952&lt;6.5, 15300, IF($M952&lt;7, 16100, IF($M952&lt;7.5, 16900, IF($M952&lt;8, 17700, IF($M952&lt;8.5, 18500, IF($M952&lt;9, 19300, IF($M952&lt;9.5, 20100, IF($M952&lt;10, 20900, IF($M952&gt;=10, 30000))))))))))))))))))))</f>
        <v>10500</v>
      </c>
      <c r="R952" s="104">
        <f t="shared" ref="R952" si="458">IF(G952="USD",200,150)</f>
        <v>150</v>
      </c>
      <c r="S952" s="62">
        <f t="shared" ref="S952" si="459">IF(P952&lt;R952,0,(O952+Q952)*0.08)</f>
        <v>0</v>
      </c>
      <c r="T952" s="62">
        <f t="shared" ref="T952" si="460">IF(P952&lt;R952,0,(O952+S952)*0.1)</f>
        <v>0</v>
      </c>
      <c r="U952" s="62">
        <f t="shared" ref="U952" si="461">SUM(O952+Q952)</f>
        <v>17325</v>
      </c>
      <c r="V952" s="62">
        <f t="shared" ref="V952" si="462">ROUNDUP(U952*W952, -2)</f>
        <v>31600</v>
      </c>
      <c r="W952" s="19">
        <f t="shared" ref="W952" si="463">((0.03*O952)+(0.9*U952))/(0.501*U952)</f>
        <v>1.8199963708945743</v>
      </c>
      <c r="X952" s="111">
        <f t="shared" ref="X952" si="464">ROUNDUP(V952/0.75, -2)</f>
        <v>42200</v>
      </c>
      <c r="Y952" s="111"/>
      <c r="Z952" s="112">
        <f t="shared" ref="Z952" si="465">0.1*(0.89*W952-1)*U952</f>
        <v>1073.7979041916167</v>
      </c>
      <c r="AA952" s="112">
        <f t="shared" ref="AA952" si="466">AD952*0.1</f>
        <v>710.1</v>
      </c>
      <c r="AB952" s="112">
        <f t="shared" ref="AB952" si="467">O952*0.03</f>
        <v>204.75</v>
      </c>
      <c r="AC952" s="112">
        <f t="shared" ref="AC952" si="468">0.89*W952*U952-U952</f>
        <v>10737.979041916169</v>
      </c>
      <c r="AD952" s="112">
        <f t="shared" ref="AD952" si="469">V952-(X952*0.17)-U952</f>
        <v>7101</v>
      </c>
      <c r="AE952" s="112">
        <f t="shared" ref="AE952" si="470">ROUNDUP(AC952-(Z952+AB952),-2)</f>
        <v>9500</v>
      </c>
      <c r="AF952" s="112">
        <f t="shared" ref="AF952" si="471">ROUNDUP(AD952-(AB952+AA952),-2)</f>
        <v>6200</v>
      </c>
      <c r="AG952" s="113">
        <f t="shared" ref="AG952" si="472">AE952/V952</f>
        <v>0.30063291139240506</v>
      </c>
      <c r="AH952" s="114">
        <f t="shared" ref="AH952" si="473">AF952/V952</f>
        <v>0.19620253164556961</v>
      </c>
    </row>
    <row r="953" spans="1:34" ht="21" customHeight="1">
      <c r="A953" s="593">
        <f t="shared" si="452"/>
        <v>943</v>
      </c>
      <c r="C953" s="135" t="s">
        <v>2419</v>
      </c>
      <c r="E953" s="595">
        <v>1</v>
      </c>
      <c r="F953" s="119"/>
      <c r="G953" s="594"/>
      <c r="H953" s="120" t="s">
        <v>2420</v>
      </c>
      <c r="I953" s="588" t="s">
        <v>2423</v>
      </c>
      <c r="J953" s="594">
        <f t="shared" ref="J953:J1013" si="474">LENB(I953)</f>
        <v>46</v>
      </c>
      <c r="K953" s="594" t="s">
        <v>138</v>
      </c>
      <c r="L953" s="586">
        <v>58</v>
      </c>
      <c r="M953" s="595">
        <v>3</v>
      </c>
      <c r="N953" s="19">
        <f t="shared" ref="N953:N1013" si="475">IF(K953="USD",$G$1,IF(K953="CNY",$G$2,IF(K953="JPY",$G$4,IF(K953="EUR",$G$3,"확인요망"))))</f>
        <v>175</v>
      </c>
      <c r="O953" s="102">
        <f t="shared" ref="O953:O1013" si="476">L953*N953</f>
        <v>10150</v>
      </c>
      <c r="P953" s="103">
        <f t="shared" ref="P953:P1013" si="477">O953/$G$1</f>
        <v>8.086351075902952</v>
      </c>
      <c r="Q953" s="62">
        <f t="shared" si="457"/>
        <v>10500</v>
      </c>
      <c r="R953" s="104">
        <f t="shared" ref="R953:R1013" si="478">IF(G953="USD",200,150)</f>
        <v>150</v>
      </c>
      <c r="S953" s="62">
        <f t="shared" ref="S953:S1013" si="479">IF(P953&lt;R953,0,(O953+Q953)*0.08)</f>
        <v>0</v>
      </c>
      <c r="T953" s="62">
        <f t="shared" ref="T953:T1013" si="480">IF(P953&lt;R953,0,(O953+S953)*0.1)</f>
        <v>0</v>
      </c>
      <c r="U953" s="62">
        <f t="shared" ref="U953:U1013" si="481">SUM(O953+Q953)</f>
        <v>20650</v>
      </c>
      <c r="V953" s="62">
        <f t="shared" ref="V953:V1013" si="482">ROUNDUP(U953*W953, -2)</f>
        <v>37800</v>
      </c>
      <c r="W953" s="19">
        <f t="shared" ref="W953:W1013" si="483">((0.03*O953)+(0.9*U953))/(0.501*U953)</f>
        <v>1.8258398457322644</v>
      </c>
      <c r="X953" s="111">
        <f t="shared" ref="X953:X1013" si="484">ROUNDUP(V953/0.75, -2)</f>
        <v>50400</v>
      </c>
      <c r="Y953" s="111"/>
      <c r="Z953" s="112">
        <f t="shared" ref="Z953:Z1013" si="485">0.1*(0.89*W953-1)*U953</f>
        <v>1290.6197604790425</v>
      </c>
      <c r="AA953" s="112">
        <f t="shared" ref="AA953:AA1013" si="486">AD953*0.1</f>
        <v>858.2</v>
      </c>
      <c r="AB953" s="112">
        <f t="shared" ref="AB953:AB1013" si="487">O953*0.03</f>
        <v>304.5</v>
      </c>
      <c r="AC953" s="112">
        <f t="shared" ref="AC953:AC1013" si="488">0.89*W953*U953-U953</f>
        <v>12906.197604790425</v>
      </c>
      <c r="AD953" s="112">
        <f t="shared" ref="AD953:AD1013" si="489">V953-(X953*0.17)-U953</f>
        <v>8582</v>
      </c>
      <c r="AE953" s="112">
        <f t="shared" ref="AE953:AE1013" si="490">ROUNDUP(AC953-(Z953+AB953),-2)</f>
        <v>11400</v>
      </c>
      <c r="AF953" s="112">
        <f t="shared" ref="AF953:AF1013" si="491">ROUNDUP(AD953-(AB953+AA953),-2)</f>
        <v>7500</v>
      </c>
      <c r="AG953" s="113">
        <f t="shared" ref="AG953:AG1013" si="492">AE953/V953</f>
        <v>0.30158730158730157</v>
      </c>
      <c r="AH953" s="114">
        <f t="shared" ref="AH953:AH1013" si="493">AF953/V953</f>
        <v>0.1984126984126984</v>
      </c>
    </row>
    <row r="954" spans="1:34" ht="21" customHeight="1">
      <c r="A954" s="593">
        <f t="shared" si="452"/>
        <v>944</v>
      </c>
      <c r="C954" s="135" t="s">
        <v>2419</v>
      </c>
      <c r="E954" s="595">
        <v>1</v>
      </c>
      <c r="F954" s="119"/>
      <c r="G954" s="594"/>
      <c r="H954" s="120" t="s">
        <v>2420</v>
      </c>
      <c r="I954" s="588" t="s">
        <v>2424</v>
      </c>
      <c r="J954" s="594">
        <f t="shared" si="474"/>
        <v>46</v>
      </c>
      <c r="K954" s="594" t="s">
        <v>138</v>
      </c>
      <c r="L954" s="586">
        <v>48</v>
      </c>
      <c r="M954" s="595">
        <v>3</v>
      </c>
      <c r="N954" s="19">
        <f t="shared" si="475"/>
        <v>175</v>
      </c>
      <c r="O954" s="102">
        <f t="shared" si="476"/>
        <v>8400</v>
      </c>
      <c r="P954" s="103">
        <f t="shared" si="477"/>
        <v>6.6921526145403742</v>
      </c>
      <c r="Q954" s="62">
        <f t="shared" si="457"/>
        <v>10500</v>
      </c>
      <c r="R954" s="104">
        <f t="shared" si="478"/>
        <v>150</v>
      </c>
      <c r="S954" s="62">
        <f t="shared" si="479"/>
        <v>0</v>
      </c>
      <c r="T954" s="62">
        <f t="shared" si="480"/>
        <v>0</v>
      </c>
      <c r="U954" s="62">
        <f t="shared" si="481"/>
        <v>18900</v>
      </c>
      <c r="V954" s="62">
        <f t="shared" si="482"/>
        <v>34500</v>
      </c>
      <c r="W954" s="19">
        <f t="shared" si="483"/>
        <v>1.823020625415835</v>
      </c>
      <c r="X954" s="111">
        <f t="shared" si="484"/>
        <v>46000</v>
      </c>
      <c r="Y954" s="111"/>
      <c r="Z954" s="112">
        <f t="shared" si="485"/>
        <v>1176.5029940119762</v>
      </c>
      <c r="AA954" s="112">
        <f t="shared" si="486"/>
        <v>778</v>
      </c>
      <c r="AB954" s="112">
        <f t="shared" si="487"/>
        <v>252</v>
      </c>
      <c r="AC954" s="112">
        <f t="shared" si="488"/>
        <v>11765.029940119763</v>
      </c>
      <c r="AD954" s="112">
        <f t="shared" si="489"/>
        <v>7780</v>
      </c>
      <c r="AE954" s="112">
        <f t="shared" si="490"/>
        <v>10400</v>
      </c>
      <c r="AF954" s="112">
        <f t="shared" si="491"/>
        <v>6800</v>
      </c>
      <c r="AG954" s="113">
        <f t="shared" si="492"/>
        <v>0.30144927536231886</v>
      </c>
      <c r="AH954" s="114">
        <f t="shared" si="493"/>
        <v>0.19710144927536233</v>
      </c>
    </row>
    <row r="955" spans="1:34" ht="21" customHeight="1">
      <c r="A955" s="593">
        <f t="shared" si="452"/>
        <v>945</v>
      </c>
      <c r="C955" s="135" t="s">
        <v>2462</v>
      </c>
      <c r="E955" s="595">
        <v>1</v>
      </c>
      <c r="F955" s="119"/>
      <c r="G955" s="594"/>
      <c r="H955" s="120" t="s">
        <v>2422</v>
      </c>
      <c r="I955" s="588" t="s">
        <v>2425</v>
      </c>
      <c r="J955" s="594">
        <f t="shared" si="474"/>
        <v>47</v>
      </c>
      <c r="K955" s="594" t="s">
        <v>138</v>
      </c>
      <c r="L955" s="586">
        <v>98</v>
      </c>
      <c r="M955" s="595">
        <v>5</v>
      </c>
      <c r="N955" s="19">
        <f t="shared" si="475"/>
        <v>175</v>
      </c>
      <c r="O955" s="102">
        <f t="shared" si="476"/>
        <v>17150</v>
      </c>
      <c r="P955" s="103">
        <f t="shared" si="477"/>
        <v>13.663144921353263</v>
      </c>
      <c r="Q955" s="62">
        <f t="shared" si="457"/>
        <v>13700</v>
      </c>
      <c r="R955" s="104">
        <f t="shared" si="478"/>
        <v>150</v>
      </c>
      <c r="S955" s="62">
        <f t="shared" si="479"/>
        <v>0</v>
      </c>
      <c r="T955" s="62">
        <f t="shared" si="480"/>
        <v>0</v>
      </c>
      <c r="U955" s="62">
        <f t="shared" si="481"/>
        <v>30850</v>
      </c>
      <c r="V955" s="62">
        <f t="shared" si="482"/>
        <v>56500</v>
      </c>
      <c r="W955" s="19">
        <f t="shared" si="483"/>
        <v>1.8296955521695668</v>
      </c>
      <c r="X955" s="111">
        <f t="shared" si="484"/>
        <v>75400</v>
      </c>
      <c r="Y955" s="111"/>
      <c r="Z955" s="112">
        <f t="shared" si="485"/>
        <v>1938.7035928143712</v>
      </c>
      <c r="AA955" s="112">
        <f t="shared" si="486"/>
        <v>1283.2</v>
      </c>
      <c r="AB955" s="112">
        <f t="shared" si="487"/>
        <v>514.5</v>
      </c>
      <c r="AC955" s="112">
        <f t="shared" si="488"/>
        <v>19387.035928143712</v>
      </c>
      <c r="AD955" s="112">
        <f t="shared" si="489"/>
        <v>12832</v>
      </c>
      <c r="AE955" s="112">
        <f t="shared" si="490"/>
        <v>17000</v>
      </c>
      <c r="AF955" s="112">
        <f t="shared" si="491"/>
        <v>11100</v>
      </c>
      <c r="AG955" s="113">
        <f t="shared" si="492"/>
        <v>0.30088495575221241</v>
      </c>
      <c r="AH955" s="114">
        <f t="shared" si="493"/>
        <v>0.19646017699115045</v>
      </c>
    </row>
    <row r="956" spans="1:34" ht="21" customHeight="1">
      <c r="A956" s="593">
        <f t="shared" si="452"/>
        <v>946</v>
      </c>
      <c r="C956" s="135" t="s">
        <v>2463</v>
      </c>
      <c r="E956" s="595">
        <v>1</v>
      </c>
      <c r="F956" s="119"/>
      <c r="G956" s="594"/>
      <c r="H956" s="120" t="s">
        <v>2420</v>
      </c>
      <c r="I956" s="588" t="s">
        <v>2426</v>
      </c>
      <c r="J956" s="594">
        <f t="shared" si="474"/>
        <v>49</v>
      </c>
      <c r="K956" s="594" t="s">
        <v>138</v>
      </c>
      <c r="L956" s="586">
        <v>108</v>
      </c>
      <c r="M956" s="595">
        <v>5</v>
      </c>
      <c r="N956" s="19">
        <f t="shared" si="475"/>
        <v>175</v>
      </c>
      <c r="O956" s="102">
        <f t="shared" si="476"/>
        <v>18900</v>
      </c>
      <c r="P956" s="103">
        <f t="shared" si="477"/>
        <v>15.057343382715841</v>
      </c>
      <c r="Q956" s="62">
        <f t="shared" si="457"/>
        <v>13700</v>
      </c>
      <c r="R956" s="104">
        <f t="shared" si="478"/>
        <v>150</v>
      </c>
      <c r="S956" s="62">
        <f t="shared" si="479"/>
        <v>0</v>
      </c>
      <c r="T956" s="62">
        <f t="shared" si="480"/>
        <v>0</v>
      </c>
      <c r="U956" s="62">
        <f t="shared" si="481"/>
        <v>32600</v>
      </c>
      <c r="V956" s="62">
        <f t="shared" si="482"/>
        <v>59700</v>
      </c>
      <c r="W956" s="19">
        <f t="shared" si="483"/>
        <v>1.8311230300135923</v>
      </c>
      <c r="X956" s="111">
        <f t="shared" si="484"/>
        <v>79600</v>
      </c>
      <c r="Y956" s="111"/>
      <c r="Z956" s="112">
        <f t="shared" si="485"/>
        <v>2052.820359281437</v>
      </c>
      <c r="AA956" s="112">
        <f t="shared" si="486"/>
        <v>1356.8000000000002</v>
      </c>
      <c r="AB956" s="112">
        <f t="shared" si="487"/>
        <v>567</v>
      </c>
      <c r="AC956" s="112">
        <f t="shared" si="488"/>
        <v>20528.203592814367</v>
      </c>
      <c r="AD956" s="112">
        <f t="shared" si="489"/>
        <v>13568</v>
      </c>
      <c r="AE956" s="112">
        <f t="shared" si="490"/>
        <v>18000</v>
      </c>
      <c r="AF956" s="112">
        <f t="shared" si="491"/>
        <v>11700</v>
      </c>
      <c r="AG956" s="113">
        <f t="shared" si="492"/>
        <v>0.30150753768844218</v>
      </c>
      <c r="AH956" s="114">
        <f t="shared" si="493"/>
        <v>0.19597989949748743</v>
      </c>
    </row>
    <row r="957" spans="1:34" ht="21" customHeight="1">
      <c r="A957" s="593">
        <f t="shared" si="452"/>
        <v>947</v>
      </c>
      <c r="C957" s="135" t="s">
        <v>2464</v>
      </c>
      <c r="E957" s="595">
        <v>1</v>
      </c>
      <c r="F957" s="119"/>
      <c r="G957" s="594"/>
      <c r="H957" s="120" t="s">
        <v>2420</v>
      </c>
      <c r="I957" s="588" t="s">
        <v>2465</v>
      </c>
      <c r="J957" s="594">
        <f t="shared" si="474"/>
        <v>49</v>
      </c>
      <c r="K957" s="594" t="s">
        <v>138</v>
      </c>
      <c r="L957" s="586">
        <v>158</v>
      </c>
      <c r="M957" s="595">
        <v>5</v>
      </c>
      <c r="N957" s="19">
        <f t="shared" si="475"/>
        <v>175</v>
      </c>
      <c r="O957" s="102">
        <f t="shared" si="476"/>
        <v>27650</v>
      </c>
      <c r="P957" s="103">
        <f t="shared" si="477"/>
        <v>22.028335689528731</v>
      </c>
      <c r="Q957" s="62">
        <f t="shared" si="457"/>
        <v>13700</v>
      </c>
      <c r="R957" s="104">
        <f t="shared" si="478"/>
        <v>150</v>
      </c>
      <c r="S957" s="62">
        <f t="shared" si="479"/>
        <v>0</v>
      </c>
      <c r="T957" s="62">
        <f t="shared" si="480"/>
        <v>0</v>
      </c>
      <c r="U957" s="62">
        <f t="shared" si="481"/>
        <v>41350</v>
      </c>
      <c r="V957" s="62">
        <f t="shared" si="482"/>
        <v>76000</v>
      </c>
      <c r="W957" s="19">
        <f t="shared" si="483"/>
        <v>1.8364480229384039</v>
      </c>
      <c r="X957" s="111">
        <f t="shared" si="484"/>
        <v>101400</v>
      </c>
      <c r="Y957" s="111"/>
      <c r="Z957" s="112">
        <f t="shared" si="485"/>
        <v>2623.4041916167675</v>
      </c>
      <c r="AA957" s="112">
        <f t="shared" si="486"/>
        <v>1741.2</v>
      </c>
      <c r="AB957" s="112">
        <f t="shared" si="487"/>
        <v>829.5</v>
      </c>
      <c r="AC957" s="112">
        <f t="shared" si="488"/>
        <v>26234.041916167669</v>
      </c>
      <c r="AD957" s="112">
        <f t="shared" si="489"/>
        <v>17412</v>
      </c>
      <c r="AE957" s="112">
        <f t="shared" si="490"/>
        <v>22800</v>
      </c>
      <c r="AF957" s="112">
        <f t="shared" si="491"/>
        <v>14900</v>
      </c>
      <c r="AG957" s="113">
        <f t="shared" si="492"/>
        <v>0.3</v>
      </c>
      <c r="AH957" s="114">
        <f t="shared" si="493"/>
        <v>0.19605263157894737</v>
      </c>
    </row>
    <row r="958" spans="1:34" ht="21" customHeight="1">
      <c r="A958" s="593">
        <f t="shared" si="452"/>
        <v>948</v>
      </c>
      <c r="C958" s="135" t="s">
        <v>2466</v>
      </c>
      <c r="E958" s="595">
        <v>1</v>
      </c>
      <c r="F958" s="119"/>
      <c r="G958" s="594"/>
      <c r="H958" s="120" t="s">
        <v>2420</v>
      </c>
      <c r="I958" s="588" t="s">
        <v>2427</v>
      </c>
      <c r="J958" s="594">
        <f t="shared" si="474"/>
        <v>45</v>
      </c>
      <c r="K958" s="594" t="s">
        <v>138</v>
      </c>
      <c r="L958" s="586">
        <v>128</v>
      </c>
      <c r="M958" s="595">
        <v>5</v>
      </c>
      <c r="N958" s="19">
        <f t="shared" si="475"/>
        <v>175</v>
      </c>
      <c r="O958" s="102">
        <f t="shared" si="476"/>
        <v>22400</v>
      </c>
      <c r="P958" s="103">
        <f t="shared" si="477"/>
        <v>17.845740305440998</v>
      </c>
      <c r="Q958" s="62">
        <f t="shared" si="457"/>
        <v>13700</v>
      </c>
      <c r="R958" s="104">
        <f t="shared" si="478"/>
        <v>150</v>
      </c>
      <c r="S958" s="62">
        <f t="shared" si="479"/>
        <v>0</v>
      </c>
      <c r="T958" s="62">
        <f t="shared" si="480"/>
        <v>0</v>
      </c>
      <c r="U958" s="62">
        <f t="shared" si="481"/>
        <v>36100</v>
      </c>
      <c r="V958" s="62">
        <f t="shared" si="482"/>
        <v>66200</v>
      </c>
      <c r="W958" s="19">
        <f t="shared" si="483"/>
        <v>1.8335627913148773</v>
      </c>
      <c r="X958" s="111">
        <f t="shared" si="484"/>
        <v>88300</v>
      </c>
      <c r="Y958" s="111"/>
      <c r="Z958" s="112">
        <f t="shared" si="485"/>
        <v>2281.0538922155688</v>
      </c>
      <c r="AA958" s="112">
        <f t="shared" si="486"/>
        <v>1508.9</v>
      </c>
      <c r="AB958" s="112">
        <f t="shared" si="487"/>
        <v>672</v>
      </c>
      <c r="AC958" s="112">
        <f t="shared" si="488"/>
        <v>22810.538922155691</v>
      </c>
      <c r="AD958" s="112">
        <f t="shared" si="489"/>
        <v>15089</v>
      </c>
      <c r="AE958" s="112">
        <f t="shared" si="490"/>
        <v>19900</v>
      </c>
      <c r="AF958" s="112">
        <f t="shared" si="491"/>
        <v>13000</v>
      </c>
      <c r="AG958" s="113">
        <f t="shared" si="492"/>
        <v>0.30060422960725075</v>
      </c>
      <c r="AH958" s="114">
        <f t="shared" si="493"/>
        <v>0.19637462235649547</v>
      </c>
    </row>
    <row r="959" spans="1:34" ht="21" customHeight="1">
      <c r="A959" s="593">
        <f t="shared" si="452"/>
        <v>949</v>
      </c>
      <c r="C959" s="135" t="s">
        <v>2467</v>
      </c>
      <c r="E959" s="595">
        <v>1</v>
      </c>
      <c r="F959" s="119"/>
      <c r="G959" s="594"/>
      <c r="H959" s="120" t="s">
        <v>2420</v>
      </c>
      <c r="I959" s="588" t="s">
        <v>2428</v>
      </c>
      <c r="J959" s="594">
        <f t="shared" si="474"/>
        <v>47</v>
      </c>
      <c r="K959" s="594" t="s">
        <v>138</v>
      </c>
      <c r="L959" s="586">
        <v>128</v>
      </c>
      <c r="M959" s="595">
        <v>5</v>
      </c>
      <c r="N959" s="19">
        <f t="shared" si="475"/>
        <v>175</v>
      </c>
      <c r="O959" s="102">
        <f t="shared" si="476"/>
        <v>22400</v>
      </c>
      <c r="P959" s="103">
        <f t="shared" si="477"/>
        <v>17.845740305440998</v>
      </c>
      <c r="Q959" s="62">
        <f t="shared" si="457"/>
        <v>13700</v>
      </c>
      <c r="R959" s="104">
        <f t="shared" si="478"/>
        <v>150</v>
      </c>
      <c r="S959" s="62">
        <f t="shared" si="479"/>
        <v>0</v>
      </c>
      <c r="T959" s="62">
        <f t="shared" si="480"/>
        <v>0</v>
      </c>
      <c r="U959" s="62">
        <f t="shared" si="481"/>
        <v>36100</v>
      </c>
      <c r="V959" s="62">
        <f t="shared" si="482"/>
        <v>66200</v>
      </c>
      <c r="W959" s="19">
        <f t="shared" si="483"/>
        <v>1.8335627913148773</v>
      </c>
      <c r="X959" s="111">
        <f t="shared" si="484"/>
        <v>88300</v>
      </c>
      <c r="Y959" s="111"/>
      <c r="Z959" s="112">
        <f t="shared" si="485"/>
        <v>2281.0538922155688</v>
      </c>
      <c r="AA959" s="112">
        <f t="shared" si="486"/>
        <v>1508.9</v>
      </c>
      <c r="AB959" s="112">
        <f t="shared" si="487"/>
        <v>672</v>
      </c>
      <c r="AC959" s="112">
        <f t="shared" si="488"/>
        <v>22810.538922155691</v>
      </c>
      <c r="AD959" s="112">
        <f t="shared" si="489"/>
        <v>15089</v>
      </c>
      <c r="AE959" s="112">
        <f t="shared" si="490"/>
        <v>19900</v>
      </c>
      <c r="AF959" s="112">
        <f t="shared" si="491"/>
        <v>13000</v>
      </c>
      <c r="AG959" s="113">
        <f t="shared" si="492"/>
        <v>0.30060422960725075</v>
      </c>
      <c r="AH959" s="114">
        <f t="shared" si="493"/>
        <v>0.19637462235649547</v>
      </c>
    </row>
    <row r="960" spans="1:34" ht="21" customHeight="1">
      <c r="A960" s="593">
        <f t="shared" si="452"/>
        <v>950</v>
      </c>
      <c r="C960" s="135" t="s">
        <v>2468</v>
      </c>
      <c r="E960" s="595">
        <v>1</v>
      </c>
      <c r="F960" s="119"/>
      <c r="G960" s="594"/>
      <c r="H960" s="120" t="s">
        <v>2420</v>
      </c>
      <c r="I960" s="588" t="s">
        <v>2469</v>
      </c>
      <c r="J960" s="594">
        <f t="shared" si="474"/>
        <v>49</v>
      </c>
      <c r="K960" s="594" t="s">
        <v>138</v>
      </c>
      <c r="L960" s="586">
        <v>68</v>
      </c>
      <c r="M960" s="595">
        <v>5</v>
      </c>
      <c r="N960" s="19">
        <f t="shared" si="475"/>
        <v>175</v>
      </c>
      <c r="O960" s="102">
        <f t="shared" si="476"/>
        <v>11900</v>
      </c>
      <c r="P960" s="103">
        <f t="shared" si="477"/>
        <v>9.4805495372655297</v>
      </c>
      <c r="Q960" s="62">
        <f t="shared" si="457"/>
        <v>13700</v>
      </c>
      <c r="R960" s="104">
        <f t="shared" si="478"/>
        <v>150</v>
      </c>
      <c r="S960" s="62">
        <f t="shared" si="479"/>
        <v>0</v>
      </c>
      <c r="T960" s="62">
        <f t="shared" si="480"/>
        <v>0</v>
      </c>
      <c r="U960" s="62">
        <f t="shared" si="481"/>
        <v>25600</v>
      </c>
      <c r="V960" s="62">
        <f t="shared" si="482"/>
        <v>46800</v>
      </c>
      <c r="W960" s="19">
        <f t="shared" si="483"/>
        <v>1.8242421407185627</v>
      </c>
      <c r="X960" s="111">
        <f t="shared" si="484"/>
        <v>62400</v>
      </c>
      <c r="Y960" s="111"/>
      <c r="Z960" s="112">
        <f t="shared" si="485"/>
        <v>1596.3532934131736</v>
      </c>
      <c r="AA960" s="112">
        <f t="shared" si="486"/>
        <v>1059.2</v>
      </c>
      <c r="AB960" s="112">
        <f t="shared" si="487"/>
        <v>357</v>
      </c>
      <c r="AC960" s="112">
        <f t="shared" si="488"/>
        <v>15963.532934131734</v>
      </c>
      <c r="AD960" s="112">
        <f t="shared" si="489"/>
        <v>10592</v>
      </c>
      <c r="AE960" s="112">
        <f t="shared" si="490"/>
        <v>14100</v>
      </c>
      <c r="AF960" s="112">
        <f t="shared" si="491"/>
        <v>9200</v>
      </c>
      <c r="AG960" s="113">
        <f t="shared" si="492"/>
        <v>0.30128205128205127</v>
      </c>
      <c r="AH960" s="114">
        <f t="shared" si="493"/>
        <v>0.19658119658119658</v>
      </c>
    </row>
    <row r="961" spans="1:34" ht="21" customHeight="1">
      <c r="A961" s="593">
        <f t="shared" si="452"/>
        <v>951</v>
      </c>
      <c r="C961" s="135" t="s">
        <v>2468</v>
      </c>
      <c r="E961" s="595">
        <v>1</v>
      </c>
      <c r="F961" s="119"/>
      <c r="G961" s="594"/>
      <c r="H961" s="120" t="s">
        <v>2420</v>
      </c>
      <c r="I961" s="588" t="s">
        <v>2431</v>
      </c>
      <c r="J961" s="594">
        <f t="shared" si="474"/>
        <v>49</v>
      </c>
      <c r="K961" s="594" t="s">
        <v>138</v>
      </c>
      <c r="L961" s="586">
        <v>98</v>
      </c>
      <c r="M961" s="595">
        <v>5</v>
      </c>
      <c r="N961" s="19">
        <f t="shared" si="475"/>
        <v>175</v>
      </c>
      <c r="O961" s="102">
        <f t="shared" si="476"/>
        <v>17150</v>
      </c>
      <c r="P961" s="103">
        <f t="shared" si="477"/>
        <v>13.663144921353263</v>
      </c>
      <c r="Q961" s="62">
        <f t="shared" si="457"/>
        <v>13700</v>
      </c>
      <c r="R961" s="104">
        <f t="shared" si="478"/>
        <v>150</v>
      </c>
      <c r="S961" s="62">
        <f t="shared" si="479"/>
        <v>0</v>
      </c>
      <c r="T961" s="62">
        <f t="shared" si="480"/>
        <v>0</v>
      </c>
      <c r="U961" s="62">
        <f t="shared" si="481"/>
        <v>30850</v>
      </c>
      <c r="V961" s="62">
        <f t="shared" si="482"/>
        <v>56500</v>
      </c>
      <c r="W961" s="19">
        <f t="shared" si="483"/>
        <v>1.8296955521695668</v>
      </c>
      <c r="X961" s="111">
        <f t="shared" si="484"/>
        <v>75400</v>
      </c>
      <c r="Y961" s="111"/>
      <c r="Z961" s="112">
        <f t="shared" si="485"/>
        <v>1938.7035928143712</v>
      </c>
      <c r="AA961" s="112">
        <f t="shared" si="486"/>
        <v>1283.2</v>
      </c>
      <c r="AB961" s="112">
        <f t="shared" si="487"/>
        <v>514.5</v>
      </c>
      <c r="AC961" s="112">
        <f t="shared" si="488"/>
        <v>19387.035928143712</v>
      </c>
      <c r="AD961" s="112">
        <f t="shared" si="489"/>
        <v>12832</v>
      </c>
      <c r="AE961" s="112">
        <f t="shared" si="490"/>
        <v>17000</v>
      </c>
      <c r="AF961" s="112">
        <f t="shared" si="491"/>
        <v>11100</v>
      </c>
      <c r="AG961" s="113">
        <f t="shared" si="492"/>
        <v>0.30088495575221241</v>
      </c>
      <c r="AH961" s="114">
        <f t="shared" si="493"/>
        <v>0.19646017699115045</v>
      </c>
    </row>
    <row r="962" spans="1:34" ht="21" customHeight="1">
      <c r="A962" s="593">
        <f t="shared" si="452"/>
        <v>952</v>
      </c>
      <c r="C962" s="135" t="s">
        <v>2429</v>
      </c>
      <c r="E962" s="595">
        <v>1</v>
      </c>
      <c r="F962" s="119"/>
      <c r="G962" s="594"/>
      <c r="H962" s="120" t="s">
        <v>2420</v>
      </c>
      <c r="I962" s="588" t="s">
        <v>2430</v>
      </c>
      <c r="J962" s="594">
        <f t="shared" si="474"/>
        <v>49</v>
      </c>
      <c r="K962" s="594" t="s">
        <v>138</v>
      </c>
      <c r="L962" s="586">
        <v>117</v>
      </c>
      <c r="M962" s="595">
        <v>5</v>
      </c>
      <c r="N962" s="19">
        <f t="shared" si="475"/>
        <v>175</v>
      </c>
      <c r="O962" s="102">
        <f t="shared" si="476"/>
        <v>20475</v>
      </c>
      <c r="P962" s="103">
        <f t="shared" si="477"/>
        <v>16.31212199794216</v>
      </c>
      <c r="Q962" s="62">
        <f t="shared" si="457"/>
        <v>13700</v>
      </c>
      <c r="R962" s="104">
        <f t="shared" si="478"/>
        <v>150</v>
      </c>
      <c r="S962" s="62">
        <f t="shared" si="479"/>
        <v>0</v>
      </c>
      <c r="T962" s="62">
        <f t="shared" si="480"/>
        <v>0</v>
      </c>
      <c r="U962" s="62">
        <f t="shared" si="481"/>
        <v>34175</v>
      </c>
      <c r="V962" s="62">
        <f t="shared" si="482"/>
        <v>62700</v>
      </c>
      <c r="W962" s="19">
        <f t="shared" si="483"/>
        <v>1.8322827643907504</v>
      </c>
      <c r="X962" s="111">
        <f t="shared" si="484"/>
        <v>83600</v>
      </c>
      <c r="Y962" s="111"/>
      <c r="Z962" s="112">
        <f t="shared" si="485"/>
        <v>2155.5254491017972</v>
      </c>
      <c r="AA962" s="112">
        <f t="shared" si="486"/>
        <v>1431.3000000000002</v>
      </c>
      <c r="AB962" s="112">
        <f t="shared" si="487"/>
        <v>614.25</v>
      </c>
      <c r="AC962" s="112">
        <f t="shared" si="488"/>
        <v>21555.254491017971</v>
      </c>
      <c r="AD962" s="112">
        <f t="shared" si="489"/>
        <v>14313</v>
      </c>
      <c r="AE962" s="112">
        <f t="shared" si="490"/>
        <v>18800</v>
      </c>
      <c r="AF962" s="112">
        <f t="shared" si="491"/>
        <v>12300</v>
      </c>
      <c r="AG962" s="113">
        <f t="shared" si="492"/>
        <v>0.29984051036682613</v>
      </c>
      <c r="AH962" s="114">
        <f t="shared" si="493"/>
        <v>0.19617224880382775</v>
      </c>
    </row>
    <row r="963" spans="1:34" ht="21" customHeight="1">
      <c r="A963" s="593">
        <f t="shared" si="452"/>
        <v>953</v>
      </c>
      <c r="C963" s="135" t="s">
        <v>2433</v>
      </c>
      <c r="E963" s="595">
        <v>1</v>
      </c>
      <c r="F963" s="119"/>
      <c r="G963" s="594"/>
      <c r="H963" s="120" t="s">
        <v>2420</v>
      </c>
      <c r="I963" s="588" t="s">
        <v>2432</v>
      </c>
      <c r="J963" s="594">
        <f t="shared" si="474"/>
        <v>47</v>
      </c>
      <c r="K963" s="594" t="s">
        <v>138</v>
      </c>
      <c r="L963" s="586">
        <v>109</v>
      </c>
      <c r="M963" s="595">
        <v>5</v>
      </c>
      <c r="N963" s="19">
        <f t="shared" si="475"/>
        <v>175</v>
      </c>
      <c r="O963" s="102">
        <f t="shared" si="476"/>
        <v>19075</v>
      </c>
      <c r="P963" s="103">
        <f t="shared" si="477"/>
        <v>15.196763228852099</v>
      </c>
      <c r="Q963" s="62">
        <f t="shared" si="457"/>
        <v>13700</v>
      </c>
      <c r="R963" s="104">
        <f t="shared" si="478"/>
        <v>150</v>
      </c>
      <c r="S963" s="62">
        <f t="shared" si="479"/>
        <v>0</v>
      </c>
      <c r="T963" s="62">
        <f t="shared" si="480"/>
        <v>0</v>
      </c>
      <c r="U963" s="62">
        <f t="shared" si="481"/>
        <v>32775</v>
      </c>
      <c r="V963" s="62">
        <f t="shared" si="482"/>
        <v>60100</v>
      </c>
      <c r="W963" s="19">
        <f t="shared" si="483"/>
        <v>1.8312573936794601</v>
      </c>
      <c r="X963" s="111">
        <f t="shared" si="484"/>
        <v>80200</v>
      </c>
      <c r="Y963" s="111"/>
      <c r="Z963" s="112">
        <f t="shared" si="485"/>
        <v>2064.232035928143</v>
      </c>
      <c r="AA963" s="112">
        <f t="shared" si="486"/>
        <v>1369.1000000000001</v>
      </c>
      <c r="AB963" s="112">
        <f t="shared" si="487"/>
        <v>572.25</v>
      </c>
      <c r="AC963" s="112">
        <f t="shared" si="488"/>
        <v>20642.320359281432</v>
      </c>
      <c r="AD963" s="112">
        <f t="shared" si="489"/>
        <v>13691</v>
      </c>
      <c r="AE963" s="112">
        <f t="shared" si="490"/>
        <v>18100</v>
      </c>
      <c r="AF963" s="112">
        <f t="shared" si="491"/>
        <v>11800</v>
      </c>
      <c r="AG963" s="113">
        <f t="shared" si="492"/>
        <v>0.30116472545757073</v>
      </c>
      <c r="AH963" s="114">
        <f t="shared" si="493"/>
        <v>0.19633943427620631</v>
      </c>
    </row>
    <row r="964" spans="1:34" ht="21" customHeight="1">
      <c r="A964" s="593">
        <f t="shared" si="452"/>
        <v>954</v>
      </c>
      <c r="C964" s="135" t="s">
        <v>2471</v>
      </c>
      <c r="E964" s="595">
        <v>1</v>
      </c>
      <c r="F964" s="119"/>
      <c r="G964" s="594"/>
      <c r="H964" s="120" t="s">
        <v>2420</v>
      </c>
      <c r="I964" s="588" t="s">
        <v>2434</v>
      </c>
      <c r="J964" s="594">
        <f t="shared" si="474"/>
        <v>48</v>
      </c>
      <c r="K964" s="594" t="s">
        <v>138</v>
      </c>
      <c r="L964" s="586">
        <v>69</v>
      </c>
      <c r="M964" s="595">
        <v>5</v>
      </c>
      <c r="N964" s="19">
        <f t="shared" si="475"/>
        <v>175</v>
      </c>
      <c r="O964" s="102">
        <f t="shared" si="476"/>
        <v>12075</v>
      </c>
      <c r="P964" s="103">
        <f t="shared" si="477"/>
        <v>9.6199693834017879</v>
      </c>
      <c r="Q964" s="62">
        <f t="shared" si="457"/>
        <v>13700</v>
      </c>
      <c r="R964" s="104">
        <f t="shared" si="478"/>
        <v>150</v>
      </c>
      <c r="S964" s="62">
        <f t="shared" si="479"/>
        <v>0</v>
      </c>
      <c r="T964" s="62">
        <f t="shared" si="480"/>
        <v>0</v>
      </c>
      <c r="U964" s="62">
        <f t="shared" si="481"/>
        <v>25775</v>
      </c>
      <c r="V964" s="62">
        <f t="shared" si="482"/>
        <v>47100</v>
      </c>
      <c r="W964" s="19">
        <f t="shared" si="483"/>
        <v>1.8244597129697928</v>
      </c>
      <c r="X964" s="111">
        <f t="shared" si="484"/>
        <v>62800</v>
      </c>
      <c r="Y964" s="111"/>
      <c r="Z964" s="112">
        <f t="shared" si="485"/>
        <v>1607.7649700598809</v>
      </c>
      <c r="AA964" s="112">
        <f t="shared" si="486"/>
        <v>1064.9000000000001</v>
      </c>
      <c r="AB964" s="112">
        <f t="shared" si="487"/>
        <v>362.25</v>
      </c>
      <c r="AC964" s="112">
        <f t="shared" si="488"/>
        <v>16077.649700598806</v>
      </c>
      <c r="AD964" s="112">
        <f t="shared" si="489"/>
        <v>10649</v>
      </c>
      <c r="AE964" s="112">
        <f t="shared" si="490"/>
        <v>14200</v>
      </c>
      <c r="AF964" s="112">
        <f t="shared" si="491"/>
        <v>9300</v>
      </c>
      <c r="AG964" s="113">
        <f t="shared" si="492"/>
        <v>0.30148619957537154</v>
      </c>
      <c r="AH964" s="114">
        <f t="shared" si="493"/>
        <v>0.19745222929936307</v>
      </c>
    </row>
    <row r="965" spans="1:34" ht="21" customHeight="1">
      <c r="A965" s="593">
        <f t="shared" si="452"/>
        <v>955</v>
      </c>
      <c r="C965" s="135" t="s">
        <v>2472</v>
      </c>
      <c r="E965" s="595">
        <v>1</v>
      </c>
      <c r="F965" s="119"/>
      <c r="G965" s="594"/>
      <c r="H965" s="120" t="s">
        <v>2422</v>
      </c>
      <c r="I965" s="588" t="s">
        <v>2438</v>
      </c>
      <c r="J965" s="594">
        <f t="shared" si="474"/>
        <v>47</v>
      </c>
      <c r="K965" s="594" t="s">
        <v>138</v>
      </c>
      <c r="L965" s="586">
        <v>89</v>
      </c>
      <c r="M965" s="595">
        <v>5</v>
      </c>
      <c r="N965" s="19">
        <f t="shared" si="475"/>
        <v>175</v>
      </c>
      <c r="O965" s="102">
        <f t="shared" si="476"/>
        <v>15575</v>
      </c>
      <c r="P965" s="103">
        <f t="shared" si="477"/>
        <v>12.408366306126943</v>
      </c>
      <c r="Q965" s="62">
        <f t="shared" si="457"/>
        <v>13700</v>
      </c>
      <c r="R965" s="104">
        <f t="shared" si="478"/>
        <v>150</v>
      </c>
      <c r="S965" s="62">
        <f t="shared" si="479"/>
        <v>0</v>
      </c>
      <c r="T965" s="62">
        <f t="shared" si="480"/>
        <v>0</v>
      </c>
      <c r="U965" s="62">
        <f t="shared" si="481"/>
        <v>29275</v>
      </c>
      <c r="V965" s="62">
        <f t="shared" si="482"/>
        <v>53600</v>
      </c>
      <c r="W965" s="19">
        <f t="shared" si="483"/>
        <v>1.8282649048614983</v>
      </c>
      <c r="X965" s="111">
        <f t="shared" si="484"/>
        <v>71500</v>
      </c>
      <c r="Y965" s="111"/>
      <c r="Z965" s="112">
        <f t="shared" si="485"/>
        <v>1835.9985029940121</v>
      </c>
      <c r="AA965" s="112">
        <f t="shared" si="486"/>
        <v>1217</v>
      </c>
      <c r="AB965" s="112">
        <f t="shared" si="487"/>
        <v>467.25</v>
      </c>
      <c r="AC965" s="112">
        <f t="shared" si="488"/>
        <v>18359.985029940122</v>
      </c>
      <c r="AD965" s="112">
        <f t="shared" si="489"/>
        <v>12170</v>
      </c>
      <c r="AE965" s="112">
        <f t="shared" si="490"/>
        <v>16100</v>
      </c>
      <c r="AF965" s="112">
        <f t="shared" si="491"/>
        <v>10500</v>
      </c>
      <c r="AG965" s="113">
        <f t="shared" si="492"/>
        <v>0.30037313432835822</v>
      </c>
      <c r="AH965" s="114">
        <f t="shared" si="493"/>
        <v>0.19589552238805971</v>
      </c>
    </row>
    <row r="966" spans="1:34" ht="21" customHeight="1">
      <c r="A966" s="593">
        <f t="shared" si="452"/>
        <v>956</v>
      </c>
      <c r="C966" s="135" t="s">
        <v>2473</v>
      </c>
      <c r="E966" s="595">
        <v>1</v>
      </c>
      <c r="F966" s="119"/>
      <c r="G966" s="594"/>
      <c r="H966" s="120" t="s">
        <v>2420</v>
      </c>
      <c r="I966" s="588" t="s">
        <v>2435</v>
      </c>
      <c r="J966" s="594">
        <f t="shared" si="474"/>
        <v>44</v>
      </c>
      <c r="K966" s="594" t="s">
        <v>138</v>
      </c>
      <c r="L966" s="586">
        <v>549</v>
      </c>
      <c r="M966" s="595">
        <v>10</v>
      </c>
      <c r="N966" s="19">
        <f t="shared" si="475"/>
        <v>175</v>
      </c>
      <c r="O966" s="102">
        <f t="shared" si="476"/>
        <v>96075</v>
      </c>
      <c r="P966" s="103">
        <f t="shared" si="477"/>
        <v>76.541495528805527</v>
      </c>
      <c r="Q966" s="62">
        <f t="shared" si="457"/>
        <v>30000</v>
      </c>
      <c r="R966" s="104">
        <f t="shared" si="478"/>
        <v>150</v>
      </c>
      <c r="S966" s="62">
        <f t="shared" si="479"/>
        <v>0</v>
      </c>
      <c r="T966" s="62">
        <f t="shared" si="480"/>
        <v>0</v>
      </c>
      <c r="U966" s="62">
        <f t="shared" si="481"/>
        <v>126075</v>
      </c>
      <c r="V966" s="62">
        <f t="shared" si="482"/>
        <v>232300</v>
      </c>
      <c r="W966" s="19">
        <f t="shared" si="483"/>
        <v>1.8420387066438213</v>
      </c>
      <c r="X966" s="111">
        <f t="shared" si="484"/>
        <v>309800</v>
      </c>
      <c r="Y966" s="111"/>
      <c r="Z966" s="112">
        <f t="shared" si="485"/>
        <v>8061.4176646706592</v>
      </c>
      <c r="AA966" s="112">
        <f t="shared" si="486"/>
        <v>5355.9000000000005</v>
      </c>
      <c r="AB966" s="112">
        <f t="shared" si="487"/>
        <v>2882.25</v>
      </c>
      <c r="AC966" s="112">
        <f t="shared" si="488"/>
        <v>80614.17664670659</v>
      </c>
      <c r="AD966" s="112">
        <f t="shared" si="489"/>
        <v>53559</v>
      </c>
      <c r="AE966" s="112">
        <f t="shared" si="490"/>
        <v>69700</v>
      </c>
      <c r="AF966" s="112">
        <f t="shared" si="491"/>
        <v>45400</v>
      </c>
      <c r="AG966" s="113">
        <f t="shared" si="492"/>
        <v>0.3000430477830392</v>
      </c>
      <c r="AH966" s="114">
        <f t="shared" si="493"/>
        <v>0.19543693499784762</v>
      </c>
    </row>
    <row r="967" spans="1:34" ht="21" customHeight="1">
      <c r="A967" s="593">
        <f t="shared" si="452"/>
        <v>957</v>
      </c>
      <c r="C967" s="135" t="s">
        <v>2474</v>
      </c>
      <c r="E967" s="595">
        <v>1</v>
      </c>
      <c r="F967" s="119"/>
      <c r="G967" s="594"/>
      <c r="H967" s="120" t="s">
        <v>2420</v>
      </c>
      <c r="I967" s="588" t="s">
        <v>2436</v>
      </c>
      <c r="J967" s="594">
        <f t="shared" si="474"/>
        <v>48</v>
      </c>
      <c r="K967" s="594" t="s">
        <v>138</v>
      </c>
      <c r="L967" s="586">
        <v>89</v>
      </c>
      <c r="M967" s="595">
        <v>5</v>
      </c>
      <c r="N967" s="19">
        <f t="shared" si="475"/>
        <v>175</v>
      </c>
      <c r="O967" s="102">
        <f t="shared" si="476"/>
        <v>15575</v>
      </c>
      <c r="P967" s="103">
        <f t="shared" si="477"/>
        <v>12.408366306126943</v>
      </c>
      <c r="Q967" s="62">
        <f t="shared" si="457"/>
        <v>13700</v>
      </c>
      <c r="R967" s="104">
        <f t="shared" si="478"/>
        <v>150</v>
      </c>
      <c r="S967" s="62">
        <f t="shared" si="479"/>
        <v>0</v>
      </c>
      <c r="T967" s="62">
        <f t="shared" si="480"/>
        <v>0</v>
      </c>
      <c r="U967" s="62">
        <f t="shared" si="481"/>
        <v>29275</v>
      </c>
      <c r="V967" s="62">
        <f t="shared" si="482"/>
        <v>53600</v>
      </c>
      <c r="W967" s="19">
        <f t="shared" si="483"/>
        <v>1.8282649048614983</v>
      </c>
      <c r="X967" s="111">
        <f t="shared" si="484"/>
        <v>71500</v>
      </c>
      <c r="Y967" s="111"/>
      <c r="Z967" s="112">
        <f t="shared" si="485"/>
        <v>1835.9985029940121</v>
      </c>
      <c r="AA967" s="112">
        <f t="shared" si="486"/>
        <v>1217</v>
      </c>
      <c r="AB967" s="112">
        <f t="shared" si="487"/>
        <v>467.25</v>
      </c>
      <c r="AC967" s="112">
        <f t="shared" si="488"/>
        <v>18359.985029940122</v>
      </c>
      <c r="AD967" s="112">
        <f t="shared" si="489"/>
        <v>12170</v>
      </c>
      <c r="AE967" s="112">
        <f t="shared" si="490"/>
        <v>16100</v>
      </c>
      <c r="AF967" s="112">
        <f t="shared" si="491"/>
        <v>10500</v>
      </c>
      <c r="AG967" s="113">
        <f t="shared" si="492"/>
        <v>0.30037313432835822</v>
      </c>
      <c r="AH967" s="114">
        <f t="shared" si="493"/>
        <v>0.19589552238805971</v>
      </c>
    </row>
    <row r="968" spans="1:34" ht="21" customHeight="1">
      <c r="A968" s="593">
        <f t="shared" si="452"/>
        <v>958</v>
      </c>
      <c r="C968" s="135" t="s">
        <v>2475</v>
      </c>
      <c r="E968" s="595">
        <v>1</v>
      </c>
      <c r="F968" s="119"/>
      <c r="G968" s="594"/>
      <c r="H968" s="120" t="s">
        <v>2420</v>
      </c>
      <c r="I968" s="588" t="s">
        <v>2437</v>
      </c>
      <c r="J968" s="594">
        <f t="shared" si="474"/>
        <v>48</v>
      </c>
      <c r="K968" s="594" t="s">
        <v>138</v>
      </c>
      <c r="L968" s="586">
        <v>159</v>
      </c>
      <c r="M968" s="595">
        <v>5</v>
      </c>
      <c r="N968" s="19">
        <f t="shared" si="475"/>
        <v>175</v>
      </c>
      <c r="O968" s="102">
        <f t="shared" si="476"/>
        <v>27825</v>
      </c>
      <c r="P968" s="103">
        <f t="shared" si="477"/>
        <v>22.167755535664988</v>
      </c>
      <c r="Q968" s="62">
        <f t="shared" si="457"/>
        <v>13700</v>
      </c>
      <c r="R968" s="104">
        <f t="shared" si="478"/>
        <v>150</v>
      </c>
      <c r="S968" s="62">
        <f t="shared" si="479"/>
        <v>0</v>
      </c>
      <c r="T968" s="62">
        <f t="shared" si="480"/>
        <v>0</v>
      </c>
      <c r="U968" s="62">
        <f t="shared" si="481"/>
        <v>41525</v>
      </c>
      <c r="V968" s="62">
        <f t="shared" si="482"/>
        <v>76300</v>
      </c>
      <c r="W968" s="19">
        <f t="shared" si="483"/>
        <v>1.8365316327008834</v>
      </c>
      <c r="X968" s="111">
        <f t="shared" si="484"/>
        <v>101800</v>
      </c>
      <c r="Y968" s="111"/>
      <c r="Z968" s="112">
        <f t="shared" si="485"/>
        <v>2634.8158682634721</v>
      </c>
      <c r="AA968" s="112">
        <f t="shared" si="486"/>
        <v>1746.9</v>
      </c>
      <c r="AB968" s="112">
        <f t="shared" si="487"/>
        <v>834.75</v>
      </c>
      <c r="AC968" s="112">
        <f t="shared" si="488"/>
        <v>26348.158682634719</v>
      </c>
      <c r="AD968" s="112">
        <f t="shared" si="489"/>
        <v>17469</v>
      </c>
      <c r="AE968" s="112">
        <f t="shared" si="490"/>
        <v>22900</v>
      </c>
      <c r="AF968" s="112">
        <f t="shared" si="491"/>
        <v>14900</v>
      </c>
      <c r="AG968" s="113">
        <f t="shared" si="492"/>
        <v>0.30013106159895153</v>
      </c>
      <c r="AH968" s="114">
        <f t="shared" si="493"/>
        <v>0.19528178243774574</v>
      </c>
    </row>
    <row r="969" spans="1:34" ht="21" customHeight="1">
      <c r="A969" s="593">
        <f t="shared" si="452"/>
        <v>959</v>
      </c>
      <c r="C969" s="135" t="s">
        <v>2476</v>
      </c>
      <c r="E969" s="595">
        <v>1</v>
      </c>
      <c r="F969" s="119"/>
      <c r="G969" s="594"/>
      <c r="H969" s="120" t="s">
        <v>2420</v>
      </c>
      <c r="I969" s="588" t="s">
        <v>2439</v>
      </c>
      <c r="J969" s="594">
        <f t="shared" si="474"/>
        <v>46</v>
      </c>
      <c r="K969" s="594" t="s">
        <v>138</v>
      </c>
      <c r="L969" s="586">
        <v>168</v>
      </c>
      <c r="M969" s="595">
        <v>5</v>
      </c>
      <c r="N969" s="19">
        <f t="shared" si="475"/>
        <v>175</v>
      </c>
      <c r="O969" s="102">
        <f t="shared" si="476"/>
        <v>29400</v>
      </c>
      <c r="P969" s="103">
        <f t="shared" si="477"/>
        <v>23.422534150891309</v>
      </c>
      <c r="Q969" s="62">
        <f t="shared" si="457"/>
        <v>13700</v>
      </c>
      <c r="R969" s="104">
        <f t="shared" si="478"/>
        <v>150</v>
      </c>
      <c r="S969" s="62">
        <f t="shared" si="479"/>
        <v>0</v>
      </c>
      <c r="T969" s="62">
        <f t="shared" si="480"/>
        <v>0</v>
      </c>
      <c r="U969" s="62">
        <f t="shared" si="481"/>
        <v>43100</v>
      </c>
      <c r="V969" s="62">
        <f t="shared" si="482"/>
        <v>79200</v>
      </c>
      <c r="W969" s="19">
        <f t="shared" si="483"/>
        <v>1.8372535671117163</v>
      </c>
      <c r="X969" s="111">
        <f t="shared" si="484"/>
        <v>105600</v>
      </c>
      <c r="Y969" s="111"/>
      <c r="Z969" s="112">
        <f t="shared" si="485"/>
        <v>2737.5209580838332</v>
      </c>
      <c r="AA969" s="112">
        <f t="shared" si="486"/>
        <v>1814.8000000000002</v>
      </c>
      <c r="AB969" s="112">
        <f t="shared" si="487"/>
        <v>882</v>
      </c>
      <c r="AC969" s="112">
        <f t="shared" si="488"/>
        <v>27375.209580838331</v>
      </c>
      <c r="AD969" s="112">
        <f t="shared" si="489"/>
        <v>18148</v>
      </c>
      <c r="AE969" s="112">
        <f t="shared" si="490"/>
        <v>23800</v>
      </c>
      <c r="AF969" s="112">
        <f t="shared" si="491"/>
        <v>15500</v>
      </c>
      <c r="AG969" s="113">
        <f t="shared" si="492"/>
        <v>0.3005050505050505</v>
      </c>
      <c r="AH969" s="114">
        <f t="shared" si="493"/>
        <v>0.19570707070707072</v>
      </c>
    </row>
    <row r="970" spans="1:34" ht="21" customHeight="1">
      <c r="A970" s="593">
        <f t="shared" si="452"/>
        <v>960</v>
      </c>
      <c r="C970" s="135" t="s">
        <v>2477</v>
      </c>
      <c r="E970" s="595">
        <v>1</v>
      </c>
      <c r="F970" s="119"/>
      <c r="G970" s="594"/>
      <c r="H970" s="120" t="s">
        <v>2420</v>
      </c>
      <c r="I970" s="588" t="s">
        <v>2440</v>
      </c>
      <c r="J970" s="594">
        <f t="shared" si="474"/>
        <v>47</v>
      </c>
      <c r="K970" s="594" t="s">
        <v>138</v>
      </c>
      <c r="L970" s="586">
        <v>188</v>
      </c>
      <c r="M970" s="595">
        <v>5</v>
      </c>
      <c r="N970" s="19">
        <f t="shared" si="475"/>
        <v>175</v>
      </c>
      <c r="O970" s="102">
        <f t="shared" si="476"/>
        <v>32900</v>
      </c>
      <c r="P970" s="103">
        <f t="shared" si="477"/>
        <v>26.210931073616464</v>
      </c>
      <c r="Q970" s="62">
        <f t="shared" si="457"/>
        <v>13700</v>
      </c>
      <c r="R970" s="104">
        <f t="shared" si="478"/>
        <v>150</v>
      </c>
      <c r="S970" s="62">
        <f t="shared" si="479"/>
        <v>0</v>
      </c>
      <c r="T970" s="62">
        <f t="shared" si="480"/>
        <v>0</v>
      </c>
      <c r="U970" s="62">
        <f t="shared" si="481"/>
        <v>46600</v>
      </c>
      <c r="V970" s="62">
        <f t="shared" si="482"/>
        <v>85700</v>
      </c>
      <c r="W970" s="19">
        <f t="shared" si="483"/>
        <v>1.8386831487240114</v>
      </c>
      <c r="X970" s="111">
        <f t="shared" si="484"/>
        <v>114300</v>
      </c>
      <c r="Y970" s="111"/>
      <c r="Z970" s="112">
        <f t="shared" si="485"/>
        <v>2965.7544910179654</v>
      </c>
      <c r="AA970" s="112">
        <f t="shared" si="486"/>
        <v>1966.9</v>
      </c>
      <c r="AB970" s="112">
        <f t="shared" si="487"/>
        <v>987</v>
      </c>
      <c r="AC970" s="112">
        <f t="shared" si="488"/>
        <v>29657.544910179655</v>
      </c>
      <c r="AD970" s="112">
        <f t="shared" si="489"/>
        <v>19669</v>
      </c>
      <c r="AE970" s="112">
        <f t="shared" si="490"/>
        <v>25800</v>
      </c>
      <c r="AF970" s="112">
        <f t="shared" si="491"/>
        <v>16800</v>
      </c>
      <c r="AG970" s="113">
        <f t="shared" si="492"/>
        <v>0.30105017502917153</v>
      </c>
      <c r="AH970" s="114">
        <f t="shared" si="493"/>
        <v>0.19603267211201866</v>
      </c>
    </row>
    <row r="971" spans="1:34" ht="21" customHeight="1">
      <c r="A971" s="593">
        <f t="shared" si="452"/>
        <v>961</v>
      </c>
      <c r="C971" s="135" t="s">
        <v>2478</v>
      </c>
      <c r="E971" s="595">
        <v>1</v>
      </c>
      <c r="F971" s="119"/>
      <c r="G971" s="594"/>
      <c r="H971" s="120" t="s">
        <v>2420</v>
      </c>
      <c r="I971" s="588" t="s">
        <v>2441</v>
      </c>
      <c r="J971" s="594">
        <f t="shared" si="474"/>
        <v>40</v>
      </c>
      <c r="K971" s="594" t="s">
        <v>138</v>
      </c>
      <c r="L971" s="586">
        <v>108</v>
      </c>
      <c r="M971" s="595">
        <v>5</v>
      </c>
      <c r="N971" s="19">
        <f t="shared" si="475"/>
        <v>175</v>
      </c>
      <c r="O971" s="102">
        <f t="shared" si="476"/>
        <v>18900</v>
      </c>
      <c r="P971" s="103">
        <f t="shared" si="477"/>
        <v>15.057343382715841</v>
      </c>
      <c r="Q971" s="62">
        <f t="shared" si="457"/>
        <v>13700</v>
      </c>
      <c r="R971" s="104">
        <f t="shared" si="478"/>
        <v>150</v>
      </c>
      <c r="S971" s="62">
        <f t="shared" si="479"/>
        <v>0</v>
      </c>
      <c r="T971" s="62">
        <f t="shared" si="480"/>
        <v>0</v>
      </c>
      <c r="U971" s="62">
        <f t="shared" si="481"/>
        <v>32600</v>
      </c>
      <c r="V971" s="62">
        <f t="shared" si="482"/>
        <v>59700</v>
      </c>
      <c r="W971" s="19">
        <f t="shared" si="483"/>
        <v>1.8311230300135923</v>
      </c>
      <c r="X971" s="111">
        <f t="shared" si="484"/>
        <v>79600</v>
      </c>
      <c r="Y971" s="111"/>
      <c r="Z971" s="112">
        <f t="shared" si="485"/>
        <v>2052.820359281437</v>
      </c>
      <c r="AA971" s="112">
        <f t="shared" si="486"/>
        <v>1356.8000000000002</v>
      </c>
      <c r="AB971" s="112">
        <f t="shared" si="487"/>
        <v>567</v>
      </c>
      <c r="AC971" s="112">
        <f t="shared" si="488"/>
        <v>20528.203592814367</v>
      </c>
      <c r="AD971" s="112">
        <f t="shared" si="489"/>
        <v>13568</v>
      </c>
      <c r="AE971" s="112">
        <f t="shared" si="490"/>
        <v>18000</v>
      </c>
      <c r="AF971" s="112">
        <f t="shared" si="491"/>
        <v>11700</v>
      </c>
      <c r="AG971" s="113">
        <f t="shared" si="492"/>
        <v>0.30150753768844218</v>
      </c>
      <c r="AH971" s="114">
        <f t="shared" si="493"/>
        <v>0.19597989949748743</v>
      </c>
    </row>
    <row r="972" spans="1:34" ht="21" customHeight="1">
      <c r="A972" s="593">
        <f t="shared" si="452"/>
        <v>962</v>
      </c>
      <c r="C972" s="135" t="s">
        <v>2479</v>
      </c>
      <c r="E972" s="595">
        <v>1</v>
      </c>
      <c r="F972" s="119"/>
      <c r="G972" s="594"/>
      <c r="H972" s="120" t="s">
        <v>2420</v>
      </c>
      <c r="I972" s="588" t="s">
        <v>2442</v>
      </c>
      <c r="J972" s="594">
        <f t="shared" si="474"/>
        <v>46</v>
      </c>
      <c r="K972" s="594" t="s">
        <v>138</v>
      </c>
      <c r="L972" s="586">
        <v>208</v>
      </c>
      <c r="M972" s="595">
        <v>5</v>
      </c>
      <c r="N972" s="19">
        <f t="shared" si="475"/>
        <v>175</v>
      </c>
      <c r="O972" s="102">
        <f t="shared" si="476"/>
        <v>36400</v>
      </c>
      <c r="P972" s="103">
        <f t="shared" si="477"/>
        <v>28.99932799634162</v>
      </c>
      <c r="Q972" s="62">
        <f t="shared" si="457"/>
        <v>13700</v>
      </c>
      <c r="R972" s="104">
        <f t="shared" si="478"/>
        <v>150</v>
      </c>
      <c r="S972" s="62">
        <f t="shared" si="479"/>
        <v>0</v>
      </c>
      <c r="T972" s="62">
        <f t="shared" si="480"/>
        <v>0</v>
      </c>
      <c r="U972" s="62">
        <f t="shared" si="481"/>
        <v>50100</v>
      </c>
      <c r="V972" s="62">
        <f t="shared" si="482"/>
        <v>92200</v>
      </c>
      <c r="W972" s="19">
        <f t="shared" si="483"/>
        <v>1.8399129883944687</v>
      </c>
      <c r="X972" s="111">
        <f t="shared" si="484"/>
        <v>123000</v>
      </c>
      <c r="Y972" s="111"/>
      <c r="Z972" s="112">
        <f t="shared" si="485"/>
        <v>3193.9880239520967</v>
      </c>
      <c r="AA972" s="112">
        <f t="shared" si="486"/>
        <v>2119</v>
      </c>
      <c r="AB972" s="112">
        <f t="shared" si="487"/>
        <v>1092</v>
      </c>
      <c r="AC972" s="112">
        <f t="shared" si="488"/>
        <v>31939.880239520964</v>
      </c>
      <c r="AD972" s="112">
        <f t="shared" si="489"/>
        <v>21190</v>
      </c>
      <c r="AE972" s="112">
        <f t="shared" si="490"/>
        <v>27700</v>
      </c>
      <c r="AF972" s="112">
        <f t="shared" si="491"/>
        <v>18000</v>
      </c>
      <c r="AG972" s="113">
        <f t="shared" si="492"/>
        <v>0.30043383947939262</v>
      </c>
      <c r="AH972" s="114">
        <f t="shared" si="493"/>
        <v>0.19522776572668113</v>
      </c>
    </row>
    <row r="973" spans="1:34" ht="21" customHeight="1">
      <c r="A973" s="593">
        <f t="shared" si="452"/>
        <v>963</v>
      </c>
      <c r="C973" s="135" t="s">
        <v>2480</v>
      </c>
      <c r="E973" s="595">
        <v>1</v>
      </c>
      <c r="F973" s="119"/>
      <c r="G973" s="594"/>
      <c r="H973" s="120" t="s">
        <v>2420</v>
      </c>
      <c r="I973" s="588" t="s">
        <v>2443</v>
      </c>
      <c r="J973" s="594">
        <f t="shared" si="474"/>
        <v>49</v>
      </c>
      <c r="K973" s="594" t="s">
        <v>138</v>
      </c>
      <c r="L973" s="586">
        <v>158</v>
      </c>
      <c r="M973" s="595">
        <v>5</v>
      </c>
      <c r="N973" s="19">
        <f t="shared" si="475"/>
        <v>175</v>
      </c>
      <c r="O973" s="102">
        <f t="shared" si="476"/>
        <v>27650</v>
      </c>
      <c r="P973" s="103">
        <f t="shared" si="477"/>
        <v>22.028335689528731</v>
      </c>
      <c r="Q973" s="62">
        <f t="shared" si="457"/>
        <v>13700</v>
      </c>
      <c r="R973" s="104">
        <f t="shared" si="478"/>
        <v>150</v>
      </c>
      <c r="S973" s="62">
        <f t="shared" si="479"/>
        <v>0</v>
      </c>
      <c r="T973" s="62">
        <f t="shared" si="480"/>
        <v>0</v>
      </c>
      <c r="U973" s="62">
        <f t="shared" si="481"/>
        <v>41350</v>
      </c>
      <c r="V973" s="62">
        <f t="shared" si="482"/>
        <v>76000</v>
      </c>
      <c r="W973" s="19">
        <f t="shared" si="483"/>
        <v>1.8364480229384039</v>
      </c>
      <c r="X973" s="111">
        <f t="shared" si="484"/>
        <v>101400</v>
      </c>
      <c r="Y973" s="111"/>
      <c r="Z973" s="112">
        <f t="shared" si="485"/>
        <v>2623.4041916167675</v>
      </c>
      <c r="AA973" s="112">
        <f t="shared" si="486"/>
        <v>1741.2</v>
      </c>
      <c r="AB973" s="112">
        <f t="shared" si="487"/>
        <v>829.5</v>
      </c>
      <c r="AC973" s="112">
        <f t="shared" si="488"/>
        <v>26234.041916167669</v>
      </c>
      <c r="AD973" s="112">
        <f t="shared" si="489"/>
        <v>17412</v>
      </c>
      <c r="AE973" s="112">
        <f t="shared" si="490"/>
        <v>22800</v>
      </c>
      <c r="AF973" s="112">
        <f t="shared" si="491"/>
        <v>14900</v>
      </c>
      <c r="AG973" s="113">
        <f t="shared" si="492"/>
        <v>0.3</v>
      </c>
      <c r="AH973" s="114">
        <f t="shared" si="493"/>
        <v>0.19605263157894737</v>
      </c>
    </row>
    <row r="974" spans="1:34" ht="21" customHeight="1">
      <c r="A974" s="593">
        <f t="shared" si="452"/>
        <v>964</v>
      </c>
      <c r="C974" s="135" t="s">
        <v>2481</v>
      </c>
      <c r="E974" s="595">
        <v>1</v>
      </c>
      <c r="F974" s="119"/>
      <c r="G974" s="594"/>
      <c r="H974" s="120" t="s">
        <v>2420</v>
      </c>
      <c r="I974" s="588" t="s">
        <v>2444</v>
      </c>
      <c r="J974" s="594">
        <f t="shared" si="474"/>
        <v>41</v>
      </c>
      <c r="K974" s="594" t="s">
        <v>138</v>
      </c>
      <c r="L974" s="586">
        <v>98</v>
      </c>
      <c r="M974" s="595">
        <v>5</v>
      </c>
      <c r="N974" s="19">
        <f t="shared" si="475"/>
        <v>175</v>
      </c>
      <c r="O974" s="102">
        <f t="shared" si="476"/>
        <v>17150</v>
      </c>
      <c r="P974" s="103">
        <f t="shared" si="477"/>
        <v>13.663144921353263</v>
      </c>
      <c r="Q974" s="62">
        <f t="shared" si="457"/>
        <v>13700</v>
      </c>
      <c r="R974" s="104">
        <f t="shared" si="478"/>
        <v>150</v>
      </c>
      <c r="S974" s="62">
        <f t="shared" si="479"/>
        <v>0</v>
      </c>
      <c r="T974" s="62">
        <f t="shared" si="480"/>
        <v>0</v>
      </c>
      <c r="U974" s="62">
        <f t="shared" si="481"/>
        <v>30850</v>
      </c>
      <c r="V974" s="62">
        <f t="shared" si="482"/>
        <v>56500</v>
      </c>
      <c r="W974" s="19">
        <f t="shared" si="483"/>
        <v>1.8296955521695668</v>
      </c>
      <c r="X974" s="111">
        <f t="shared" si="484"/>
        <v>75400</v>
      </c>
      <c r="Y974" s="111"/>
      <c r="Z974" s="112">
        <f t="shared" si="485"/>
        <v>1938.7035928143712</v>
      </c>
      <c r="AA974" s="112">
        <f t="shared" si="486"/>
        <v>1283.2</v>
      </c>
      <c r="AB974" s="112">
        <f t="shared" si="487"/>
        <v>514.5</v>
      </c>
      <c r="AC974" s="112">
        <f t="shared" si="488"/>
        <v>19387.035928143712</v>
      </c>
      <c r="AD974" s="112">
        <f t="shared" si="489"/>
        <v>12832</v>
      </c>
      <c r="AE974" s="112">
        <f t="shared" si="490"/>
        <v>17000</v>
      </c>
      <c r="AF974" s="112">
        <f t="shared" si="491"/>
        <v>11100</v>
      </c>
      <c r="AG974" s="113">
        <f t="shared" si="492"/>
        <v>0.30088495575221241</v>
      </c>
      <c r="AH974" s="114">
        <f t="shared" si="493"/>
        <v>0.19646017699115045</v>
      </c>
    </row>
    <row r="975" spans="1:34" ht="21" customHeight="1">
      <c r="A975" s="593">
        <f t="shared" si="452"/>
        <v>965</v>
      </c>
      <c r="C975" s="135" t="s">
        <v>2481</v>
      </c>
      <c r="E975" s="595">
        <v>1</v>
      </c>
      <c r="F975" s="119"/>
      <c r="G975" s="594"/>
      <c r="H975" s="120" t="s">
        <v>2420</v>
      </c>
      <c r="I975" s="588" t="s">
        <v>2445</v>
      </c>
      <c r="J975" s="594">
        <f t="shared" si="474"/>
        <v>41</v>
      </c>
      <c r="K975" s="594" t="s">
        <v>138</v>
      </c>
      <c r="L975" s="586">
        <v>98</v>
      </c>
      <c r="M975" s="595">
        <v>5</v>
      </c>
      <c r="N975" s="19">
        <f t="shared" si="475"/>
        <v>175</v>
      </c>
      <c r="O975" s="102">
        <f t="shared" si="476"/>
        <v>17150</v>
      </c>
      <c r="P975" s="103">
        <f t="shared" si="477"/>
        <v>13.663144921353263</v>
      </c>
      <c r="Q975" s="62">
        <f t="shared" si="457"/>
        <v>13700</v>
      </c>
      <c r="R975" s="104">
        <f t="shared" si="478"/>
        <v>150</v>
      </c>
      <c r="S975" s="62">
        <f t="shared" si="479"/>
        <v>0</v>
      </c>
      <c r="T975" s="62">
        <f t="shared" si="480"/>
        <v>0</v>
      </c>
      <c r="U975" s="62">
        <f t="shared" si="481"/>
        <v>30850</v>
      </c>
      <c r="V975" s="62">
        <f t="shared" si="482"/>
        <v>56500</v>
      </c>
      <c r="W975" s="19">
        <f t="shared" si="483"/>
        <v>1.8296955521695668</v>
      </c>
      <c r="X975" s="111">
        <f t="shared" si="484"/>
        <v>75400</v>
      </c>
      <c r="Y975" s="111"/>
      <c r="Z975" s="112">
        <f t="shared" si="485"/>
        <v>1938.7035928143712</v>
      </c>
      <c r="AA975" s="112">
        <f t="shared" si="486"/>
        <v>1283.2</v>
      </c>
      <c r="AB975" s="112">
        <f t="shared" si="487"/>
        <v>514.5</v>
      </c>
      <c r="AC975" s="112">
        <f t="shared" si="488"/>
        <v>19387.035928143712</v>
      </c>
      <c r="AD975" s="112">
        <f t="shared" si="489"/>
        <v>12832</v>
      </c>
      <c r="AE975" s="112">
        <f t="shared" si="490"/>
        <v>17000</v>
      </c>
      <c r="AF975" s="112">
        <f t="shared" si="491"/>
        <v>11100</v>
      </c>
      <c r="AG975" s="113">
        <f t="shared" si="492"/>
        <v>0.30088495575221241</v>
      </c>
      <c r="AH975" s="114">
        <f t="shared" si="493"/>
        <v>0.19646017699115045</v>
      </c>
    </row>
    <row r="976" spans="1:34" ht="21" customHeight="1">
      <c r="A976" s="593">
        <f t="shared" si="452"/>
        <v>966</v>
      </c>
      <c r="C976" s="135" t="s">
        <v>2482</v>
      </c>
      <c r="E976" s="595">
        <v>1</v>
      </c>
      <c r="F976" s="119"/>
      <c r="G976" s="594"/>
      <c r="H976" s="120" t="s">
        <v>2420</v>
      </c>
      <c r="I976" s="588" t="s">
        <v>2446</v>
      </c>
      <c r="J976" s="594">
        <f t="shared" si="474"/>
        <v>38</v>
      </c>
      <c r="K976" s="594" t="s">
        <v>138</v>
      </c>
      <c r="L976" s="586">
        <v>108</v>
      </c>
      <c r="M976" s="595">
        <v>5</v>
      </c>
      <c r="N976" s="19">
        <f t="shared" si="475"/>
        <v>175</v>
      </c>
      <c r="O976" s="102">
        <f t="shared" si="476"/>
        <v>18900</v>
      </c>
      <c r="P976" s="103">
        <f t="shared" si="477"/>
        <v>15.057343382715841</v>
      </c>
      <c r="Q976" s="62">
        <f t="shared" si="457"/>
        <v>13700</v>
      </c>
      <c r="R976" s="104">
        <f t="shared" si="478"/>
        <v>150</v>
      </c>
      <c r="S976" s="62">
        <f t="shared" si="479"/>
        <v>0</v>
      </c>
      <c r="T976" s="62">
        <f t="shared" si="480"/>
        <v>0</v>
      </c>
      <c r="U976" s="62">
        <f t="shared" si="481"/>
        <v>32600</v>
      </c>
      <c r="V976" s="62">
        <f t="shared" si="482"/>
        <v>59700</v>
      </c>
      <c r="W976" s="19">
        <f t="shared" si="483"/>
        <v>1.8311230300135923</v>
      </c>
      <c r="X976" s="111">
        <f t="shared" si="484"/>
        <v>79600</v>
      </c>
      <c r="Y976" s="111"/>
      <c r="Z976" s="112">
        <f t="shared" si="485"/>
        <v>2052.820359281437</v>
      </c>
      <c r="AA976" s="112">
        <f t="shared" si="486"/>
        <v>1356.8000000000002</v>
      </c>
      <c r="AB976" s="112">
        <f t="shared" si="487"/>
        <v>567</v>
      </c>
      <c r="AC976" s="112">
        <f t="shared" si="488"/>
        <v>20528.203592814367</v>
      </c>
      <c r="AD976" s="112">
        <f t="shared" si="489"/>
        <v>13568</v>
      </c>
      <c r="AE976" s="112">
        <f t="shared" si="490"/>
        <v>18000</v>
      </c>
      <c r="AF976" s="112">
        <f t="shared" si="491"/>
        <v>11700</v>
      </c>
      <c r="AG976" s="113">
        <f t="shared" si="492"/>
        <v>0.30150753768844218</v>
      </c>
      <c r="AH976" s="114">
        <f t="shared" si="493"/>
        <v>0.19597989949748743</v>
      </c>
    </row>
    <row r="977" spans="1:34" ht="21" customHeight="1">
      <c r="A977" s="593">
        <f t="shared" si="452"/>
        <v>967</v>
      </c>
      <c r="C977" s="135" t="s">
        <v>2448</v>
      </c>
      <c r="E977" s="595">
        <v>1</v>
      </c>
      <c r="F977" s="119"/>
      <c r="G977" s="594"/>
      <c r="H977" s="120" t="s">
        <v>2420</v>
      </c>
      <c r="I977" s="588" t="s">
        <v>2447</v>
      </c>
      <c r="J977" s="594">
        <f t="shared" si="474"/>
        <v>38</v>
      </c>
      <c r="K977" s="594" t="s">
        <v>138</v>
      </c>
      <c r="L977" s="586">
        <v>158</v>
      </c>
      <c r="M977" s="595">
        <v>5</v>
      </c>
      <c r="N977" s="19">
        <f t="shared" si="475"/>
        <v>175</v>
      </c>
      <c r="O977" s="102">
        <f t="shared" si="476"/>
        <v>27650</v>
      </c>
      <c r="P977" s="103">
        <f t="shared" si="477"/>
        <v>22.028335689528731</v>
      </c>
      <c r="Q977" s="62">
        <f t="shared" si="457"/>
        <v>13700</v>
      </c>
      <c r="R977" s="104">
        <f t="shared" si="478"/>
        <v>150</v>
      </c>
      <c r="S977" s="62">
        <f t="shared" si="479"/>
        <v>0</v>
      </c>
      <c r="T977" s="62">
        <f t="shared" si="480"/>
        <v>0</v>
      </c>
      <c r="U977" s="62">
        <f t="shared" si="481"/>
        <v>41350</v>
      </c>
      <c r="V977" s="62">
        <f t="shared" si="482"/>
        <v>76000</v>
      </c>
      <c r="W977" s="19">
        <f t="shared" si="483"/>
        <v>1.8364480229384039</v>
      </c>
      <c r="X977" s="111">
        <f t="shared" si="484"/>
        <v>101400</v>
      </c>
      <c r="Y977" s="111"/>
      <c r="Z977" s="112">
        <f t="shared" si="485"/>
        <v>2623.4041916167675</v>
      </c>
      <c r="AA977" s="112">
        <f t="shared" si="486"/>
        <v>1741.2</v>
      </c>
      <c r="AB977" s="112">
        <f t="shared" si="487"/>
        <v>829.5</v>
      </c>
      <c r="AC977" s="112">
        <f t="shared" si="488"/>
        <v>26234.041916167669</v>
      </c>
      <c r="AD977" s="112">
        <f t="shared" si="489"/>
        <v>17412</v>
      </c>
      <c r="AE977" s="112">
        <f t="shared" si="490"/>
        <v>22800</v>
      </c>
      <c r="AF977" s="112">
        <f t="shared" si="491"/>
        <v>14900</v>
      </c>
      <c r="AG977" s="113">
        <f t="shared" si="492"/>
        <v>0.3</v>
      </c>
      <c r="AH977" s="114">
        <f t="shared" si="493"/>
        <v>0.19605263157894737</v>
      </c>
    </row>
    <row r="978" spans="1:34" ht="21" customHeight="1">
      <c r="A978" s="593">
        <f t="shared" si="452"/>
        <v>968</v>
      </c>
      <c r="C978" s="135" t="s">
        <v>2483</v>
      </c>
      <c r="E978" s="595">
        <v>1</v>
      </c>
      <c r="F978" s="119"/>
      <c r="G978" s="594"/>
      <c r="H978" s="120" t="s">
        <v>2420</v>
      </c>
      <c r="I978" s="588" t="s">
        <v>2449</v>
      </c>
      <c r="J978" s="594">
        <f t="shared" si="474"/>
        <v>43</v>
      </c>
      <c r="K978" s="594" t="s">
        <v>138</v>
      </c>
      <c r="L978" s="586">
        <v>138</v>
      </c>
      <c r="M978" s="595">
        <v>5</v>
      </c>
      <c r="N978" s="19">
        <f t="shared" si="475"/>
        <v>175</v>
      </c>
      <c r="O978" s="102">
        <f t="shared" si="476"/>
        <v>24150</v>
      </c>
      <c r="P978" s="103">
        <f t="shared" si="477"/>
        <v>19.239938766803576</v>
      </c>
      <c r="Q978" s="62">
        <f t="shared" si="457"/>
        <v>13700</v>
      </c>
      <c r="R978" s="104">
        <f t="shared" si="478"/>
        <v>150</v>
      </c>
      <c r="S978" s="62">
        <f t="shared" si="479"/>
        <v>0</v>
      </c>
      <c r="T978" s="62">
        <f t="shared" si="480"/>
        <v>0</v>
      </c>
      <c r="U978" s="62">
        <f t="shared" si="481"/>
        <v>37850</v>
      </c>
      <c r="V978" s="62">
        <f t="shared" si="482"/>
        <v>69500</v>
      </c>
      <c r="W978" s="19">
        <f t="shared" si="483"/>
        <v>1.8346134679122601</v>
      </c>
      <c r="X978" s="111">
        <f t="shared" si="484"/>
        <v>92700</v>
      </c>
      <c r="Y978" s="111"/>
      <c r="Z978" s="112">
        <f t="shared" si="485"/>
        <v>2395.1706586826349</v>
      </c>
      <c r="AA978" s="112">
        <f t="shared" si="486"/>
        <v>1589.1000000000001</v>
      </c>
      <c r="AB978" s="112">
        <f t="shared" si="487"/>
        <v>724.5</v>
      </c>
      <c r="AC978" s="112">
        <f t="shared" si="488"/>
        <v>23951.706586826353</v>
      </c>
      <c r="AD978" s="112">
        <f t="shared" si="489"/>
        <v>15891</v>
      </c>
      <c r="AE978" s="112">
        <f t="shared" si="490"/>
        <v>20900</v>
      </c>
      <c r="AF978" s="112">
        <f t="shared" si="491"/>
        <v>13600</v>
      </c>
      <c r="AG978" s="113">
        <f t="shared" si="492"/>
        <v>0.30071942446043165</v>
      </c>
      <c r="AH978" s="114">
        <f t="shared" si="493"/>
        <v>0.19568345323741007</v>
      </c>
    </row>
    <row r="979" spans="1:34" ht="21" customHeight="1">
      <c r="A979" s="593">
        <f t="shared" si="452"/>
        <v>969</v>
      </c>
      <c r="C979" s="135" t="s">
        <v>2484</v>
      </c>
      <c r="E979" s="595">
        <v>1</v>
      </c>
      <c r="F979" s="119"/>
      <c r="G979" s="594"/>
      <c r="H979" s="120" t="s">
        <v>2420</v>
      </c>
      <c r="I979" s="588" t="s">
        <v>2450</v>
      </c>
      <c r="J979" s="594">
        <f t="shared" si="474"/>
        <v>46</v>
      </c>
      <c r="K979" s="594" t="s">
        <v>138</v>
      </c>
      <c r="L979" s="586">
        <v>90</v>
      </c>
      <c r="M979" s="595">
        <v>5</v>
      </c>
      <c r="N979" s="19">
        <f t="shared" si="475"/>
        <v>175</v>
      </c>
      <c r="O979" s="102">
        <f t="shared" si="476"/>
        <v>15750</v>
      </c>
      <c r="P979" s="103">
        <f t="shared" si="477"/>
        <v>12.547786152263201</v>
      </c>
      <c r="Q979" s="62">
        <f t="shared" si="457"/>
        <v>13700</v>
      </c>
      <c r="R979" s="104">
        <f t="shared" si="478"/>
        <v>150</v>
      </c>
      <c r="S979" s="62">
        <f t="shared" si="479"/>
        <v>0</v>
      </c>
      <c r="T979" s="62">
        <f t="shared" si="480"/>
        <v>0</v>
      </c>
      <c r="U979" s="62">
        <f t="shared" si="481"/>
        <v>29450</v>
      </c>
      <c r="V979" s="62">
        <f t="shared" si="482"/>
        <v>53900</v>
      </c>
      <c r="W979" s="19">
        <f t="shared" si="483"/>
        <v>1.8284314223844331</v>
      </c>
      <c r="X979" s="111">
        <f t="shared" si="484"/>
        <v>71900</v>
      </c>
      <c r="Y979" s="111"/>
      <c r="Z979" s="112">
        <f t="shared" si="485"/>
        <v>1847.410179640719</v>
      </c>
      <c r="AA979" s="112">
        <f t="shared" si="486"/>
        <v>1222.7</v>
      </c>
      <c r="AB979" s="112">
        <f t="shared" si="487"/>
        <v>472.5</v>
      </c>
      <c r="AC979" s="112">
        <f t="shared" si="488"/>
        <v>18474.101796407187</v>
      </c>
      <c r="AD979" s="112">
        <f t="shared" si="489"/>
        <v>12227</v>
      </c>
      <c r="AE979" s="112">
        <f t="shared" si="490"/>
        <v>16200</v>
      </c>
      <c r="AF979" s="112">
        <f t="shared" si="491"/>
        <v>10600</v>
      </c>
      <c r="AG979" s="113">
        <f t="shared" si="492"/>
        <v>0.30055658627087201</v>
      </c>
      <c r="AH979" s="114">
        <f t="shared" si="493"/>
        <v>0.19666048237476808</v>
      </c>
    </row>
    <row r="980" spans="1:34" ht="21" customHeight="1">
      <c r="A980" s="593">
        <f t="shared" si="452"/>
        <v>970</v>
      </c>
      <c r="C980" s="135" t="s">
        <v>2485</v>
      </c>
      <c r="E980" s="595">
        <v>1</v>
      </c>
      <c r="F980" s="119"/>
      <c r="G980" s="594"/>
      <c r="H980" s="120" t="s">
        <v>2420</v>
      </c>
      <c r="I980" s="588" t="s">
        <v>2451</v>
      </c>
      <c r="J980" s="594">
        <f t="shared" si="474"/>
        <v>49</v>
      </c>
      <c r="K980" s="594" t="s">
        <v>138</v>
      </c>
      <c r="L980" s="586">
        <v>196</v>
      </c>
      <c r="M980" s="595">
        <v>5</v>
      </c>
      <c r="N980" s="19">
        <f t="shared" si="475"/>
        <v>175</v>
      </c>
      <c r="O980" s="102">
        <f t="shared" si="476"/>
        <v>34300</v>
      </c>
      <c r="P980" s="103">
        <f t="shared" si="477"/>
        <v>27.326289842706526</v>
      </c>
      <c r="Q980" s="62">
        <f t="shared" si="457"/>
        <v>13700</v>
      </c>
      <c r="R980" s="104">
        <f t="shared" si="478"/>
        <v>150</v>
      </c>
      <c r="S980" s="62">
        <f t="shared" si="479"/>
        <v>0</v>
      </c>
      <c r="T980" s="62">
        <f t="shared" si="480"/>
        <v>0</v>
      </c>
      <c r="U980" s="62">
        <f t="shared" si="481"/>
        <v>48000</v>
      </c>
      <c r="V980" s="62">
        <f t="shared" si="482"/>
        <v>88300</v>
      </c>
      <c r="W980" s="19">
        <f t="shared" si="483"/>
        <v>1.8391966067864272</v>
      </c>
      <c r="X980" s="111">
        <f t="shared" si="484"/>
        <v>117800</v>
      </c>
      <c r="Y980" s="111"/>
      <c r="Z980" s="112">
        <f t="shared" si="485"/>
        <v>3057.0479041916165</v>
      </c>
      <c r="AA980" s="112">
        <f t="shared" si="486"/>
        <v>2027.4</v>
      </c>
      <c r="AB980" s="112">
        <f t="shared" si="487"/>
        <v>1029</v>
      </c>
      <c r="AC980" s="112">
        <f t="shared" si="488"/>
        <v>30570.479041916158</v>
      </c>
      <c r="AD980" s="112">
        <f t="shared" si="489"/>
        <v>20274</v>
      </c>
      <c r="AE980" s="112">
        <f t="shared" si="490"/>
        <v>26500</v>
      </c>
      <c r="AF980" s="112">
        <f t="shared" si="491"/>
        <v>17300</v>
      </c>
      <c r="AG980" s="113">
        <f t="shared" si="492"/>
        <v>0.30011325028312569</v>
      </c>
      <c r="AH980" s="114">
        <f t="shared" si="493"/>
        <v>0.19592298980747452</v>
      </c>
    </row>
    <row r="981" spans="1:34" ht="21" customHeight="1">
      <c r="A981" s="593">
        <f t="shared" si="452"/>
        <v>971</v>
      </c>
      <c r="C981" s="135" t="s">
        <v>2495</v>
      </c>
      <c r="E981" s="595">
        <v>1</v>
      </c>
      <c r="F981" s="119"/>
      <c r="G981" s="594"/>
      <c r="H981" s="120" t="s">
        <v>2420</v>
      </c>
      <c r="I981" s="588" t="s">
        <v>2486</v>
      </c>
      <c r="J981" s="594">
        <f t="shared" si="474"/>
        <v>45</v>
      </c>
      <c r="K981" s="594" t="s">
        <v>138</v>
      </c>
      <c r="L981" s="586">
        <v>148</v>
      </c>
      <c r="M981" s="595">
        <v>5</v>
      </c>
      <c r="N981" s="19">
        <f t="shared" si="475"/>
        <v>175</v>
      </c>
      <c r="O981" s="102">
        <f t="shared" si="476"/>
        <v>25900</v>
      </c>
      <c r="P981" s="103">
        <f t="shared" si="477"/>
        <v>20.634137228166153</v>
      </c>
      <c r="Q981" s="62">
        <f t="shared" si="457"/>
        <v>13700</v>
      </c>
      <c r="R981" s="104">
        <f t="shared" si="478"/>
        <v>150</v>
      </c>
      <c r="S981" s="62">
        <f t="shared" si="479"/>
        <v>0</v>
      </c>
      <c r="T981" s="62">
        <f t="shared" si="480"/>
        <v>0</v>
      </c>
      <c r="U981" s="62">
        <f t="shared" si="481"/>
        <v>39600</v>
      </c>
      <c r="V981" s="62">
        <f t="shared" si="482"/>
        <v>72700</v>
      </c>
      <c r="W981" s="19">
        <f t="shared" si="483"/>
        <v>1.8355712816790661</v>
      </c>
      <c r="X981" s="111">
        <f t="shared" si="484"/>
        <v>97000</v>
      </c>
      <c r="Y981" s="111"/>
      <c r="Z981" s="112">
        <f t="shared" si="485"/>
        <v>2509.287425149701</v>
      </c>
      <c r="AA981" s="112">
        <f t="shared" si="486"/>
        <v>1661</v>
      </c>
      <c r="AB981" s="112">
        <f t="shared" si="487"/>
        <v>777</v>
      </c>
      <c r="AC981" s="112">
        <f t="shared" si="488"/>
        <v>25092.874251497007</v>
      </c>
      <c r="AD981" s="112">
        <f t="shared" si="489"/>
        <v>16610</v>
      </c>
      <c r="AE981" s="112">
        <f t="shared" si="490"/>
        <v>21900</v>
      </c>
      <c r="AF981" s="112">
        <f t="shared" si="491"/>
        <v>14200</v>
      </c>
      <c r="AG981" s="113">
        <f t="shared" si="492"/>
        <v>0.30123796423658872</v>
      </c>
      <c r="AH981" s="114">
        <f t="shared" si="493"/>
        <v>0.19532324621733149</v>
      </c>
    </row>
    <row r="982" spans="1:34" ht="21" customHeight="1">
      <c r="A982" s="593">
        <f t="shared" si="452"/>
        <v>972</v>
      </c>
      <c r="C982" s="135" t="s">
        <v>2496</v>
      </c>
      <c r="E982" s="595">
        <v>1</v>
      </c>
      <c r="F982" s="119"/>
      <c r="G982" s="594"/>
      <c r="H982" s="120" t="s">
        <v>2420</v>
      </c>
      <c r="I982" s="588" t="s">
        <v>2497</v>
      </c>
      <c r="J982" s="594">
        <f t="shared" si="474"/>
        <v>44</v>
      </c>
      <c r="K982" s="594" t="s">
        <v>138</v>
      </c>
      <c r="L982" s="586">
        <v>188</v>
      </c>
      <c r="M982" s="595">
        <v>5</v>
      </c>
      <c r="N982" s="19">
        <f t="shared" si="475"/>
        <v>175</v>
      </c>
      <c r="O982" s="102">
        <f t="shared" si="476"/>
        <v>32900</v>
      </c>
      <c r="P982" s="103">
        <f t="shared" si="477"/>
        <v>26.210931073616464</v>
      </c>
      <c r="Q982" s="62">
        <f t="shared" si="457"/>
        <v>13700</v>
      </c>
      <c r="R982" s="104">
        <f t="shared" si="478"/>
        <v>150</v>
      </c>
      <c r="S982" s="62">
        <f t="shared" si="479"/>
        <v>0</v>
      </c>
      <c r="T982" s="62">
        <f t="shared" si="480"/>
        <v>0</v>
      </c>
      <c r="U982" s="62">
        <f t="shared" si="481"/>
        <v>46600</v>
      </c>
      <c r="V982" s="62">
        <f t="shared" si="482"/>
        <v>85700</v>
      </c>
      <c r="W982" s="19">
        <f t="shared" si="483"/>
        <v>1.8386831487240114</v>
      </c>
      <c r="X982" s="111">
        <f t="shared" si="484"/>
        <v>114300</v>
      </c>
      <c r="Y982" s="111"/>
      <c r="Z982" s="112">
        <f t="shared" si="485"/>
        <v>2965.7544910179654</v>
      </c>
      <c r="AA982" s="112">
        <f t="shared" si="486"/>
        <v>1966.9</v>
      </c>
      <c r="AB982" s="112">
        <f t="shared" si="487"/>
        <v>987</v>
      </c>
      <c r="AC982" s="112">
        <f t="shared" si="488"/>
        <v>29657.544910179655</v>
      </c>
      <c r="AD982" s="112">
        <f t="shared" si="489"/>
        <v>19669</v>
      </c>
      <c r="AE982" s="112">
        <f t="shared" si="490"/>
        <v>25800</v>
      </c>
      <c r="AF982" s="112">
        <f t="shared" si="491"/>
        <v>16800</v>
      </c>
      <c r="AG982" s="113">
        <f t="shared" si="492"/>
        <v>0.30105017502917153</v>
      </c>
      <c r="AH982" s="114">
        <f t="shared" si="493"/>
        <v>0.19603267211201866</v>
      </c>
    </row>
    <row r="983" spans="1:34" ht="21" customHeight="1">
      <c r="A983" s="593">
        <f t="shared" si="452"/>
        <v>973</v>
      </c>
      <c r="C983" s="135" t="s">
        <v>2498</v>
      </c>
      <c r="E983" s="595">
        <v>1</v>
      </c>
      <c r="F983" s="119"/>
      <c r="G983" s="594"/>
      <c r="H983" s="120" t="s">
        <v>2420</v>
      </c>
      <c r="I983" s="588" t="s">
        <v>2487</v>
      </c>
      <c r="J983" s="594">
        <f t="shared" si="474"/>
        <v>42</v>
      </c>
      <c r="K983" s="594" t="s">
        <v>138</v>
      </c>
      <c r="L983" s="586">
        <v>98</v>
      </c>
      <c r="M983" s="595">
        <v>5</v>
      </c>
      <c r="N983" s="19">
        <f t="shared" si="475"/>
        <v>175</v>
      </c>
      <c r="O983" s="102">
        <f t="shared" si="476"/>
        <v>17150</v>
      </c>
      <c r="P983" s="103">
        <f t="shared" si="477"/>
        <v>13.663144921353263</v>
      </c>
      <c r="Q983" s="62">
        <f t="shared" si="457"/>
        <v>13700</v>
      </c>
      <c r="R983" s="104">
        <f t="shared" si="478"/>
        <v>150</v>
      </c>
      <c r="S983" s="62">
        <f t="shared" si="479"/>
        <v>0</v>
      </c>
      <c r="T983" s="62">
        <f t="shared" si="480"/>
        <v>0</v>
      </c>
      <c r="U983" s="62">
        <f t="shared" si="481"/>
        <v>30850</v>
      </c>
      <c r="V983" s="62">
        <f t="shared" si="482"/>
        <v>56500</v>
      </c>
      <c r="W983" s="19">
        <f t="shared" si="483"/>
        <v>1.8296955521695668</v>
      </c>
      <c r="X983" s="111">
        <f t="shared" si="484"/>
        <v>75400</v>
      </c>
      <c r="Y983" s="111"/>
      <c r="Z983" s="112">
        <f t="shared" si="485"/>
        <v>1938.7035928143712</v>
      </c>
      <c r="AA983" s="112">
        <f t="shared" si="486"/>
        <v>1283.2</v>
      </c>
      <c r="AB983" s="112">
        <f t="shared" si="487"/>
        <v>514.5</v>
      </c>
      <c r="AC983" s="112">
        <f t="shared" si="488"/>
        <v>19387.035928143712</v>
      </c>
      <c r="AD983" s="112">
        <f t="shared" si="489"/>
        <v>12832</v>
      </c>
      <c r="AE983" s="112">
        <f t="shared" si="490"/>
        <v>17000</v>
      </c>
      <c r="AF983" s="112">
        <f t="shared" si="491"/>
        <v>11100</v>
      </c>
      <c r="AG983" s="113">
        <f t="shared" si="492"/>
        <v>0.30088495575221241</v>
      </c>
      <c r="AH983" s="114">
        <f t="shared" si="493"/>
        <v>0.19646017699115045</v>
      </c>
    </row>
    <row r="984" spans="1:34" ht="21" customHeight="1">
      <c r="A984" s="593">
        <f t="shared" si="452"/>
        <v>974</v>
      </c>
      <c r="C984" s="135" t="s">
        <v>2499</v>
      </c>
      <c r="E984" s="595">
        <v>1</v>
      </c>
      <c r="F984" s="119"/>
      <c r="G984" s="594"/>
      <c r="H984" s="120" t="s">
        <v>2420</v>
      </c>
      <c r="I984" s="588" t="s">
        <v>2500</v>
      </c>
      <c r="J984" s="594">
        <f t="shared" si="474"/>
        <v>47</v>
      </c>
      <c r="K984" s="594" t="s">
        <v>2452</v>
      </c>
      <c r="L984" s="586">
        <v>86</v>
      </c>
      <c r="M984" s="595">
        <v>5</v>
      </c>
      <c r="N984" s="19">
        <f t="shared" si="475"/>
        <v>175</v>
      </c>
      <c r="O984" s="102">
        <f t="shared" si="476"/>
        <v>15050</v>
      </c>
      <c r="P984" s="103">
        <f t="shared" si="477"/>
        <v>11.990106767718171</v>
      </c>
      <c r="Q984" s="62">
        <f t="shared" si="457"/>
        <v>13700</v>
      </c>
      <c r="R984" s="104">
        <f t="shared" si="478"/>
        <v>150</v>
      </c>
      <c r="S984" s="62">
        <f t="shared" si="479"/>
        <v>0</v>
      </c>
      <c r="T984" s="62">
        <f t="shared" si="480"/>
        <v>0</v>
      </c>
      <c r="U984" s="62">
        <f t="shared" si="481"/>
        <v>28750</v>
      </c>
      <c r="V984" s="62">
        <f t="shared" si="482"/>
        <v>52600</v>
      </c>
      <c r="W984" s="19">
        <f t="shared" si="483"/>
        <v>1.8277531892736267</v>
      </c>
      <c r="X984" s="111">
        <f t="shared" si="484"/>
        <v>70200</v>
      </c>
      <c r="Y984" s="111"/>
      <c r="Z984" s="112">
        <f t="shared" si="485"/>
        <v>1801.7634730538925</v>
      </c>
      <c r="AA984" s="112">
        <f t="shared" si="486"/>
        <v>1191.6000000000001</v>
      </c>
      <c r="AB984" s="112">
        <f t="shared" si="487"/>
        <v>451.5</v>
      </c>
      <c r="AC984" s="112">
        <f t="shared" si="488"/>
        <v>18017.634730538928</v>
      </c>
      <c r="AD984" s="112">
        <f t="shared" si="489"/>
        <v>11916</v>
      </c>
      <c r="AE984" s="112">
        <f t="shared" si="490"/>
        <v>15800</v>
      </c>
      <c r="AF984" s="112">
        <f t="shared" si="491"/>
        <v>10300</v>
      </c>
      <c r="AG984" s="113">
        <f t="shared" si="492"/>
        <v>0.30038022813688214</v>
      </c>
      <c r="AH984" s="114">
        <f t="shared" si="493"/>
        <v>0.19581749049429659</v>
      </c>
    </row>
    <row r="985" spans="1:34" ht="21" customHeight="1">
      <c r="A985" s="593">
        <f t="shared" si="452"/>
        <v>975</v>
      </c>
      <c r="C985" s="135" t="s">
        <v>2501</v>
      </c>
      <c r="E985" s="595">
        <v>1</v>
      </c>
      <c r="F985" s="119"/>
      <c r="G985" s="594"/>
      <c r="H985" s="120" t="s">
        <v>2420</v>
      </c>
      <c r="I985" s="588" t="s">
        <v>2488</v>
      </c>
      <c r="J985" s="594">
        <f t="shared" si="474"/>
        <v>42</v>
      </c>
      <c r="K985" s="594" t="s">
        <v>138</v>
      </c>
      <c r="L985" s="586">
        <v>188</v>
      </c>
      <c r="M985" s="595">
        <v>5</v>
      </c>
      <c r="N985" s="19">
        <f t="shared" si="475"/>
        <v>175</v>
      </c>
      <c r="O985" s="102">
        <f t="shared" si="476"/>
        <v>32900</v>
      </c>
      <c r="P985" s="103">
        <f t="shared" si="477"/>
        <v>26.210931073616464</v>
      </c>
      <c r="Q985" s="62">
        <f t="shared" si="457"/>
        <v>13700</v>
      </c>
      <c r="R985" s="104">
        <f t="shared" si="478"/>
        <v>150</v>
      </c>
      <c r="S985" s="62">
        <f t="shared" si="479"/>
        <v>0</v>
      </c>
      <c r="T985" s="62">
        <f t="shared" si="480"/>
        <v>0</v>
      </c>
      <c r="U985" s="62">
        <f t="shared" si="481"/>
        <v>46600</v>
      </c>
      <c r="V985" s="62">
        <f t="shared" si="482"/>
        <v>85700</v>
      </c>
      <c r="W985" s="19">
        <f t="shared" si="483"/>
        <v>1.8386831487240114</v>
      </c>
      <c r="X985" s="111">
        <f t="shared" si="484"/>
        <v>114300</v>
      </c>
      <c r="Y985" s="111"/>
      <c r="Z985" s="112">
        <f t="shared" si="485"/>
        <v>2965.7544910179654</v>
      </c>
      <c r="AA985" s="112">
        <f t="shared" si="486"/>
        <v>1966.9</v>
      </c>
      <c r="AB985" s="112">
        <f t="shared" si="487"/>
        <v>987</v>
      </c>
      <c r="AC985" s="112">
        <f t="shared" si="488"/>
        <v>29657.544910179655</v>
      </c>
      <c r="AD985" s="112">
        <f t="shared" si="489"/>
        <v>19669</v>
      </c>
      <c r="AE985" s="112">
        <f t="shared" si="490"/>
        <v>25800</v>
      </c>
      <c r="AF985" s="112">
        <f t="shared" si="491"/>
        <v>16800</v>
      </c>
      <c r="AG985" s="113">
        <f t="shared" si="492"/>
        <v>0.30105017502917153</v>
      </c>
      <c r="AH985" s="114">
        <f t="shared" si="493"/>
        <v>0.19603267211201866</v>
      </c>
    </row>
    <row r="986" spans="1:34" ht="21" customHeight="1">
      <c r="A986" s="593">
        <f t="shared" si="452"/>
        <v>976</v>
      </c>
      <c r="C986" s="135" t="s">
        <v>2502</v>
      </c>
      <c r="E986" s="595">
        <v>1</v>
      </c>
      <c r="F986" s="119"/>
      <c r="G986" s="594"/>
      <c r="H986" s="120" t="s">
        <v>2420</v>
      </c>
      <c r="I986" s="588" t="s">
        <v>2489</v>
      </c>
      <c r="J986" s="594">
        <f t="shared" si="474"/>
        <v>42</v>
      </c>
      <c r="K986" s="594" t="s">
        <v>138</v>
      </c>
      <c r="L986" s="586">
        <v>158</v>
      </c>
      <c r="M986" s="595">
        <v>5</v>
      </c>
      <c r="N986" s="19">
        <f t="shared" si="475"/>
        <v>175</v>
      </c>
      <c r="O986" s="102">
        <f t="shared" si="476"/>
        <v>27650</v>
      </c>
      <c r="P986" s="103">
        <f t="shared" si="477"/>
        <v>22.028335689528731</v>
      </c>
      <c r="Q986" s="62">
        <f t="shared" si="457"/>
        <v>13700</v>
      </c>
      <c r="R986" s="104">
        <f t="shared" si="478"/>
        <v>150</v>
      </c>
      <c r="S986" s="62">
        <f t="shared" si="479"/>
        <v>0</v>
      </c>
      <c r="T986" s="62">
        <f t="shared" si="480"/>
        <v>0</v>
      </c>
      <c r="U986" s="62">
        <f t="shared" si="481"/>
        <v>41350</v>
      </c>
      <c r="V986" s="62">
        <f t="shared" si="482"/>
        <v>76000</v>
      </c>
      <c r="W986" s="19">
        <f t="shared" si="483"/>
        <v>1.8364480229384039</v>
      </c>
      <c r="X986" s="111">
        <f t="shared" si="484"/>
        <v>101400</v>
      </c>
      <c r="Y986" s="111"/>
      <c r="Z986" s="112">
        <f t="shared" si="485"/>
        <v>2623.4041916167675</v>
      </c>
      <c r="AA986" s="112">
        <f t="shared" si="486"/>
        <v>1741.2</v>
      </c>
      <c r="AB986" s="112">
        <f t="shared" si="487"/>
        <v>829.5</v>
      </c>
      <c r="AC986" s="112">
        <f t="shared" si="488"/>
        <v>26234.041916167669</v>
      </c>
      <c r="AD986" s="112">
        <f t="shared" si="489"/>
        <v>17412</v>
      </c>
      <c r="AE986" s="112">
        <f t="shared" si="490"/>
        <v>22800</v>
      </c>
      <c r="AF986" s="112">
        <f t="shared" si="491"/>
        <v>14900</v>
      </c>
      <c r="AG986" s="113">
        <f t="shared" si="492"/>
        <v>0.3</v>
      </c>
      <c r="AH986" s="114">
        <f t="shared" si="493"/>
        <v>0.19605263157894737</v>
      </c>
    </row>
    <row r="987" spans="1:34" ht="21" customHeight="1">
      <c r="A987" s="593">
        <f t="shared" si="452"/>
        <v>977</v>
      </c>
      <c r="C987" s="135" t="s">
        <v>2503</v>
      </c>
      <c r="E987" s="595">
        <v>1</v>
      </c>
      <c r="F987" s="119"/>
      <c r="G987" s="594"/>
      <c r="H987" s="120" t="s">
        <v>2420</v>
      </c>
      <c r="I987" s="588" t="s">
        <v>2490</v>
      </c>
      <c r="J987" s="594">
        <f t="shared" si="474"/>
        <v>44</v>
      </c>
      <c r="K987" s="594" t="s">
        <v>138</v>
      </c>
      <c r="L987" s="586">
        <v>249</v>
      </c>
      <c r="M987" s="595">
        <v>5</v>
      </c>
      <c r="N987" s="19">
        <f t="shared" si="475"/>
        <v>175</v>
      </c>
      <c r="O987" s="102">
        <f t="shared" si="476"/>
        <v>43575</v>
      </c>
      <c r="P987" s="103">
        <f t="shared" si="477"/>
        <v>34.715541687928187</v>
      </c>
      <c r="Q987" s="62">
        <f t="shared" si="457"/>
        <v>13700</v>
      </c>
      <c r="R987" s="104">
        <f t="shared" si="478"/>
        <v>150</v>
      </c>
      <c r="S987" s="62">
        <f t="shared" si="479"/>
        <v>0</v>
      </c>
      <c r="T987" s="62">
        <f t="shared" si="480"/>
        <v>0</v>
      </c>
      <c r="U987" s="62">
        <f t="shared" si="481"/>
        <v>57275</v>
      </c>
      <c r="V987" s="62">
        <f t="shared" si="482"/>
        <v>105500</v>
      </c>
      <c r="W987" s="19">
        <f t="shared" si="483"/>
        <v>1.8419642600438582</v>
      </c>
      <c r="X987" s="111">
        <f t="shared" si="484"/>
        <v>140700</v>
      </c>
      <c r="Y987" s="111"/>
      <c r="Z987" s="112">
        <f t="shared" si="485"/>
        <v>3661.8667664670661</v>
      </c>
      <c r="AA987" s="112">
        <f t="shared" si="486"/>
        <v>2430.6</v>
      </c>
      <c r="AB987" s="112">
        <f t="shared" si="487"/>
        <v>1307.25</v>
      </c>
      <c r="AC987" s="112">
        <f t="shared" si="488"/>
        <v>36618.667664670662</v>
      </c>
      <c r="AD987" s="112">
        <f t="shared" si="489"/>
        <v>24306</v>
      </c>
      <c r="AE987" s="112">
        <f t="shared" si="490"/>
        <v>31700</v>
      </c>
      <c r="AF987" s="112">
        <f t="shared" si="491"/>
        <v>20600</v>
      </c>
      <c r="AG987" s="113">
        <f t="shared" si="492"/>
        <v>0.30047393364928909</v>
      </c>
      <c r="AH987" s="114">
        <f t="shared" si="493"/>
        <v>0.19526066350710899</v>
      </c>
    </row>
    <row r="988" spans="1:34" ht="21" customHeight="1">
      <c r="A988" s="593">
        <f t="shared" si="452"/>
        <v>978</v>
      </c>
      <c r="C988" s="135" t="s">
        <v>2504</v>
      </c>
      <c r="E988" s="595">
        <v>1</v>
      </c>
      <c r="F988" s="119"/>
      <c r="G988" s="594"/>
      <c r="H988" s="120" t="s">
        <v>2420</v>
      </c>
      <c r="I988" s="588" t="s">
        <v>2491</v>
      </c>
      <c r="J988" s="594">
        <f t="shared" si="474"/>
        <v>42</v>
      </c>
      <c r="K988" s="594" t="s">
        <v>138</v>
      </c>
      <c r="L988" s="586">
        <v>198</v>
      </c>
      <c r="M988" s="595">
        <v>5</v>
      </c>
      <c r="N988" s="19">
        <f t="shared" si="475"/>
        <v>175</v>
      </c>
      <c r="O988" s="102">
        <f t="shared" si="476"/>
        <v>34650</v>
      </c>
      <c r="P988" s="103">
        <f t="shared" si="477"/>
        <v>27.605129534979042</v>
      </c>
      <c r="Q988" s="62">
        <f t="shared" si="457"/>
        <v>13700</v>
      </c>
      <c r="R988" s="104">
        <f t="shared" si="478"/>
        <v>150</v>
      </c>
      <c r="S988" s="62">
        <f t="shared" si="479"/>
        <v>0</v>
      </c>
      <c r="T988" s="62">
        <f t="shared" si="480"/>
        <v>0</v>
      </c>
      <c r="U988" s="62">
        <f t="shared" si="481"/>
        <v>48350</v>
      </c>
      <c r="V988" s="62">
        <f t="shared" si="482"/>
        <v>89000</v>
      </c>
      <c r="W988" s="19">
        <f t="shared" si="483"/>
        <v>1.8393203252233898</v>
      </c>
      <c r="X988" s="111">
        <f t="shared" si="484"/>
        <v>118700</v>
      </c>
      <c r="Y988" s="111"/>
      <c r="Z988" s="112">
        <f t="shared" si="485"/>
        <v>3079.8712574850301</v>
      </c>
      <c r="AA988" s="112">
        <f t="shared" si="486"/>
        <v>2047.1000000000001</v>
      </c>
      <c r="AB988" s="112">
        <f t="shared" si="487"/>
        <v>1039.5</v>
      </c>
      <c r="AC988" s="112">
        <f t="shared" si="488"/>
        <v>30798.712574850302</v>
      </c>
      <c r="AD988" s="112">
        <f t="shared" si="489"/>
        <v>20471</v>
      </c>
      <c r="AE988" s="112">
        <f t="shared" si="490"/>
        <v>26700</v>
      </c>
      <c r="AF988" s="112">
        <f t="shared" si="491"/>
        <v>17400</v>
      </c>
      <c r="AG988" s="113">
        <f t="shared" si="492"/>
        <v>0.3</v>
      </c>
      <c r="AH988" s="114">
        <f t="shared" si="493"/>
        <v>0.19550561797752808</v>
      </c>
    </row>
    <row r="989" spans="1:34" ht="21" customHeight="1">
      <c r="A989" s="593">
        <f t="shared" si="452"/>
        <v>979</v>
      </c>
      <c r="C989" s="135" t="s">
        <v>2505</v>
      </c>
      <c r="E989" s="595">
        <v>1</v>
      </c>
      <c r="F989" s="119"/>
      <c r="G989" s="594"/>
      <c r="H989" s="120" t="s">
        <v>2420</v>
      </c>
      <c r="I989" s="588" t="s">
        <v>2506</v>
      </c>
      <c r="J989" s="594">
        <f t="shared" si="474"/>
        <v>49</v>
      </c>
      <c r="K989" s="594" t="s">
        <v>138</v>
      </c>
      <c r="L989" s="586">
        <v>288</v>
      </c>
      <c r="M989" s="595">
        <v>5</v>
      </c>
      <c r="N989" s="19">
        <f t="shared" si="475"/>
        <v>175</v>
      </c>
      <c r="O989" s="102">
        <f t="shared" si="476"/>
        <v>50400</v>
      </c>
      <c r="P989" s="103">
        <f t="shared" si="477"/>
        <v>40.152915687242242</v>
      </c>
      <c r="Q989" s="62">
        <f t="shared" si="457"/>
        <v>13700</v>
      </c>
      <c r="R989" s="104">
        <f t="shared" si="478"/>
        <v>150</v>
      </c>
      <c r="S989" s="62">
        <f t="shared" si="479"/>
        <v>0</v>
      </c>
      <c r="T989" s="62">
        <f t="shared" si="480"/>
        <v>0</v>
      </c>
      <c r="U989" s="62">
        <f t="shared" si="481"/>
        <v>64100</v>
      </c>
      <c r="V989" s="62">
        <f t="shared" si="482"/>
        <v>118200</v>
      </c>
      <c r="W989" s="19">
        <f t="shared" si="483"/>
        <v>1.8434893084346129</v>
      </c>
      <c r="X989" s="111">
        <f t="shared" si="484"/>
        <v>157600</v>
      </c>
      <c r="Y989" s="111"/>
      <c r="Z989" s="112">
        <f t="shared" si="485"/>
        <v>4106.9221556886223</v>
      </c>
      <c r="AA989" s="112">
        <f t="shared" si="486"/>
        <v>2730.8</v>
      </c>
      <c r="AB989" s="112">
        <f t="shared" si="487"/>
        <v>1512</v>
      </c>
      <c r="AC989" s="112">
        <f t="shared" si="488"/>
        <v>41069.22155688623</v>
      </c>
      <c r="AD989" s="112">
        <f t="shared" si="489"/>
        <v>27308</v>
      </c>
      <c r="AE989" s="112">
        <f t="shared" si="490"/>
        <v>35500</v>
      </c>
      <c r="AF989" s="112">
        <f t="shared" si="491"/>
        <v>23100</v>
      </c>
      <c r="AG989" s="113">
        <f t="shared" si="492"/>
        <v>0.30033840947546531</v>
      </c>
      <c r="AH989" s="114">
        <f t="shared" si="493"/>
        <v>0.19543147208121828</v>
      </c>
    </row>
    <row r="990" spans="1:34" ht="21" customHeight="1">
      <c r="A990" s="593">
        <f t="shared" si="452"/>
        <v>980</v>
      </c>
      <c r="C990" s="135" t="s">
        <v>2507</v>
      </c>
      <c r="E990" s="595">
        <v>1</v>
      </c>
      <c r="F990" s="119"/>
      <c r="G990" s="594"/>
      <c r="H990" s="120" t="s">
        <v>2420</v>
      </c>
      <c r="I990" s="588" t="s">
        <v>2453</v>
      </c>
      <c r="J990" s="594">
        <f t="shared" si="474"/>
        <v>42</v>
      </c>
      <c r="K990" s="594" t="s">
        <v>138</v>
      </c>
      <c r="L990" s="586">
        <v>319</v>
      </c>
      <c r="M990" s="595">
        <v>5</v>
      </c>
      <c r="N990" s="19">
        <f t="shared" si="475"/>
        <v>175</v>
      </c>
      <c r="O990" s="102">
        <f t="shared" si="476"/>
        <v>55825</v>
      </c>
      <c r="P990" s="103">
        <f t="shared" si="477"/>
        <v>44.474930917466239</v>
      </c>
      <c r="Q990" s="62">
        <f t="shared" si="457"/>
        <v>13700</v>
      </c>
      <c r="R990" s="104">
        <f t="shared" si="478"/>
        <v>150</v>
      </c>
      <c r="S990" s="62">
        <f t="shared" si="479"/>
        <v>0</v>
      </c>
      <c r="T990" s="62">
        <f t="shared" si="480"/>
        <v>0</v>
      </c>
      <c r="U990" s="62">
        <f t="shared" si="481"/>
        <v>69525</v>
      </c>
      <c r="V990" s="62">
        <f t="shared" si="482"/>
        <v>128300</v>
      </c>
      <c r="W990" s="19">
        <f t="shared" si="483"/>
        <v>1.8444879389010544</v>
      </c>
      <c r="X990" s="111">
        <f t="shared" si="484"/>
        <v>171100</v>
      </c>
      <c r="Y990" s="111"/>
      <c r="Z990" s="112">
        <f t="shared" si="485"/>
        <v>4460.6841317365279</v>
      </c>
      <c r="AA990" s="112">
        <f t="shared" si="486"/>
        <v>2968.8</v>
      </c>
      <c r="AB990" s="112">
        <f t="shared" si="487"/>
        <v>1674.75</v>
      </c>
      <c r="AC990" s="112">
        <f t="shared" si="488"/>
        <v>44606.841317365266</v>
      </c>
      <c r="AD990" s="112">
        <f t="shared" si="489"/>
        <v>29688</v>
      </c>
      <c r="AE990" s="112">
        <f t="shared" si="490"/>
        <v>38500</v>
      </c>
      <c r="AF990" s="112">
        <f t="shared" si="491"/>
        <v>25100</v>
      </c>
      <c r="AG990" s="113">
        <f t="shared" si="492"/>
        <v>0.3000779423226812</v>
      </c>
      <c r="AH990" s="114">
        <f t="shared" si="493"/>
        <v>0.19563522992985191</v>
      </c>
    </row>
    <row r="991" spans="1:34" ht="21" customHeight="1">
      <c r="A991" s="593">
        <f t="shared" si="452"/>
        <v>981</v>
      </c>
      <c r="C991" s="135" t="s">
        <v>2508</v>
      </c>
      <c r="E991" s="595">
        <v>1</v>
      </c>
      <c r="F991" s="119"/>
      <c r="G991" s="594"/>
      <c r="H991" s="120" t="s">
        <v>2420</v>
      </c>
      <c r="I991" s="588" t="s">
        <v>2492</v>
      </c>
      <c r="J991" s="594">
        <f t="shared" si="474"/>
        <v>46</v>
      </c>
      <c r="K991" s="594" t="s">
        <v>138</v>
      </c>
      <c r="L991" s="586">
        <v>176</v>
      </c>
      <c r="M991" s="595">
        <v>5</v>
      </c>
      <c r="N991" s="19">
        <f t="shared" si="475"/>
        <v>175</v>
      </c>
      <c r="O991" s="102">
        <f t="shared" si="476"/>
        <v>30800</v>
      </c>
      <c r="P991" s="103">
        <f t="shared" si="477"/>
        <v>24.53789291998137</v>
      </c>
      <c r="Q991" s="62">
        <f t="shared" si="457"/>
        <v>13700</v>
      </c>
      <c r="R991" s="104">
        <f t="shared" si="478"/>
        <v>150</v>
      </c>
      <c r="S991" s="62">
        <f t="shared" si="479"/>
        <v>0</v>
      </c>
      <c r="T991" s="62">
        <f t="shared" si="480"/>
        <v>0</v>
      </c>
      <c r="U991" s="62">
        <f t="shared" si="481"/>
        <v>44500</v>
      </c>
      <c r="V991" s="62">
        <f t="shared" si="482"/>
        <v>81800</v>
      </c>
      <c r="W991" s="19">
        <f t="shared" si="483"/>
        <v>1.8378523851174056</v>
      </c>
      <c r="X991" s="111">
        <f t="shared" si="484"/>
        <v>109100</v>
      </c>
      <c r="Y991" s="111"/>
      <c r="Z991" s="112">
        <f t="shared" si="485"/>
        <v>2828.8143712574847</v>
      </c>
      <c r="AA991" s="112">
        <f t="shared" si="486"/>
        <v>1875.3000000000002</v>
      </c>
      <c r="AB991" s="112">
        <f t="shared" si="487"/>
        <v>924</v>
      </c>
      <c r="AC991" s="112">
        <f t="shared" si="488"/>
        <v>28288.143712574849</v>
      </c>
      <c r="AD991" s="112">
        <f t="shared" si="489"/>
        <v>18753</v>
      </c>
      <c r="AE991" s="112">
        <f t="shared" si="490"/>
        <v>24600</v>
      </c>
      <c r="AF991" s="112">
        <f t="shared" si="491"/>
        <v>16000</v>
      </c>
      <c r="AG991" s="113">
        <f t="shared" si="492"/>
        <v>0.30073349633251834</v>
      </c>
      <c r="AH991" s="114">
        <f t="shared" si="493"/>
        <v>0.19559902200488999</v>
      </c>
    </row>
    <row r="992" spans="1:34" ht="21" customHeight="1">
      <c r="A992" s="593">
        <f t="shared" si="452"/>
        <v>982</v>
      </c>
      <c r="C992" s="135" t="s">
        <v>2509</v>
      </c>
      <c r="E992" s="595">
        <v>1</v>
      </c>
      <c r="F992" s="119"/>
      <c r="G992" s="594"/>
      <c r="H992" s="120" t="s">
        <v>2422</v>
      </c>
      <c r="I992" s="588" t="s">
        <v>2493</v>
      </c>
      <c r="J992" s="594">
        <f t="shared" si="474"/>
        <v>42</v>
      </c>
      <c r="K992" s="594" t="s">
        <v>138</v>
      </c>
      <c r="L992" s="586">
        <v>49</v>
      </c>
      <c r="M992" s="595">
        <v>5</v>
      </c>
      <c r="N992" s="19">
        <f t="shared" si="475"/>
        <v>175</v>
      </c>
      <c r="O992" s="102">
        <f t="shared" si="476"/>
        <v>8575</v>
      </c>
      <c r="P992" s="103">
        <f t="shared" si="477"/>
        <v>6.8315724606766315</v>
      </c>
      <c r="Q992" s="62">
        <f t="shared" si="457"/>
        <v>13700</v>
      </c>
      <c r="R992" s="104">
        <f t="shared" si="478"/>
        <v>150</v>
      </c>
      <c r="S992" s="62">
        <f t="shared" si="479"/>
        <v>0</v>
      </c>
      <c r="T992" s="62">
        <f t="shared" si="480"/>
        <v>0</v>
      </c>
      <c r="U992" s="62">
        <f t="shared" si="481"/>
        <v>22275</v>
      </c>
      <c r="V992" s="62">
        <f t="shared" si="482"/>
        <v>40600</v>
      </c>
      <c r="W992" s="19">
        <f t="shared" si="483"/>
        <v>1.8194587256463504</v>
      </c>
      <c r="X992" s="111">
        <f t="shared" si="484"/>
        <v>54200</v>
      </c>
      <c r="Y992" s="111"/>
      <c r="Z992" s="112">
        <f t="shared" si="485"/>
        <v>1379.5314371257487</v>
      </c>
      <c r="AA992" s="112">
        <f t="shared" si="486"/>
        <v>911.1</v>
      </c>
      <c r="AB992" s="112">
        <f t="shared" si="487"/>
        <v>257.25</v>
      </c>
      <c r="AC992" s="112">
        <f t="shared" si="488"/>
        <v>13795.314371257482</v>
      </c>
      <c r="AD992" s="112">
        <f t="shared" si="489"/>
        <v>9111</v>
      </c>
      <c r="AE992" s="112">
        <f t="shared" si="490"/>
        <v>12200</v>
      </c>
      <c r="AF992" s="112">
        <f t="shared" si="491"/>
        <v>8000</v>
      </c>
      <c r="AG992" s="113">
        <f t="shared" si="492"/>
        <v>0.30049261083743845</v>
      </c>
      <c r="AH992" s="114">
        <f t="shared" si="493"/>
        <v>0.19704433497536947</v>
      </c>
    </row>
    <row r="993" spans="1:34" ht="21" customHeight="1">
      <c r="A993" s="593">
        <f t="shared" si="452"/>
        <v>983</v>
      </c>
      <c r="C993" s="135" t="s">
        <v>2510</v>
      </c>
      <c r="E993" s="595">
        <v>1</v>
      </c>
      <c r="F993" s="119"/>
      <c r="G993" s="594"/>
      <c r="H993" s="120" t="s">
        <v>2420</v>
      </c>
      <c r="I993" s="588" t="s">
        <v>2511</v>
      </c>
      <c r="J993" s="594">
        <f t="shared" si="474"/>
        <v>46</v>
      </c>
      <c r="K993" s="594" t="s">
        <v>138</v>
      </c>
      <c r="L993" s="586">
        <v>159</v>
      </c>
      <c r="M993" s="595">
        <v>5</v>
      </c>
      <c r="N993" s="19">
        <f t="shared" si="475"/>
        <v>175</v>
      </c>
      <c r="O993" s="102">
        <f t="shared" si="476"/>
        <v>27825</v>
      </c>
      <c r="P993" s="103">
        <f t="shared" si="477"/>
        <v>22.167755535664988</v>
      </c>
      <c r="Q993" s="62">
        <f t="shared" si="457"/>
        <v>13700</v>
      </c>
      <c r="R993" s="104">
        <f t="shared" si="478"/>
        <v>150</v>
      </c>
      <c r="S993" s="62">
        <f t="shared" si="479"/>
        <v>0</v>
      </c>
      <c r="T993" s="62">
        <f t="shared" si="480"/>
        <v>0</v>
      </c>
      <c r="U993" s="62">
        <f t="shared" si="481"/>
        <v>41525</v>
      </c>
      <c r="V993" s="62">
        <f t="shared" si="482"/>
        <v>76300</v>
      </c>
      <c r="W993" s="19">
        <f t="shared" si="483"/>
        <v>1.8365316327008834</v>
      </c>
      <c r="X993" s="111">
        <f t="shared" si="484"/>
        <v>101800</v>
      </c>
      <c r="Y993" s="111"/>
      <c r="Z993" s="112">
        <f t="shared" si="485"/>
        <v>2634.8158682634721</v>
      </c>
      <c r="AA993" s="112">
        <f t="shared" si="486"/>
        <v>1746.9</v>
      </c>
      <c r="AB993" s="112">
        <f t="shared" si="487"/>
        <v>834.75</v>
      </c>
      <c r="AC993" s="112">
        <f t="shared" si="488"/>
        <v>26348.158682634719</v>
      </c>
      <c r="AD993" s="112">
        <f t="shared" si="489"/>
        <v>17469</v>
      </c>
      <c r="AE993" s="112">
        <f t="shared" si="490"/>
        <v>22900</v>
      </c>
      <c r="AF993" s="112">
        <f t="shared" si="491"/>
        <v>14900</v>
      </c>
      <c r="AG993" s="113">
        <f t="shared" si="492"/>
        <v>0.30013106159895153</v>
      </c>
      <c r="AH993" s="114">
        <f t="shared" si="493"/>
        <v>0.19528178243774574</v>
      </c>
    </row>
    <row r="994" spans="1:34" ht="21" customHeight="1">
      <c r="A994" s="593">
        <f t="shared" ref="A994:A1001" si="494">ROW()-10</f>
        <v>984</v>
      </c>
      <c r="C994" s="135" t="s">
        <v>2512</v>
      </c>
      <c r="E994" s="595">
        <v>1</v>
      </c>
      <c r="F994" s="119"/>
      <c r="G994" s="594"/>
      <c r="H994" s="120" t="s">
        <v>2420</v>
      </c>
      <c r="I994" s="588" t="s">
        <v>2454</v>
      </c>
      <c r="J994" s="594">
        <f t="shared" si="474"/>
        <v>47</v>
      </c>
      <c r="K994" s="594" t="s">
        <v>138</v>
      </c>
      <c r="L994" s="586">
        <v>49</v>
      </c>
      <c r="M994" s="595">
        <v>5</v>
      </c>
      <c r="N994" s="19">
        <f t="shared" si="475"/>
        <v>175</v>
      </c>
      <c r="O994" s="102">
        <f t="shared" si="476"/>
        <v>8575</v>
      </c>
      <c r="P994" s="103">
        <f t="shared" si="477"/>
        <v>6.8315724606766315</v>
      </c>
      <c r="Q994" s="62">
        <f t="shared" si="457"/>
        <v>13700</v>
      </c>
      <c r="R994" s="104">
        <f t="shared" si="478"/>
        <v>150</v>
      </c>
      <c r="S994" s="62">
        <f t="shared" si="479"/>
        <v>0</v>
      </c>
      <c r="T994" s="62">
        <f t="shared" si="480"/>
        <v>0</v>
      </c>
      <c r="U994" s="62">
        <f t="shared" si="481"/>
        <v>22275</v>
      </c>
      <c r="V994" s="62">
        <f t="shared" si="482"/>
        <v>40600</v>
      </c>
      <c r="W994" s="19">
        <f t="shared" si="483"/>
        <v>1.8194587256463504</v>
      </c>
      <c r="X994" s="111">
        <f t="shared" si="484"/>
        <v>54200</v>
      </c>
      <c r="Y994" s="111"/>
      <c r="Z994" s="112">
        <f t="shared" si="485"/>
        <v>1379.5314371257487</v>
      </c>
      <c r="AA994" s="112">
        <f t="shared" si="486"/>
        <v>911.1</v>
      </c>
      <c r="AB994" s="112">
        <f t="shared" si="487"/>
        <v>257.25</v>
      </c>
      <c r="AC994" s="112">
        <f t="shared" si="488"/>
        <v>13795.314371257482</v>
      </c>
      <c r="AD994" s="112">
        <f t="shared" si="489"/>
        <v>9111</v>
      </c>
      <c r="AE994" s="112">
        <f t="shared" si="490"/>
        <v>12200</v>
      </c>
      <c r="AF994" s="112">
        <f t="shared" si="491"/>
        <v>8000</v>
      </c>
      <c r="AG994" s="113">
        <f t="shared" si="492"/>
        <v>0.30049261083743845</v>
      </c>
      <c r="AH994" s="114">
        <f t="shared" si="493"/>
        <v>0.19704433497536947</v>
      </c>
    </row>
    <row r="995" spans="1:34" ht="21" customHeight="1">
      <c r="A995" s="593">
        <f t="shared" si="494"/>
        <v>985</v>
      </c>
      <c r="C995" s="135" t="s">
        <v>2513</v>
      </c>
      <c r="E995" s="595">
        <v>1</v>
      </c>
      <c r="F995" s="119"/>
      <c r="G995" s="594"/>
      <c r="H995" s="120" t="s">
        <v>2420</v>
      </c>
      <c r="I995" s="588" t="s">
        <v>2514</v>
      </c>
      <c r="J995" s="594">
        <f t="shared" si="474"/>
        <v>44</v>
      </c>
      <c r="K995" s="594" t="s">
        <v>138</v>
      </c>
      <c r="L995" s="586">
        <v>99</v>
      </c>
      <c r="M995" s="595">
        <v>5</v>
      </c>
      <c r="N995" s="19">
        <f t="shared" si="475"/>
        <v>175</v>
      </c>
      <c r="O995" s="102">
        <f t="shared" si="476"/>
        <v>17325</v>
      </c>
      <c r="P995" s="103">
        <f t="shared" si="477"/>
        <v>13.802564767489521</v>
      </c>
      <c r="Q995" s="62">
        <f t="shared" si="457"/>
        <v>13700</v>
      </c>
      <c r="R995" s="104">
        <f t="shared" si="478"/>
        <v>150</v>
      </c>
      <c r="S995" s="62">
        <f t="shared" si="479"/>
        <v>0</v>
      </c>
      <c r="T995" s="62">
        <f t="shared" si="480"/>
        <v>0</v>
      </c>
      <c r="U995" s="62">
        <f t="shared" si="481"/>
        <v>31025</v>
      </c>
      <c r="V995" s="62">
        <f t="shared" si="482"/>
        <v>56800</v>
      </c>
      <c r="W995" s="19">
        <f t="shared" si="483"/>
        <v>1.8298455466182864</v>
      </c>
      <c r="X995" s="111">
        <f t="shared" si="484"/>
        <v>75800</v>
      </c>
      <c r="Y995" s="111"/>
      <c r="Z995" s="112">
        <f t="shared" si="485"/>
        <v>1950.1152694610782</v>
      </c>
      <c r="AA995" s="112">
        <f t="shared" si="486"/>
        <v>1288.9000000000001</v>
      </c>
      <c r="AB995" s="112">
        <f t="shared" si="487"/>
        <v>519.75</v>
      </c>
      <c r="AC995" s="112">
        <f t="shared" si="488"/>
        <v>19501.152694610777</v>
      </c>
      <c r="AD995" s="112">
        <f t="shared" si="489"/>
        <v>12889</v>
      </c>
      <c r="AE995" s="112">
        <f t="shared" si="490"/>
        <v>17100</v>
      </c>
      <c r="AF995" s="112">
        <f t="shared" si="491"/>
        <v>11100</v>
      </c>
      <c r="AG995" s="113">
        <f t="shared" si="492"/>
        <v>0.301056338028169</v>
      </c>
      <c r="AH995" s="114">
        <f t="shared" si="493"/>
        <v>0.1954225352112676</v>
      </c>
    </row>
    <row r="996" spans="1:34" ht="21" customHeight="1">
      <c r="A996" s="593">
        <f t="shared" si="494"/>
        <v>986</v>
      </c>
      <c r="C996" s="135" t="s">
        <v>2515</v>
      </c>
      <c r="E996" s="595">
        <v>1</v>
      </c>
      <c r="F996" s="119"/>
      <c r="G996" s="594"/>
      <c r="H996" s="120" t="s">
        <v>2420</v>
      </c>
      <c r="I996" s="588" t="s">
        <v>2494</v>
      </c>
      <c r="J996" s="594">
        <f t="shared" si="474"/>
        <v>47</v>
      </c>
      <c r="K996" s="594" t="s">
        <v>138</v>
      </c>
      <c r="L996" s="586">
        <v>119</v>
      </c>
      <c r="M996" s="595">
        <v>5</v>
      </c>
      <c r="N996" s="19">
        <f t="shared" si="475"/>
        <v>175</v>
      </c>
      <c r="O996" s="102">
        <f t="shared" si="476"/>
        <v>20825</v>
      </c>
      <c r="P996" s="103">
        <f t="shared" si="477"/>
        <v>16.590961690214677</v>
      </c>
      <c r="Q996" s="62">
        <f t="shared" si="457"/>
        <v>13700</v>
      </c>
      <c r="R996" s="104">
        <f t="shared" si="478"/>
        <v>150</v>
      </c>
      <c r="S996" s="62">
        <f t="shared" si="479"/>
        <v>0</v>
      </c>
      <c r="T996" s="62">
        <f t="shared" si="480"/>
        <v>0</v>
      </c>
      <c r="U996" s="62">
        <f t="shared" si="481"/>
        <v>34525</v>
      </c>
      <c r="V996" s="62">
        <f t="shared" si="482"/>
        <v>63300</v>
      </c>
      <c r="W996" s="19">
        <f t="shared" si="483"/>
        <v>1.8325261135946787</v>
      </c>
      <c r="X996" s="111">
        <f t="shared" si="484"/>
        <v>84400</v>
      </c>
      <c r="Y996" s="111"/>
      <c r="Z996" s="112">
        <f t="shared" si="485"/>
        <v>2178.3488023952086</v>
      </c>
      <c r="AA996" s="112">
        <f t="shared" si="486"/>
        <v>1442.7</v>
      </c>
      <c r="AB996" s="112">
        <f t="shared" si="487"/>
        <v>624.75</v>
      </c>
      <c r="AC996" s="112">
        <f t="shared" si="488"/>
        <v>21783.488023952086</v>
      </c>
      <c r="AD996" s="112">
        <f t="shared" si="489"/>
        <v>14427</v>
      </c>
      <c r="AE996" s="112">
        <f t="shared" si="490"/>
        <v>19000</v>
      </c>
      <c r="AF996" s="112">
        <f t="shared" si="491"/>
        <v>12400</v>
      </c>
      <c r="AG996" s="113">
        <f t="shared" si="492"/>
        <v>0.30015797788309639</v>
      </c>
      <c r="AH996" s="114">
        <f t="shared" si="493"/>
        <v>0.19589257503949448</v>
      </c>
    </row>
    <row r="997" spans="1:34" ht="21" customHeight="1">
      <c r="A997" s="593">
        <f t="shared" si="494"/>
        <v>987</v>
      </c>
      <c r="C997" s="135" t="s">
        <v>2516</v>
      </c>
      <c r="E997" s="595">
        <v>1</v>
      </c>
      <c r="F997" s="119"/>
      <c r="G997" s="594"/>
      <c r="H997" s="120" t="s">
        <v>2420</v>
      </c>
      <c r="I997" s="588" t="s">
        <v>2517</v>
      </c>
      <c r="J997" s="594">
        <f t="shared" si="474"/>
        <v>46</v>
      </c>
      <c r="K997" s="594" t="s">
        <v>138</v>
      </c>
      <c r="L997" s="586">
        <v>79</v>
      </c>
      <c r="M997" s="595">
        <v>5</v>
      </c>
      <c r="N997" s="19">
        <f t="shared" si="475"/>
        <v>175</v>
      </c>
      <c r="O997" s="102">
        <f t="shared" si="476"/>
        <v>13825</v>
      </c>
      <c r="P997" s="103">
        <f t="shared" si="477"/>
        <v>11.014167844764366</v>
      </c>
      <c r="Q997" s="62">
        <f t="shared" si="457"/>
        <v>13700</v>
      </c>
      <c r="R997" s="104">
        <f t="shared" si="478"/>
        <v>150</v>
      </c>
      <c r="S997" s="62">
        <f t="shared" si="479"/>
        <v>0</v>
      </c>
      <c r="T997" s="62">
        <f t="shared" si="480"/>
        <v>0</v>
      </c>
      <c r="U997" s="62">
        <f t="shared" si="481"/>
        <v>27525</v>
      </c>
      <c r="V997" s="62">
        <f t="shared" si="482"/>
        <v>50300</v>
      </c>
      <c r="W997" s="19">
        <f t="shared" si="483"/>
        <v>1.8264832732355454</v>
      </c>
      <c r="X997" s="111">
        <f t="shared" si="484"/>
        <v>67100</v>
      </c>
      <c r="Y997" s="111"/>
      <c r="Z997" s="112">
        <f t="shared" si="485"/>
        <v>1721.8817365269465</v>
      </c>
      <c r="AA997" s="112">
        <f t="shared" si="486"/>
        <v>1136.8</v>
      </c>
      <c r="AB997" s="112">
        <f t="shared" si="487"/>
        <v>414.75</v>
      </c>
      <c r="AC997" s="112">
        <f t="shared" si="488"/>
        <v>17218.817365269468</v>
      </c>
      <c r="AD997" s="112">
        <f t="shared" si="489"/>
        <v>11368</v>
      </c>
      <c r="AE997" s="112">
        <f t="shared" si="490"/>
        <v>15100</v>
      </c>
      <c r="AF997" s="112">
        <f t="shared" si="491"/>
        <v>9900</v>
      </c>
      <c r="AG997" s="113">
        <f t="shared" si="492"/>
        <v>0.30019880715705766</v>
      </c>
      <c r="AH997" s="114">
        <f t="shared" si="493"/>
        <v>0.19681908548707752</v>
      </c>
    </row>
    <row r="998" spans="1:34" ht="21" customHeight="1">
      <c r="A998" s="593">
        <f t="shared" si="494"/>
        <v>988</v>
      </c>
      <c r="C998" s="135" t="s">
        <v>2518</v>
      </c>
      <c r="E998" s="595">
        <v>1</v>
      </c>
      <c r="F998" s="119"/>
      <c r="G998" s="594"/>
      <c r="H998" s="120" t="s">
        <v>2455</v>
      </c>
      <c r="I998" s="588" t="s">
        <v>2456</v>
      </c>
      <c r="J998" s="594">
        <f t="shared" si="474"/>
        <v>38</v>
      </c>
      <c r="K998" s="594" t="s">
        <v>138</v>
      </c>
      <c r="L998" s="586">
        <v>99</v>
      </c>
      <c r="M998" s="595">
        <v>5</v>
      </c>
      <c r="N998" s="19">
        <f t="shared" si="475"/>
        <v>175</v>
      </c>
      <c r="O998" s="102">
        <f t="shared" si="476"/>
        <v>17325</v>
      </c>
      <c r="P998" s="103">
        <f t="shared" si="477"/>
        <v>13.802564767489521</v>
      </c>
      <c r="Q998" s="62">
        <f t="shared" si="457"/>
        <v>13700</v>
      </c>
      <c r="R998" s="104">
        <f t="shared" si="478"/>
        <v>150</v>
      </c>
      <c r="S998" s="62">
        <f t="shared" si="479"/>
        <v>0</v>
      </c>
      <c r="T998" s="62">
        <f t="shared" si="480"/>
        <v>0</v>
      </c>
      <c r="U998" s="62">
        <f t="shared" si="481"/>
        <v>31025</v>
      </c>
      <c r="V998" s="62">
        <f t="shared" si="482"/>
        <v>56800</v>
      </c>
      <c r="W998" s="19">
        <f t="shared" si="483"/>
        <v>1.8298455466182864</v>
      </c>
      <c r="X998" s="111">
        <f t="shared" si="484"/>
        <v>75800</v>
      </c>
      <c r="Y998" s="111"/>
      <c r="Z998" s="112">
        <f t="shared" si="485"/>
        <v>1950.1152694610782</v>
      </c>
      <c r="AA998" s="112">
        <f t="shared" si="486"/>
        <v>1288.9000000000001</v>
      </c>
      <c r="AB998" s="112">
        <f t="shared" si="487"/>
        <v>519.75</v>
      </c>
      <c r="AC998" s="112">
        <f t="shared" si="488"/>
        <v>19501.152694610777</v>
      </c>
      <c r="AD998" s="112">
        <f t="shared" si="489"/>
        <v>12889</v>
      </c>
      <c r="AE998" s="112">
        <f t="shared" si="490"/>
        <v>17100</v>
      </c>
      <c r="AF998" s="112">
        <f t="shared" si="491"/>
        <v>11100</v>
      </c>
      <c r="AG998" s="113">
        <f t="shared" si="492"/>
        <v>0.301056338028169</v>
      </c>
      <c r="AH998" s="114">
        <f t="shared" si="493"/>
        <v>0.1954225352112676</v>
      </c>
    </row>
    <row r="999" spans="1:34" ht="21" customHeight="1">
      <c r="A999" s="593">
        <f t="shared" si="494"/>
        <v>989</v>
      </c>
      <c r="C999" s="135" t="s">
        <v>2519</v>
      </c>
      <c r="E999" s="595">
        <v>1</v>
      </c>
      <c r="F999" s="119"/>
      <c r="G999" s="594"/>
      <c r="H999" s="120" t="s">
        <v>2457</v>
      </c>
      <c r="I999" s="588" t="s">
        <v>2458</v>
      </c>
      <c r="J999" s="594">
        <f t="shared" si="474"/>
        <v>44</v>
      </c>
      <c r="K999" s="594" t="s">
        <v>138</v>
      </c>
      <c r="L999" s="586">
        <v>118</v>
      </c>
      <c r="M999" s="595">
        <v>5</v>
      </c>
      <c r="N999" s="19">
        <f t="shared" si="475"/>
        <v>175</v>
      </c>
      <c r="O999" s="102">
        <f t="shared" si="476"/>
        <v>20650</v>
      </c>
      <c r="P999" s="103">
        <f t="shared" si="477"/>
        <v>16.45154184407842</v>
      </c>
      <c r="Q999" s="62">
        <f t="shared" si="457"/>
        <v>13700</v>
      </c>
      <c r="R999" s="104">
        <f t="shared" si="478"/>
        <v>150</v>
      </c>
      <c r="S999" s="62">
        <f t="shared" si="479"/>
        <v>0</v>
      </c>
      <c r="T999" s="62">
        <f t="shared" si="480"/>
        <v>0</v>
      </c>
      <c r="U999" s="62">
        <f t="shared" si="481"/>
        <v>34350</v>
      </c>
      <c r="V999" s="62">
        <f t="shared" si="482"/>
        <v>63000</v>
      </c>
      <c r="W999" s="19">
        <f t="shared" si="483"/>
        <v>1.8324050588778775</v>
      </c>
      <c r="X999" s="111">
        <f t="shared" si="484"/>
        <v>84000</v>
      </c>
      <c r="Y999" s="111"/>
      <c r="Z999" s="112">
        <f t="shared" si="485"/>
        <v>2166.9371257485036</v>
      </c>
      <c r="AA999" s="112">
        <f t="shared" si="486"/>
        <v>1437</v>
      </c>
      <c r="AB999" s="112">
        <f t="shared" si="487"/>
        <v>619.5</v>
      </c>
      <c r="AC999" s="112">
        <f t="shared" si="488"/>
        <v>21669.371257485036</v>
      </c>
      <c r="AD999" s="112">
        <f t="shared" si="489"/>
        <v>14370</v>
      </c>
      <c r="AE999" s="112">
        <f t="shared" si="490"/>
        <v>18900</v>
      </c>
      <c r="AF999" s="112">
        <f t="shared" si="491"/>
        <v>12400</v>
      </c>
      <c r="AG999" s="113">
        <f t="shared" si="492"/>
        <v>0.3</v>
      </c>
      <c r="AH999" s="114">
        <f t="shared" si="493"/>
        <v>0.19682539682539682</v>
      </c>
    </row>
    <row r="1000" spans="1:34" ht="21" customHeight="1">
      <c r="A1000" s="593">
        <f t="shared" si="494"/>
        <v>990</v>
      </c>
      <c r="C1000" s="135" t="s">
        <v>2520</v>
      </c>
      <c r="E1000" s="595">
        <v>1</v>
      </c>
      <c r="F1000" s="119"/>
      <c r="G1000" s="594"/>
      <c r="H1000" s="120" t="s">
        <v>2420</v>
      </c>
      <c r="I1000" s="588" t="s">
        <v>2521</v>
      </c>
      <c r="J1000" s="594">
        <f t="shared" si="474"/>
        <v>45</v>
      </c>
      <c r="K1000" s="594" t="s">
        <v>138</v>
      </c>
      <c r="L1000" s="586">
        <v>99</v>
      </c>
      <c r="M1000" s="595">
        <v>5</v>
      </c>
      <c r="N1000" s="19">
        <f t="shared" si="475"/>
        <v>175</v>
      </c>
      <c r="O1000" s="102">
        <f t="shared" si="476"/>
        <v>17325</v>
      </c>
      <c r="P1000" s="103">
        <f t="shared" si="477"/>
        <v>13.802564767489521</v>
      </c>
      <c r="Q1000" s="62">
        <f t="shared" si="457"/>
        <v>13700</v>
      </c>
      <c r="R1000" s="104">
        <f t="shared" si="478"/>
        <v>150</v>
      </c>
      <c r="S1000" s="62">
        <f t="shared" si="479"/>
        <v>0</v>
      </c>
      <c r="T1000" s="62">
        <f t="shared" si="480"/>
        <v>0</v>
      </c>
      <c r="U1000" s="62">
        <f t="shared" si="481"/>
        <v>31025</v>
      </c>
      <c r="V1000" s="62">
        <f t="shared" si="482"/>
        <v>56800</v>
      </c>
      <c r="W1000" s="19">
        <f t="shared" si="483"/>
        <v>1.8298455466182864</v>
      </c>
      <c r="X1000" s="111">
        <f t="shared" si="484"/>
        <v>75800</v>
      </c>
      <c r="Y1000" s="111"/>
      <c r="Z1000" s="112">
        <f t="shared" si="485"/>
        <v>1950.1152694610782</v>
      </c>
      <c r="AA1000" s="112">
        <f t="shared" si="486"/>
        <v>1288.9000000000001</v>
      </c>
      <c r="AB1000" s="112">
        <f t="shared" si="487"/>
        <v>519.75</v>
      </c>
      <c r="AC1000" s="112">
        <f t="shared" si="488"/>
        <v>19501.152694610777</v>
      </c>
      <c r="AD1000" s="112">
        <f t="shared" si="489"/>
        <v>12889</v>
      </c>
      <c r="AE1000" s="112">
        <f t="shared" si="490"/>
        <v>17100</v>
      </c>
      <c r="AF1000" s="112">
        <f t="shared" si="491"/>
        <v>11100</v>
      </c>
      <c r="AG1000" s="113">
        <f t="shared" si="492"/>
        <v>0.301056338028169</v>
      </c>
      <c r="AH1000" s="114">
        <f t="shared" si="493"/>
        <v>0.1954225352112676</v>
      </c>
    </row>
    <row r="1001" spans="1:34" ht="21" customHeight="1">
      <c r="A1001" s="593">
        <f t="shared" si="494"/>
        <v>991</v>
      </c>
      <c r="C1001" s="135" t="s">
        <v>2522</v>
      </c>
      <c r="E1001" s="595">
        <v>1</v>
      </c>
      <c r="F1001" s="119"/>
      <c r="G1001" s="594"/>
      <c r="H1001" s="120" t="s">
        <v>2459</v>
      </c>
      <c r="I1001" s="588" t="s">
        <v>2460</v>
      </c>
      <c r="J1001" s="594">
        <f t="shared" si="474"/>
        <v>40</v>
      </c>
      <c r="K1001" s="594" t="s">
        <v>138</v>
      </c>
      <c r="L1001" s="586">
        <v>45</v>
      </c>
      <c r="M1001" s="595">
        <v>5</v>
      </c>
      <c r="N1001" s="19">
        <f t="shared" si="475"/>
        <v>175</v>
      </c>
      <c r="O1001" s="102">
        <f t="shared" si="476"/>
        <v>7875</v>
      </c>
      <c r="P1001" s="103">
        <f t="shared" si="477"/>
        <v>6.2738930761316007</v>
      </c>
      <c r="Q1001" s="62">
        <f t="shared" si="457"/>
        <v>13700</v>
      </c>
      <c r="R1001" s="104">
        <f t="shared" si="478"/>
        <v>150</v>
      </c>
      <c r="S1001" s="62">
        <f t="shared" si="479"/>
        <v>0</v>
      </c>
      <c r="T1001" s="62">
        <f t="shared" si="480"/>
        <v>0</v>
      </c>
      <c r="U1001" s="62">
        <f t="shared" si="481"/>
        <v>21575</v>
      </c>
      <c r="V1001" s="62">
        <f t="shared" si="482"/>
        <v>39300</v>
      </c>
      <c r="W1001" s="19">
        <f t="shared" si="483"/>
        <v>1.8182638199845962</v>
      </c>
      <c r="X1001" s="111">
        <f t="shared" si="484"/>
        <v>52400</v>
      </c>
      <c r="Y1001" s="111"/>
      <c r="Z1001" s="112">
        <f t="shared" si="485"/>
        <v>1333.884730538922</v>
      </c>
      <c r="AA1001" s="112">
        <f t="shared" si="486"/>
        <v>881.7</v>
      </c>
      <c r="AB1001" s="112">
        <f t="shared" si="487"/>
        <v>236.25</v>
      </c>
      <c r="AC1001" s="112">
        <f t="shared" si="488"/>
        <v>13338.847305389223</v>
      </c>
      <c r="AD1001" s="112">
        <f t="shared" si="489"/>
        <v>8817</v>
      </c>
      <c r="AE1001" s="112">
        <f t="shared" si="490"/>
        <v>11800</v>
      </c>
      <c r="AF1001" s="112">
        <f t="shared" si="491"/>
        <v>7700</v>
      </c>
      <c r="AG1001" s="113">
        <f t="shared" si="492"/>
        <v>0.30025445292620867</v>
      </c>
      <c r="AH1001" s="114">
        <f t="shared" si="493"/>
        <v>0.19592875318066158</v>
      </c>
    </row>
    <row r="1002" spans="1:34" ht="21" customHeight="1">
      <c r="A1002" s="593">
        <f t="shared" ref="A1002:A1045" si="495">ROW()-10</f>
        <v>992</v>
      </c>
      <c r="C1002" s="135" t="s">
        <v>2575</v>
      </c>
      <c r="E1002" s="595">
        <v>1</v>
      </c>
      <c r="F1002" s="119"/>
      <c r="G1002" s="594"/>
      <c r="H1002" s="120" t="s">
        <v>2523</v>
      </c>
      <c r="I1002" s="588" t="s">
        <v>2576</v>
      </c>
      <c r="J1002" s="594">
        <f t="shared" si="474"/>
        <v>45</v>
      </c>
      <c r="K1002" s="594" t="s">
        <v>138</v>
      </c>
      <c r="L1002" s="586">
        <v>39.9</v>
      </c>
      <c r="M1002" s="595">
        <v>3</v>
      </c>
      <c r="N1002" s="19">
        <f t="shared" si="475"/>
        <v>175</v>
      </c>
      <c r="O1002" s="102">
        <f t="shared" si="476"/>
        <v>6982.5</v>
      </c>
      <c r="P1002" s="103">
        <f t="shared" si="477"/>
        <v>5.5628518608366857</v>
      </c>
      <c r="Q1002" s="62">
        <f t="shared" si="457"/>
        <v>10500</v>
      </c>
      <c r="R1002" s="104">
        <f t="shared" si="478"/>
        <v>150</v>
      </c>
      <c r="S1002" s="62">
        <f t="shared" si="479"/>
        <v>0</v>
      </c>
      <c r="T1002" s="62">
        <f t="shared" si="480"/>
        <v>0</v>
      </c>
      <c r="U1002" s="62">
        <f t="shared" si="481"/>
        <v>17482.5</v>
      </c>
      <c r="V1002" s="62">
        <f t="shared" si="482"/>
        <v>31900</v>
      </c>
      <c r="W1002" s="19">
        <f t="shared" si="483"/>
        <v>1.8203233173293054</v>
      </c>
      <c r="X1002" s="111">
        <f t="shared" si="484"/>
        <v>42600</v>
      </c>
      <c r="Y1002" s="111"/>
      <c r="Z1002" s="112">
        <f t="shared" si="485"/>
        <v>1084.068413173653</v>
      </c>
      <c r="AA1002" s="112">
        <f t="shared" si="486"/>
        <v>717.55000000000007</v>
      </c>
      <c r="AB1002" s="112">
        <f t="shared" si="487"/>
        <v>209.47499999999999</v>
      </c>
      <c r="AC1002" s="112">
        <f t="shared" si="488"/>
        <v>10840.684131736529</v>
      </c>
      <c r="AD1002" s="112">
        <f t="shared" si="489"/>
        <v>7175.5</v>
      </c>
      <c r="AE1002" s="112">
        <f t="shared" si="490"/>
        <v>9600</v>
      </c>
      <c r="AF1002" s="112">
        <f t="shared" si="491"/>
        <v>6300</v>
      </c>
      <c r="AG1002" s="113">
        <f t="shared" si="492"/>
        <v>0.30094043887147337</v>
      </c>
      <c r="AH1002" s="114">
        <f t="shared" si="493"/>
        <v>0.19749216300940439</v>
      </c>
    </row>
    <row r="1003" spans="1:34" ht="21" customHeight="1">
      <c r="A1003" s="593">
        <f t="shared" si="495"/>
        <v>993</v>
      </c>
      <c r="C1003" s="135" t="s">
        <v>2577</v>
      </c>
      <c r="E1003" s="595"/>
      <c r="F1003" s="119"/>
      <c r="G1003" s="594"/>
      <c r="H1003" s="120" t="s">
        <v>2523</v>
      </c>
      <c r="I1003" s="588" t="s">
        <v>2524</v>
      </c>
      <c r="J1003" s="594">
        <f t="shared" si="474"/>
        <v>47</v>
      </c>
      <c r="K1003" s="594" t="s">
        <v>138</v>
      </c>
      <c r="L1003" s="586">
        <v>212</v>
      </c>
      <c r="M1003" s="595">
        <v>3</v>
      </c>
      <c r="N1003" s="19">
        <f t="shared" si="475"/>
        <v>175</v>
      </c>
      <c r="O1003" s="102">
        <f t="shared" si="476"/>
        <v>37100</v>
      </c>
      <c r="P1003" s="103">
        <f t="shared" si="477"/>
        <v>29.557007380886652</v>
      </c>
      <c r="Q1003" s="62">
        <f t="shared" si="457"/>
        <v>10500</v>
      </c>
      <c r="R1003" s="104">
        <f t="shared" si="478"/>
        <v>150</v>
      </c>
      <c r="S1003" s="62">
        <f t="shared" si="479"/>
        <v>0</v>
      </c>
      <c r="T1003" s="62">
        <f t="shared" si="480"/>
        <v>0</v>
      </c>
      <c r="U1003" s="62">
        <f t="shared" si="481"/>
        <v>47600</v>
      </c>
      <c r="V1003" s="62">
        <f t="shared" si="482"/>
        <v>87800</v>
      </c>
      <c r="W1003" s="19">
        <f t="shared" si="483"/>
        <v>1.8430785487847834</v>
      </c>
      <c r="X1003" s="111">
        <f t="shared" si="484"/>
        <v>117100</v>
      </c>
      <c r="Y1003" s="111"/>
      <c r="Z1003" s="112">
        <f t="shared" si="485"/>
        <v>3048.0179640718566</v>
      </c>
      <c r="AA1003" s="112">
        <f t="shared" si="486"/>
        <v>2029.3000000000002</v>
      </c>
      <c r="AB1003" s="112">
        <f t="shared" si="487"/>
        <v>1113</v>
      </c>
      <c r="AC1003" s="112">
        <f t="shared" si="488"/>
        <v>30480.179640718576</v>
      </c>
      <c r="AD1003" s="112">
        <f t="shared" si="489"/>
        <v>20293</v>
      </c>
      <c r="AE1003" s="112">
        <f t="shared" si="490"/>
        <v>26400</v>
      </c>
      <c r="AF1003" s="112">
        <f t="shared" si="491"/>
        <v>17200</v>
      </c>
      <c r="AG1003" s="113">
        <f t="shared" si="492"/>
        <v>0.30068337129840544</v>
      </c>
      <c r="AH1003" s="114">
        <f t="shared" si="493"/>
        <v>0.1958997722095672</v>
      </c>
    </row>
    <row r="1004" spans="1:34" ht="21" customHeight="1">
      <c r="A1004" s="593">
        <f t="shared" si="495"/>
        <v>994</v>
      </c>
      <c r="C1004" s="135" t="s">
        <v>2578</v>
      </c>
      <c r="E1004" s="595"/>
      <c r="F1004" s="119"/>
      <c r="G1004" s="594"/>
      <c r="H1004" s="120" t="s">
        <v>2525</v>
      </c>
      <c r="I1004" s="588" t="s">
        <v>2526</v>
      </c>
      <c r="J1004" s="594">
        <f t="shared" si="474"/>
        <v>48</v>
      </c>
      <c r="K1004" s="594" t="s">
        <v>138</v>
      </c>
      <c r="L1004" s="586">
        <v>93.12</v>
      </c>
      <c r="M1004" s="595">
        <v>3</v>
      </c>
      <c r="N1004" s="19">
        <f t="shared" si="475"/>
        <v>175</v>
      </c>
      <c r="O1004" s="102">
        <f t="shared" si="476"/>
        <v>16296</v>
      </c>
      <c r="P1004" s="103">
        <f t="shared" si="477"/>
        <v>12.982776072208326</v>
      </c>
      <c r="Q1004" s="62">
        <f t="shared" si="457"/>
        <v>10500</v>
      </c>
      <c r="R1004" s="104">
        <f t="shared" si="478"/>
        <v>150</v>
      </c>
      <c r="S1004" s="62">
        <f t="shared" si="479"/>
        <v>0</v>
      </c>
      <c r="T1004" s="62">
        <f t="shared" si="480"/>
        <v>0</v>
      </c>
      <c r="U1004" s="62">
        <f t="shared" si="481"/>
        <v>26796</v>
      </c>
      <c r="V1004" s="62">
        <f t="shared" si="482"/>
        <v>49200</v>
      </c>
      <c r="W1004" s="19">
        <f t="shared" si="483"/>
        <v>1.8328233814502657</v>
      </c>
      <c r="X1004" s="111">
        <f t="shared" si="484"/>
        <v>65600</v>
      </c>
      <c r="Y1004" s="111"/>
      <c r="Z1004" s="112">
        <f t="shared" si="485"/>
        <v>1691.3978443113776</v>
      </c>
      <c r="AA1004" s="112">
        <f t="shared" si="486"/>
        <v>1125.2</v>
      </c>
      <c r="AB1004" s="112">
        <f t="shared" si="487"/>
        <v>488.88</v>
      </c>
      <c r="AC1004" s="112">
        <f t="shared" si="488"/>
        <v>16913.978443113774</v>
      </c>
      <c r="AD1004" s="112">
        <f t="shared" si="489"/>
        <v>11252</v>
      </c>
      <c r="AE1004" s="112">
        <f t="shared" si="490"/>
        <v>14800</v>
      </c>
      <c r="AF1004" s="112">
        <f t="shared" si="491"/>
        <v>9700</v>
      </c>
      <c r="AG1004" s="113">
        <f t="shared" si="492"/>
        <v>0.30081300813008133</v>
      </c>
      <c r="AH1004" s="114">
        <f t="shared" si="493"/>
        <v>0.19715447154471544</v>
      </c>
    </row>
    <row r="1005" spans="1:34" ht="21" customHeight="1">
      <c r="A1005" s="593">
        <f t="shared" si="495"/>
        <v>995</v>
      </c>
      <c r="C1005" s="135" t="s">
        <v>2579</v>
      </c>
      <c r="E1005" s="595">
        <v>1</v>
      </c>
      <c r="F1005" s="119"/>
      <c r="G1005" s="594"/>
      <c r="H1005" s="120" t="s">
        <v>2527</v>
      </c>
      <c r="I1005" s="588" t="s">
        <v>2580</v>
      </c>
      <c r="J1005" s="594">
        <f t="shared" si="474"/>
        <v>46</v>
      </c>
      <c r="K1005" s="594" t="s">
        <v>138</v>
      </c>
      <c r="L1005" s="586">
        <v>95</v>
      </c>
      <c r="M1005" s="595">
        <v>3</v>
      </c>
      <c r="N1005" s="19">
        <f t="shared" si="475"/>
        <v>175</v>
      </c>
      <c r="O1005" s="102">
        <f t="shared" si="476"/>
        <v>16625</v>
      </c>
      <c r="P1005" s="103">
        <f t="shared" si="477"/>
        <v>13.24488538294449</v>
      </c>
      <c r="Q1005" s="62">
        <f t="shared" si="457"/>
        <v>10500</v>
      </c>
      <c r="R1005" s="104">
        <f t="shared" si="478"/>
        <v>150</v>
      </c>
      <c r="S1005" s="62">
        <f t="shared" si="479"/>
        <v>0</v>
      </c>
      <c r="T1005" s="62">
        <f t="shared" si="480"/>
        <v>0</v>
      </c>
      <c r="U1005" s="62">
        <f t="shared" si="481"/>
        <v>27125</v>
      </c>
      <c r="V1005" s="62">
        <f t="shared" si="482"/>
        <v>49800</v>
      </c>
      <c r="W1005" s="19">
        <f t="shared" si="483"/>
        <v>1.8331079775932007</v>
      </c>
      <c r="X1005" s="111">
        <f t="shared" si="484"/>
        <v>66400</v>
      </c>
      <c r="Y1005" s="111"/>
      <c r="Z1005" s="112">
        <f t="shared" si="485"/>
        <v>1712.8517964071859</v>
      </c>
      <c r="AA1005" s="112">
        <f t="shared" si="486"/>
        <v>1138.7</v>
      </c>
      <c r="AB1005" s="112">
        <f t="shared" si="487"/>
        <v>498.75</v>
      </c>
      <c r="AC1005" s="112">
        <f t="shared" si="488"/>
        <v>17128.517964071856</v>
      </c>
      <c r="AD1005" s="112">
        <f t="shared" si="489"/>
        <v>11387</v>
      </c>
      <c r="AE1005" s="112">
        <f t="shared" si="490"/>
        <v>15000</v>
      </c>
      <c r="AF1005" s="112">
        <f t="shared" si="491"/>
        <v>9800</v>
      </c>
      <c r="AG1005" s="113">
        <f t="shared" si="492"/>
        <v>0.30120481927710846</v>
      </c>
      <c r="AH1005" s="114">
        <f t="shared" si="493"/>
        <v>0.19678714859437751</v>
      </c>
    </row>
    <row r="1006" spans="1:34" ht="21" customHeight="1">
      <c r="A1006" s="593">
        <f t="shared" si="495"/>
        <v>996</v>
      </c>
      <c r="C1006" s="135" t="s">
        <v>2581</v>
      </c>
      <c r="E1006" s="595">
        <v>1</v>
      </c>
      <c r="F1006" s="119"/>
      <c r="G1006" s="594"/>
      <c r="H1006" s="120" t="s">
        <v>2528</v>
      </c>
      <c r="I1006" s="588" t="s">
        <v>2529</v>
      </c>
      <c r="J1006" s="594">
        <f t="shared" si="474"/>
        <v>43</v>
      </c>
      <c r="K1006" s="594" t="s">
        <v>138</v>
      </c>
      <c r="L1006" s="586">
        <v>29.94</v>
      </c>
      <c r="M1006" s="595">
        <v>2</v>
      </c>
      <c r="N1006" s="19">
        <f t="shared" si="475"/>
        <v>175</v>
      </c>
      <c r="O1006" s="102">
        <f t="shared" si="476"/>
        <v>5239.5</v>
      </c>
      <c r="P1006" s="103">
        <f t="shared" si="477"/>
        <v>4.1742301933195582</v>
      </c>
      <c r="Q1006" s="62">
        <f t="shared" si="457"/>
        <v>8100</v>
      </c>
      <c r="R1006" s="104">
        <f t="shared" si="478"/>
        <v>150</v>
      </c>
      <c r="S1006" s="62">
        <f t="shared" si="479"/>
        <v>0</v>
      </c>
      <c r="T1006" s="62">
        <f t="shared" si="480"/>
        <v>0</v>
      </c>
      <c r="U1006" s="62">
        <f t="shared" si="481"/>
        <v>13339.5</v>
      </c>
      <c r="V1006" s="62">
        <f t="shared" si="482"/>
        <v>24300</v>
      </c>
      <c r="W1006" s="19">
        <f t="shared" si="483"/>
        <v>1.8199269963390436</v>
      </c>
      <c r="X1006" s="111">
        <f t="shared" si="484"/>
        <v>32400</v>
      </c>
      <c r="Y1006" s="111"/>
      <c r="Z1006" s="112">
        <f t="shared" si="485"/>
        <v>826.69553892215606</v>
      </c>
      <c r="AA1006" s="112">
        <f t="shared" si="486"/>
        <v>545.25</v>
      </c>
      <c r="AB1006" s="112">
        <f t="shared" si="487"/>
        <v>157.185</v>
      </c>
      <c r="AC1006" s="112">
        <f t="shared" si="488"/>
        <v>8266.955389221559</v>
      </c>
      <c r="AD1006" s="112">
        <f t="shared" si="489"/>
        <v>5452.5</v>
      </c>
      <c r="AE1006" s="112">
        <f t="shared" si="490"/>
        <v>7300</v>
      </c>
      <c r="AF1006" s="112">
        <f t="shared" si="491"/>
        <v>4800</v>
      </c>
      <c r="AG1006" s="113">
        <f t="shared" si="492"/>
        <v>0.30041152263374488</v>
      </c>
      <c r="AH1006" s="114">
        <f t="shared" si="493"/>
        <v>0.19753086419753085</v>
      </c>
    </row>
    <row r="1007" spans="1:34" ht="21" customHeight="1">
      <c r="A1007" s="593">
        <f t="shared" si="495"/>
        <v>997</v>
      </c>
      <c r="C1007" s="135" t="s">
        <v>2582</v>
      </c>
      <c r="E1007" s="595">
        <v>1</v>
      </c>
      <c r="F1007" s="119"/>
      <c r="G1007" s="594"/>
      <c r="H1007" s="120" t="s">
        <v>2530</v>
      </c>
      <c r="I1007" s="588" t="s">
        <v>2583</v>
      </c>
      <c r="J1007" s="594">
        <f t="shared" si="474"/>
        <v>46</v>
      </c>
      <c r="K1007" s="594" t="s">
        <v>138</v>
      </c>
      <c r="L1007" s="586">
        <v>72</v>
      </c>
      <c r="M1007" s="595">
        <v>3</v>
      </c>
      <c r="N1007" s="19">
        <f t="shared" si="475"/>
        <v>175</v>
      </c>
      <c r="O1007" s="102">
        <f t="shared" si="476"/>
        <v>12600</v>
      </c>
      <c r="P1007" s="103">
        <f t="shared" si="477"/>
        <v>10.03822892181056</v>
      </c>
      <c r="Q1007" s="62">
        <f t="shared" si="457"/>
        <v>10500</v>
      </c>
      <c r="R1007" s="104">
        <f t="shared" si="478"/>
        <v>150</v>
      </c>
      <c r="S1007" s="62">
        <f t="shared" si="479"/>
        <v>0</v>
      </c>
      <c r="T1007" s="62">
        <f t="shared" si="480"/>
        <v>0</v>
      </c>
      <c r="U1007" s="62">
        <f t="shared" si="481"/>
        <v>23100</v>
      </c>
      <c r="V1007" s="62">
        <f t="shared" si="482"/>
        <v>42300</v>
      </c>
      <c r="W1007" s="19">
        <f t="shared" si="483"/>
        <v>1.8290691344583561</v>
      </c>
      <c r="X1007" s="111">
        <f t="shared" si="484"/>
        <v>56400</v>
      </c>
      <c r="Y1007" s="111"/>
      <c r="Z1007" s="112">
        <f t="shared" si="485"/>
        <v>1450.3832335329344</v>
      </c>
      <c r="AA1007" s="112">
        <f t="shared" si="486"/>
        <v>961.2</v>
      </c>
      <c r="AB1007" s="112">
        <f t="shared" si="487"/>
        <v>378</v>
      </c>
      <c r="AC1007" s="112">
        <f t="shared" si="488"/>
        <v>14503.832335329345</v>
      </c>
      <c r="AD1007" s="112">
        <f t="shared" si="489"/>
        <v>9612</v>
      </c>
      <c r="AE1007" s="112">
        <f t="shared" si="490"/>
        <v>12700</v>
      </c>
      <c r="AF1007" s="112">
        <f t="shared" si="491"/>
        <v>8300</v>
      </c>
      <c r="AG1007" s="113">
        <f t="shared" si="492"/>
        <v>0.30023640661938533</v>
      </c>
      <c r="AH1007" s="114">
        <f t="shared" si="493"/>
        <v>0.19621749408983452</v>
      </c>
    </row>
    <row r="1008" spans="1:34" ht="21" customHeight="1">
      <c r="A1008" s="593">
        <f t="shared" si="495"/>
        <v>998</v>
      </c>
      <c r="C1008" s="135" t="s">
        <v>2584</v>
      </c>
      <c r="E1008" s="595">
        <v>1</v>
      </c>
      <c r="F1008" s="119"/>
      <c r="G1008" s="594"/>
      <c r="H1008" s="120" t="s">
        <v>2530</v>
      </c>
      <c r="I1008" s="588" t="s">
        <v>2585</v>
      </c>
      <c r="J1008" s="594">
        <f t="shared" si="474"/>
        <v>48</v>
      </c>
      <c r="K1008" s="594" t="s">
        <v>138</v>
      </c>
      <c r="L1008" s="586">
        <v>90</v>
      </c>
      <c r="M1008" s="595">
        <v>3</v>
      </c>
      <c r="N1008" s="19">
        <f t="shared" si="475"/>
        <v>175</v>
      </c>
      <c r="O1008" s="102">
        <f t="shared" si="476"/>
        <v>15750</v>
      </c>
      <c r="P1008" s="103">
        <f t="shared" si="477"/>
        <v>12.547786152263201</v>
      </c>
      <c r="Q1008" s="62">
        <f t="shared" si="457"/>
        <v>10500</v>
      </c>
      <c r="R1008" s="104">
        <f t="shared" si="478"/>
        <v>150</v>
      </c>
      <c r="S1008" s="62">
        <f t="shared" si="479"/>
        <v>0</v>
      </c>
      <c r="T1008" s="62">
        <f t="shared" si="480"/>
        <v>0</v>
      </c>
      <c r="U1008" s="62">
        <f t="shared" si="481"/>
        <v>26250</v>
      </c>
      <c r="V1008" s="62">
        <f t="shared" si="482"/>
        <v>48100</v>
      </c>
      <c r="W1008" s="19">
        <f t="shared" si="483"/>
        <v>1.8323353293413174</v>
      </c>
      <c r="X1008" s="111">
        <f t="shared" si="484"/>
        <v>64200</v>
      </c>
      <c r="Y1008" s="111"/>
      <c r="Z1008" s="112">
        <f t="shared" si="485"/>
        <v>1655.7934131736524</v>
      </c>
      <c r="AA1008" s="112">
        <f t="shared" si="486"/>
        <v>1093.6000000000001</v>
      </c>
      <c r="AB1008" s="112">
        <f t="shared" si="487"/>
        <v>472.5</v>
      </c>
      <c r="AC1008" s="112">
        <f t="shared" si="488"/>
        <v>16557.934131736525</v>
      </c>
      <c r="AD1008" s="112">
        <f t="shared" si="489"/>
        <v>10936</v>
      </c>
      <c r="AE1008" s="112">
        <f t="shared" si="490"/>
        <v>14500</v>
      </c>
      <c r="AF1008" s="112">
        <f t="shared" si="491"/>
        <v>9400</v>
      </c>
      <c r="AG1008" s="113">
        <f t="shared" si="492"/>
        <v>0.30145530145530147</v>
      </c>
      <c r="AH1008" s="114">
        <f t="shared" si="493"/>
        <v>0.19542619542619544</v>
      </c>
    </row>
    <row r="1009" spans="1:34" ht="21" customHeight="1">
      <c r="A1009" s="593">
        <f t="shared" si="495"/>
        <v>999</v>
      </c>
      <c r="C1009" s="135" t="s">
        <v>2586</v>
      </c>
      <c r="E1009" s="595">
        <v>1</v>
      </c>
      <c r="F1009" s="119"/>
      <c r="G1009" s="594"/>
      <c r="H1009" s="120" t="s">
        <v>2531</v>
      </c>
      <c r="I1009" s="588" t="s">
        <v>2587</v>
      </c>
      <c r="J1009" s="594">
        <f t="shared" si="474"/>
        <v>46</v>
      </c>
      <c r="K1009" s="594" t="s">
        <v>138</v>
      </c>
      <c r="L1009" s="586">
        <v>32.799999999999997</v>
      </c>
      <c r="M1009" s="595">
        <v>3</v>
      </c>
      <c r="N1009" s="19">
        <f t="shared" si="475"/>
        <v>175</v>
      </c>
      <c r="O1009" s="102">
        <f t="shared" si="476"/>
        <v>5739.9999999999991</v>
      </c>
      <c r="P1009" s="103">
        <f t="shared" si="477"/>
        <v>4.5729709532692544</v>
      </c>
      <c r="Q1009" s="62">
        <f t="shared" si="457"/>
        <v>10500</v>
      </c>
      <c r="R1009" s="104">
        <f t="shared" si="478"/>
        <v>150</v>
      </c>
      <c r="S1009" s="62">
        <f t="shared" si="479"/>
        <v>0</v>
      </c>
      <c r="T1009" s="62">
        <f t="shared" si="480"/>
        <v>0</v>
      </c>
      <c r="U1009" s="62">
        <f t="shared" si="481"/>
        <v>16240</v>
      </c>
      <c r="V1009" s="62">
        <f t="shared" si="482"/>
        <v>29600</v>
      </c>
      <c r="W1009" s="19">
        <f t="shared" si="483"/>
        <v>1.817571753045633</v>
      </c>
      <c r="X1009" s="111">
        <f t="shared" si="484"/>
        <v>39500</v>
      </c>
      <c r="Y1009" s="111"/>
      <c r="Z1009" s="112">
        <f t="shared" si="485"/>
        <v>1003.0455089820362</v>
      </c>
      <c r="AA1009" s="112">
        <f t="shared" si="486"/>
        <v>664.5</v>
      </c>
      <c r="AB1009" s="112">
        <f t="shared" si="487"/>
        <v>172.19999999999996</v>
      </c>
      <c r="AC1009" s="112">
        <f t="shared" si="488"/>
        <v>10030.45508982036</v>
      </c>
      <c r="AD1009" s="112">
        <f t="shared" si="489"/>
        <v>6645</v>
      </c>
      <c r="AE1009" s="112">
        <f t="shared" si="490"/>
        <v>8900</v>
      </c>
      <c r="AF1009" s="112">
        <f t="shared" si="491"/>
        <v>5900</v>
      </c>
      <c r="AG1009" s="113">
        <f t="shared" si="492"/>
        <v>0.30067567567567566</v>
      </c>
      <c r="AH1009" s="114">
        <f t="shared" si="493"/>
        <v>0.19932432432432431</v>
      </c>
    </row>
    <row r="1010" spans="1:34" ht="21" customHeight="1">
      <c r="A1010" s="593">
        <f t="shared" si="495"/>
        <v>1000</v>
      </c>
      <c r="C1010" s="135" t="s">
        <v>2588</v>
      </c>
      <c r="E1010" s="595">
        <v>1</v>
      </c>
      <c r="F1010" s="119"/>
      <c r="G1010" s="594"/>
      <c r="H1010" s="120" t="s">
        <v>2530</v>
      </c>
      <c r="I1010" s="588" t="s">
        <v>2542</v>
      </c>
      <c r="J1010" s="594">
        <f t="shared" si="474"/>
        <v>49</v>
      </c>
      <c r="K1010" s="594" t="s">
        <v>138</v>
      </c>
      <c r="L1010" s="586">
        <v>188</v>
      </c>
      <c r="M1010" s="595">
        <v>3</v>
      </c>
      <c r="N1010" s="19">
        <f t="shared" si="475"/>
        <v>175</v>
      </c>
      <c r="O1010" s="102">
        <f t="shared" si="476"/>
        <v>32900</v>
      </c>
      <c r="P1010" s="103">
        <f t="shared" si="477"/>
        <v>26.210931073616464</v>
      </c>
      <c r="Q1010" s="62">
        <f t="shared" si="457"/>
        <v>10500</v>
      </c>
      <c r="R1010" s="104">
        <f t="shared" si="478"/>
        <v>150</v>
      </c>
      <c r="S1010" s="62">
        <f t="shared" si="479"/>
        <v>0</v>
      </c>
      <c r="T1010" s="62">
        <f t="shared" si="480"/>
        <v>0</v>
      </c>
      <c r="U1010" s="62">
        <f t="shared" si="481"/>
        <v>43400</v>
      </c>
      <c r="V1010" s="62">
        <f t="shared" si="482"/>
        <v>80000</v>
      </c>
      <c r="W1010" s="19">
        <f t="shared" si="483"/>
        <v>1.8418002704268881</v>
      </c>
      <c r="X1010" s="111">
        <f t="shared" si="484"/>
        <v>106700</v>
      </c>
      <c r="Y1010" s="111"/>
      <c r="Z1010" s="112">
        <f t="shared" si="485"/>
        <v>2774.1377245508984</v>
      </c>
      <c r="AA1010" s="112">
        <f t="shared" si="486"/>
        <v>1846.1000000000001</v>
      </c>
      <c r="AB1010" s="112">
        <f t="shared" si="487"/>
        <v>987</v>
      </c>
      <c r="AC1010" s="112">
        <f t="shared" si="488"/>
        <v>27741.377245508978</v>
      </c>
      <c r="AD1010" s="112">
        <f t="shared" si="489"/>
        <v>18461</v>
      </c>
      <c r="AE1010" s="112">
        <f t="shared" si="490"/>
        <v>24000</v>
      </c>
      <c r="AF1010" s="112">
        <f t="shared" si="491"/>
        <v>15700</v>
      </c>
      <c r="AG1010" s="113">
        <f t="shared" si="492"/>
        <v>0.3</v>
      </c>
      <c r="AH1010" s="114">
        <f t="shared" si="493"/>
        <v>0.19625000000000001</v>
      </c>
    </row>
    <row r="1011" spans="1:34" ht="21" customHeight="1">
      <c r="A1011" s="593">
        <f t="shared" si="495"/>
        <v>1001</v>
      </c>
      <c r="C1011" s="135" t="s">
        <v>2543</v>
      </c>
      <c r="E1011" s="595">
        <v>1</v>
      </c>
      <c r="F1011" s="119"/>
      <c r="G1011" s="594"/>
      <c r="H1011" s="120" t="s">
        <v>2530</v>
      </c>
      <c r="I1011" s="588" t="s">
        <v>2589</v>
      </c>
      <c r="J1011" s="594">
        <f t="shared" si="474"/>
        <v>47</v>
      </c>
      <c r="K1011" s="594" t="s">
        <v>138</v>
      </c>
      <c r="L1011" s="586">
        <v>168</v>
      </c>
      <c r="M1011" s="595">
        <v>3</v>
      </c>
      <c r="N1011" s="19">
        <f t="shared" si="475"/>
        <v>175</v>
      </c>
      <c r="O1011" s="102">
        <f t="shared" si="476"/>
        <v>29400</v>
      </c>
      <c r="P1011" s="103">
        <f t="shared" si="477"/>
        <v>23.422534150891309</v>
      </c>
      <c r="Q1011" s="62">
        <f t="shared" si="457"/>
        <v>10500</v>
      </c>
      <c r="R1011" s="104">
        <f t="shared" si="478"/>
        <v>150</v>
      </c>
      <c r="S1011" s="62">
        <f t="shared" si="479"/>
        <v>0</v>
      </c>
      <c r="T1011" s="62">
        <f t="shared" si="480"/>
        <v>0</v>
      </c>
      <c r="U1011" s="62">
        <f t="shared" si="481"/>
        <v>39900</v>
      </c>
      <c r="V1011" s="62">
        <f t="shared" si="482"/>
        <v>73500</v>
      </c>
      <c r="W1011" s="19">
        <f t="shared" si="483"/>
        <v>1.8405294673810273</v>
      </c>
      <c r="X1011" s="111">
        <f t="shared" si="484"/>
        <v>98000</v>
      </c>
      <c r="Y1011" s="111"/>
      <c r="Z1011" s="112">
        <f t="shared" si="485"/>
        <v>2545.9041916167666</v>
      </c>
      <c r="AA1011" s="112">
        <f t="shared" si="486"/>
        <v>1694</v>
      </c>
      <c r="AB1011" s="112">
        <f t="shared" si="487"/>
        <v>882</v>
      </c>
      <c r="AC1011" s="112">
        <f t="shared" si="488"/>
        <v>25459.041916167662</v>
      </c>
      <c r="AD1011" s="112">
        <f t="shared" si="489"/>
        <v>16940</v>
      </c>
      <c r="AE1011" s="112">
        <f t="shared" si="490"/>
        <v>22100</v>
      </c>
      <c r="AF1011" s="112">
        <f t="shared" si="491"/>
        <v>14400</v>
      </c>
      <c r="AG1011" s="113">
        <f t="shared" si="492"/>
        <v>0.30068027210884352</v>
      </c>
      <c r="AH1011" s="114">
        <f t="shared" si="493"/>
        <v>0.19591836734693877</v>
      </c>
    </row>
    <row r="1012" spans="1:34" ht="21" customHeight="1">
      <c r="A1012" s="593">
        <f t="shared" si="495"/>
        <v>1002</v>
      </c>
      <c r="C1012" s="135" t="s">
        <v>2544</v>
      </c>
      <c r="E1012" s="595">
        <v>1</v>
      </c>
      <c r="F1012" s="119"/>
      <c r="G1012" s="594"/>
      <c r="H1012" s="120" t="s">
        <v>2530</v>
      </c>
      <c r="I1012" s="588" t="s">
        <v>2590</v>
      </c>
      <c r="J1012" s="594">
        <f t="shared" si="474"/>
        <v>49</v>
      </c>
      <c r="K1012" s="594" t="s">
        <v>138</v>
      </c>
      <c r="L1012" s="586">
        <v>69</v>
      </c>
      <c r="M1012" s="595">
        <v>3</v>
      </c>
      <c r="N1012" s="19">
        <f t="shared" si="475"/>
        <v>175</v>
      </c>
      <c r="O1012" s="102">
        <f t="shared" si="476"/>
        <v>12075</v>
      </c>
      <c r="P1012" s="103">
        <f t="shared" si="477"/>
        <v>9.6199693834017879</v>
      </c>
      <c r="Q1012" s="62">
        <f t="shared" si="457"/>
        <v>10500</v>
      </c>
      <c r="R1012" s="104">
        <f t="shared" si="478"/>
        <v>150</v>
      </c>
      <c r="S1012" s="62">
        <f t="shared" si="479"/>
        <v>0</v>
      </c>
      <c r="T1012" s="62">
        <f t="shared" si="480"/>
        <v>0</v>
      </c>
      <c r="U1012" s="62">
        <f t="shared" si="481"/>
        <v>22575</v>
      </c>
      <c r="V1012" s="62">
        <f t="shared" si="482"/>
        <v>41300</v>
      </c>
      <c r="W1012" s="19">
        <f t="shared" si="483"/>
        <v>1.828436150953906</v>
      </c>
      <c r="X1012" s="111">
        <f t="shared" si="484"/>
        <v>55100</v>
      </c>
      <c r="Y1012" s="111"/>
      <c r="Z1012" s="112">
        <f t="shared" si="485"/>
        <v>1416.1482035928143</v>
      </c>
      <c r="AA1012" s="112">
        <f t="shared" si="486"/>
        <v>935.80000000000007</v>
      </c>
      <c r="AB1012" s="112">
        <f t="shared" si="487"/>
        <v>362.25</v>
      </c>
      <c r="AC1012" s="112">
        <f t="shared" si="488"/>
        <v>14161.482035928144</v>
      </c>
      <c r="AD1012" s="112">
        <f t="shared" si="489"/>
        <v>9358</v>
      </c>
      <c r="AE1012" s="112">
        <f t="shared" si="490"/>
        <v>12400</v>
      </c>
      <c r="AF1012" s="112">
        <f t="shared" si="491"/>
        <v>8100</v>
      </c>
      <c r="AG1012" s="113">
        <f t="shared" si="492"/>
        <v>0.30024213075060535</v>
      </c>
      <c r="AH1012" s="114">
        <f t="shared" si="493"/>
        <v>0.19612590799031476</v>
      </c>
    </row>
    <row r="1013" spans="1:34" ht="21" customHeight="1">
      <c r="A1013" s="593">
        <f t="shared" si="495"/>
        <v>1003</v>
      </c>
      <c r="C1013" s="135" t="s">
        <v>2545</v>
      </c>
      <c r="E1013" s="595">
        <v>1</v>
      </c>
      <c r="F1013" s="119"/>
      <c r="G1013" s="594"/>
      <c r="H1013" s="120" t="s">
        <v>2530</v>
      </c>
      <c r="I1013" s="588" t="s">
        <v>2533</v>
      </c>
      <c r="J1013" s="594">
        <f t="shared" si="474"/>
        <v>47</v>
      </c>
      <c r="K1013" s="594" t="s">
        <v>138</v>
      </c>
      <c r="L1013" s="586">
        <v>98</v>
      </c>
      <c r="M1013" s="595">
        <v>3</v>
      </c>
      <c r="N1013" s="19">
        <f t="shared" si="475"/>
        <v>175</v>
      </c>
      <c r="O1013" s="102">
        <f t="shared" si="476"/>
        <v>17150</v>
      </c>
      <c r="P1013" s="103">
        <f t="shared" si="477"/>
        <v>13.663144921353263</v>
      </c>
      <c r="Q1013" s="62">
        <f t="shared" ref="Q1013:Q1061" si="496">IF($M1013&lt;=1, 6500, IF($M1013&lt;=1.5, 7300, IF($M1013&lt;=2, 8100, IF($M1013&lt;2.5, 8900, IF($M1013&lt;3, 10000, IF($M1013&lt;3.5, 10500, IF($M1013&lt;4, 11300, IF($M1013&lt;4.5, 12100, IF($M1013&lt;5, 12900, IF($M1013&lt;5.5, 13700, IF($M1013&lt;6, 14500, IF($M1013&lt;6.5, 15300, IF($M1013&lt;7, 16100, IF($M1013&lt;7.5, 16900, IF($M1013&lt;8, 17700, IF($M1013&lt;8.5, 18500, IF($M1013&lt;9, 19300, IF($M1013&lt;9.5, 20100, IF($M1013&lt;10, 20900, IF($M1013&gt;=10, 30000))))))))))))))))))))</f>
        <v>10500</v>
      </c>
      <c r="R1013" s="104">
        <f t="shared" si="478"/>
        <v>150</v>
      </c>
      <c r="S1013" s="62">
        <f t="shared" si="479"/>
        <v>0</v>
      </c>
      <c r="T1013" s="62">
        <f t="shared" si="480"/>
        <v>0</v>
      </c>
      <c r="U1013" s="62">
        <f t="shared" si="481"/>
        <v>27650</v>
      </c>
      <c r="V1013" s="62">
        <f t="shared" si="482"/>
        <v>50700</v>
      </c>
      <c r="W1013" s="19">
        <f t="shared" si="483"/>
        <v>1.8335480936860458</v>
      </c>
      <c r="X1013" s="111">
        <f t="shared" si="484"/>
        <v>67600</v>
      </c>
      <c r="Y1013" s="111"/>
      <c r="Z1013" s="112">
        <f t="shared" si="485"/>
        <v>1747.0868263473062</v>
      </c>
      <c r="AA1013" s="112">
        <f t="shared" si="486"/>
        <v>1155.8</v>
      </c>
      <c r="AB1013" s="112">
        <f t="shared" si="487"/>
        <v>514.5</v>
      </c>
      <c r="AC1013" s="112">
        <f t="shared" si="488"/>
        <v>17470.868263473058</v>
      </c>
      <c r="AD1013" s="112">
        <f t="shared" si="489"/>
        <v>11558</v>
      </c>
      <c r="AE1013" s="112">
        <f t="shared" si="490"/>
        <v>15300</v>
      </c>
      <c r="AF1013" s="112">
        <f t="shared" si="491"/>
        <v>9900</v>
      </c>
      <c r="AG1013" s="113">
        <f t="shared" si="492"/>
        <v>0.30177514792899407</v>
      </c>
      <c r="AH1013" s="114">
        <f t="shared" si="493"/>
        <v>0.19526627218934911</v>
      </c>
    </row>
    <row r="1014" spans="1:34" ht="21" customHeight="1">
      <c r="A1014" s="593">
        <f t="shared" si="495"/>
        <v>1004</v>
      </c>
      <c r="C1014" s="135" t="s">
        <v>2592</v>
      </c>
      <c r="E1014" s="595">
        <v>1</v>
      </c>
      <c r="F1014" s="119"/>
      <c r="G1014" s="594"/>
      <c r="H1014" s="120" t="s">
        <v>2530</v>
      </c>
      <c r="I1014" s="588" t="s">
        <v>2591</v>
      </c>
      <c r="J1014" s="594">
        <f t="shared" ref="J1014:J1062" si="497">LENB(I1014)</f>
        <v>46</v>
      </c>
      <c r="K1014" s="594" t="s">
        <v>138</v>
      </c>
      <c r="L1014" s="586">
        <v>46</v>
      </c>
      <c r="M1014" s="595">
        <v>2</v>
      </c>
      <c r="N1014" s="19">
        <f t="shared" ref="N1014:N1062" si="498">IF(K1014="USD",$G$1,IF(K1014="CNY",$G$2,IF(K1014="JPY",$G$4,IF(K1014="EUR",$G$3,"확인요망"))))</f>
        <v>175</v>
      </c>
      <c r="O1014" s="102">
        <f t="shared" ref="O1014:O1062" si="499">L1014*N1014</f>
        <v>8050</v>
      </c>
      <c r="P1014" s="103">
        <f t="shared" ref="P1014:P1062" si="500">O1014/$G$1</f>
        <v>6.413312922267858</v>
      </c>
      <c r="Q1014" s="62">
        <f t="shared" si="496"/>
        <v>8100</v>
      </c>
      <c r="R1014" s="104">
        <f t="shared" ref="R1014:R1062" si="501">IF(G1014="USD",200,150)</f>
        <v>150</v>
      </c>
      <c r="S1014" s="62">
        <f t="shared" ref="S1014:S1062" si="502">IF(P1014&lt;R1014,0,(O1014+Q1014)*0.08)</f>
        <v>0</v>
      </c>
      <c r="T1014" s="62">
        <f t="shared" ref="T1014:T1062" si="503">IF(P1014&lt;R1014,0,(O1014+S1014)*0.1)</f>
        <v>0</v>
      </c>
      <c r="U1014" s="62">
        <f t="shared" ref="U1014:U1062" si="504">SUM(O1014+Q1014)</f>
        <v>16150</v>
      </c>
      <c r="V1014" s="62">
        <f t="shared" ref="V1014:V1062" si="505">ROUNDUP(U1014*W1014, -2)</f>
        <v>29500</v>
      </c>
      <c r="W1014" s="19">
        <f t="shared" ref="W1014:W1062" si="506">((0.03*O1014)+(0.9*U1014))/(0.501*U1014)</f>
        <v>1.8262546115199942</v>
      </c>
      <c r="X1014" s="111">
        <f t="shared" ref="X1014:X1062" si="507">ROUNDUP(V1014/0.75, -2)</f>
        <v>39400</v>
      </c>
      <c r="Y1014" s="111"/>
      <c r="Z1014" s="112">
        <f t="shared" ref="Z1014:Z1062" si="508">0.1*(0.89*W1014-1)*U1014</f>
        <v>1009.9670658682639</v>
      </c>
      <c r="AA1014" s="112">
        <f t="shared" ref="AA1014:AA1062" si="509">AD1014*0.1</f>
        <v>665.2</v>
      </c>
      <c r="AB1014" s="112">
        <f t="shared" ref="AB1014:AB1062" si="510">O1014*0.03</f>
        <v>241.5</v>
      </c>
      <c r="AC1014" s="112">
        <f t="shared" ref="AC1014:AC1062" si="511">0.89*W1014*U1014-U1014</f>
        <v>10099.67065868264</v>
      </c>
      <c r="AD1014" s="112">
        <f t="shared" ref="AD1014:AD1062" si="512">V1014-(X1014*0.17)-U1014</f>
        <v>6652</v>
      </c>
      <c r="AE1014" s="112">
        <f t="shared" ref="AE1014:AE1062" si="513">ROUNDUP(AC1014-(Z1014+AB1014),-2)</f>
        <v>8900</v>
      </c>
      <c r="AF1014" s="112">
        <f t="shared" ref="AF1014:AF1062" si="514">ROUNDUP(AD1014-(AB1014+AA1014),-2)</f>
        <v>5800</v>
      </c>
      <c r="AG1014" s="113">
        <f t="shared" ref="AG1014:AG1062" si="515">AE1014/V1014</f>
        <v>0.30169491525423731</v>
      </c>
      <c r="AH1014" s="114">
        <f t="shared" ref="AH1014:AH1062" si="516">AF1014/V1014</f>
        <v>0.19661016949152543</v>
      </c>
    </row>
    <row r="1015" spans="1:34" ht="21" customHeight="1">
      <c r="A1015" s="593">
        <f t="shared" si="495"/>
        <v>1005</v>
      </c>
      <c r="C1015" s="135" t="s">
        <v>2546</v>
      </c>
      <c r="E1015" s="595">
        <v>1</v>
      </c>
      <c r="F1015" s="119"/>
      <c r="G1015" s="594"/>
      <c r="H1015" s="120" t="s">
        <v>2532</v>
      </c>
      <c r="I1015" s="588" t="s">
        <v>2557</v>
      </c>
      <c r="J1015" s="594">
        <f t="shared" si="497"/>
        <v>49</v>
      </c>
      <c r="K1015" s="594" t="s">
        <v>138</v>
      </c>
      <c r="L1015" s="586">
        <v>148</v>
      </c>
      <c r="M1015" s="595">
        <v>3</v>
      </c>
      <c r="N1015" s="19">
        <f t="shared" si="498"/>
        <v>175</v>
      </c>
      <c r="O1015" s="102">
        <f t="shared" si="499"/>
        <v>25900</v>
      </c>
      <c r="P1015" s="103">
        <f t="shared" si="500"/>
        <v>20.634137228166153</v>
      </c>
      <c r="Q1015" s="62">
        <f t="shared" si="496"/>
        <v>10500</v>
      </c>
      <c r="R1015" s="104">
        <f t="shared" si="501"/>
        <v>150</v>
      </c>
      <c r="S1015" s="62">
        <f t="shared" si="502"/>
        <v>0</v>
      </c>
      <c r="T1015" s="62">
        <f t="shared" si="503"/>
        <v>0</v>
      </c>
      <c r="U1015" s="62">
        <f t="shared" si="504"/>
        <v>36400</v>
      </c>
      <c r="V1015" s="62">
        <f t="shared" si="505"/>
        <v>67000</v>
      </c>
      <c r="W1015" s="19">
        <f t="shared" si="506"/>
        <v>1.8390142791340394</v>
      </c>
      <c r="X1015" s="111">
        <f t="shared" si="507"/>
        <v>89400</v>
      </c>
      <c r="Y1015" s="111"/>
      <c r="Z1015" s="112">
        <f t="shared" si="508"/>
        <v>2317.670658682634</v>
      </c>
      <c r="AA1015" s="112">
        <f t="shared" si="509"/>
        <v>1540.2</v>
      </c>
      <c r="AB1015" s="112">
        <f t="shared" si="510"/>
        <v>777</v>
      </c>
      <c r="AC1015" s="112">
        <f t="shared" si="511"/>
        <v>23176.706586826338</v>
      </c>
      <c r="AD1015" s="112">
        <f t="shared" si="512"/>
        <v>15402</v>
      </c>
      <c r="AE1015" s="112">
        <f t="shared" si="513"/>
        <v>20100</v>
      </c>
      <c r="AF1015" s="112">
        <f t="shared" si="514"/>
        <v>13100</v>
      </c>
      <c r="AG1015" s="113">
        <f t="shared" si="515"/>
        <v>0.3</v>
      </c>
      <c r="AH1015" s="114">
        <f t="shared" si="516"/>
        <v>0.19552238805970149</v>
      </c>
    </row>
    <row r="1016" spans="1:34" ht="21" customHeight="1">
      <c r="A1016" s="593">
        <f t="shared" si="495"/>
        <v>1006</v>
      </c>
      <c r="C1016" s="135" t="s">
        <v>2593</v>
      </c>
      <c r="E1016" s="595">
        <v>1</v>
      </c>
      <c r="F1016" s="119"/>
      <c r="G1016" s="594"/>
      <c r="H1016" s="120" t="s">
        <v>2532</v>
      </c>
      <c r="I1016" s="588" t="s">
        <v>2594</v>
      </c>
      <c r="J1016" s="594">
        <f t="shared" si="497"/>
        <v>44</v>
      </c>
      <c r="K1016" s="594" t="s">
        <v>138</v>
      </c>
      <c r="L1016" s="586">
        <v>198</v>
      </c>
      <c r="M1016" s="595">
        <v>3</v>
      </c>
      <c r="N1016" s="19">
        <f t="shared" si="498"/>
        <v>175</v>
      </c>
      <c r="O1016" s="102">
        <f t="shared" si="499"/>
        <v>34650</v>
      </c>
      <c r="P1016" s="103">
        <f t="shared" si="500"/>
        <v>27.605129534979042</v>
      </c>
      <c r="Q1016" s="62">
        <f t="shared" si="496"/>
        <v>10500</v>
      </c>
      <c r="R1016" s="104">
        <f t="shared" si="501"/>
        <v>150</v>
      </c>
      <c r="S1016" s="62">
        <f t="shared" si="502"/>
        <v>0</v>
      </c>
      <c r="T1016" s="62">
        <f t="shared" si="503"/>
        <v>0</v>
      </c>
      <c r="U1016" s="62">
        <f t="shared" si="504"/>
        <v>45150</v>
      </c>
      <c r="V1016" s="62">
        <f t="shared" si="505"/>
        <v>83200</v>
      </c>
      <c r="W1016" s="19">
        <f t="shared" si="506"/>
        <v>1.8423617880518033</v>
      </c>
      <c r="X1016" s="111">
        <f t="shared" si="507"/>
        <v>111000</v>
      </c>
      <c r="Y1016" s="111"/>
      <c r="Z1016" s="112">
        <f t="shared" si="508"/>
        <v>2888.2544910179636</v>
      </c>
      <c r="AA1016" s="112">
        <f t="shared" si="509"/>
        <v>1918</v>
      </c>
      <c r="AB1016" s="112">
        <f t="shared" si="510"/>
        <v>1039.5</v>
      </c>
      <c r="AC1016" s="112">
        <f t="shared" si="511"/>
        <v>28882.54491017964</v>
      </c>
      <c r="AD1016" s="112">
        <f t="shared" si="512"/>
        <v>19180</v>
      </c>
      <c r="AE1016" s="112">
        <f t="shared" si="513"/>
        <v>25000</v>
      </c>
      <c r="AF1016" s="112">
        <f t="shared" si="514"/>
        <v>16300</v>
      </c>
      <c r="AG1016" s="113">
        <f t="shared" si="515"/>
        <v>0.30048076923076922</v>
      </c>
      <c r="AH1016" s="114">
        <f t="shared" si="516"/>
        <v>0.19591346153846154</v>
      </c>
    </row>
    <row r="1017" spans="1:34" ht="21" customHeight="1">
      <c r="A1017" s="593">
        <f t="shared" si="495"/>
        <v>1007</v>
      </c>
      <c r="C1017" s="135" t="s">
        <v>2547</v>
      </c>
      <c r="E1017" s="595">
        <v>1</v>
      </c>
      <c r="F1017" s="119"/>
      <c r="G1017" s="594"/>
      <c r="H1017" s="120" t="s">
        <v>2532</v>
      </c>
      <c r="I1017" s="588" t="s">
        <v>2548</v>
      </c>
      <c r="J1017" s="594">
        <f>LENB(I1017)</f>
        <v>47</v>
      </c>
      <c r="K1017" s="594" t="s">
        <v>138</v>
      </c>
      <c r="L1017" s="586">
        <v>38</v>
      </c>
      <c r="M1017" s="595">
        <v>3</v>
      </c>
      <c r="N1017" s="19">
        <f>IF(K1017="USD",$G$1,IF(K1017="CNY",$G$2,IF(K1017="JPY",$G$4,IF(K1017="EUR",$G$3,"확인요망"))))</f>
        <v>175</v>
      </c>
      <c r="O1017" s="102">
        <f>L1017*N1017</f>
        <v>6650</v>
      </c>
      <c r="P1017" s="103">
        <f>O1017/$G$1</f>
        <v>5.2979541531777956</v>
      </c>
      <c r="Q1017" s="62">
        <f>IF($M1017&lt;=1, 6500, IF($M1017&lt;=1.5, 7300, IF($M1017&lt;=2, 8100, IF($M1017&lt;2.5, 8900, IF($M1017&lt;3, 10000, IF($M1017&lt;3.5, 10500, IF($M1017&lt;4, 11300, IF($M1017&lt;4.5, 12100, IF($M1017&lt;5, 12900, IF($M1017&lt;5.5, 13700, IF($M1017&lt;6, 14500, IF($M1017&lt;6.5, 15300, IF($M1017&lt;7, 16100, IF($M1017&lt;7.5, 16900, IF($M1017&lt;8, 17700, IF($M1017&lt;8.5, 18500, IF($M1017&lt;9, 19300, IF($M1017&lt;9.5, 20100, IF($M1017&lt;10, 20900, IF($M1017&gt;=10, 30000))))))))))))))))))))</f>
        <v>10500</v>
      </c>
      <c r="R1017" s="104">
        <f>IF(G1017="USD",200,150)</f>
        <v>150</v>
      </c>
      <c r="S1017" s="62">
        <f>IF(P1017&lt;R1017,0,(O1017+Q1017)*0.08)</f>
        <v>0</v>
      </c>
      <c r="T1017" s="62">
        <f>IF(P1017&lt;R1017,0,(O1017+S1017)*0.1)</f>
        <v>0</v>
      </c>
      <c r="U1017" s="62">
        <f>SUM(O1017+Q1017)</f>
        <v>17150</v>
      </c>
      <c r="V1017" s="62">
        <f>ROUNDUP(U1017*W1017, -2)</f>
        <v>31300</v>
      </c>
      <c r="W1017" s="19">
        <f>((0.03*O1017)+(0.9*U1017))/(0.501*U1017)</f>
        <v>1.8196260540144202</v>
      </c>
      <c r="X1017" s="111">
        <f>ROUNDUP(V1017/0.75, -2)</f>
        <v>41800</v>
      </c>
      <c r="Y1017" s="111"/>
      <c r="Z1017" s="112">
        <f>0.1*(0.89*W1017-1)*U1017</f>
        <v>1062.3862275449103</v>
      </c>
      <c r="AA1017" s="112">
        <f>AD1017*0.1</f>
        <v>704.40000000000009</v>
      </c>
      <c r="AB1017" s="112">
        <f>O1017*0.03</f>
        <v>199.5</v>
      </c>
      <c r="AC1017" s="112">
        <f>0.89*W1017*U1017-U1017</f>
        <v>10623.862275449101</v>
      </c>
      <c r="AD1017" s="112">
        <f>V1017-(X1017*0.17)-U1017</f>
        <v>7044</v>
      </c>
      <c r="AE1017" s="112">
        <f>ROUNDUP(AC1017-(Z1017+AB1017),-2)</f>
        <v>9400</v>
      </c>
      <c r="AF1017" s="112">
        <f>ROUNDUP(AD1017-(AB1017+AA1017),-2)</f>
        <v>6200</v>
      </c>
      <c r="AG1017" s="113">
        <f>AE1017/V1017</f>
        <v>0.30031948881789139</v>
      </c>
      <c r="AH1017" s="114">
        <f>AF1017/V1017</f>
        <v>0.19808306709265175</v>
      </c>
    </row>
    <row r="1018" spans="1:34" ht="21" customHeight="1">
      <c r="A1018" s="593">
        <f t="shared" si="495"/>
        <v>1008</v>
      </c>
      <c r="C1018" s="135" t="s">
        <v>2595</v>
      </c>
      <c r="E1018" s="595">
        <v>1</v>
      </c>
      <c r="F1018" s="119"/>
      <c r="G1018" s="594"/>
      <c r="H1018" s="120" t="s">
        <v>2531</v>
      </c>
      <c r="I1018" s="588" t="s">
        <v>2534</v>
      </c>
      <c r="J1018" s="594">
        <f>LENB(I1018)</f>
        <v>36</v>
      </c>
      <c r="K1018" s="594" t="s">
        <v>138</v>
      </c>
      <c r="L1018" s="586">
        <v>29.9</v>
      </c>
      <c r="M1018" s="595">
        <v>3</v>
      </c>
      <c r="N1018" s="19">
        <f>IF(K1018="USD",$G$1,IF(K1018="CNY",$G$2,IF(K1018="JPY",$G$4,IF(K1018="EUR",$G$3,"확인요망"))))</f>
        <v>175</v>
      </c>
      <c r="O1018" s="102">
        <f>L1018*N1018</f>
        <v>5232.5</v>
      </c>
      <c r="P1018" s="103">
        <f>O1018/$G$1</f>
        <v>4.168653399474108</v>
      </c>
      <c r="Q1018" s="62">
        <f>IF($M1018&lt;=1, 6500, IF($M1018&lt;=1.5, 7300, IF($M1018&lt;=2, 8100, IF($M1018&lt;2.5, 8900, IF($M1018&lt;3, 10000, IF($M1018&lt;3.5, 10500, IF($M1018&lt;4, 11300, IF($M1018&lt;4.5, 12100, IF($M1018&lt;5, 12900, IF($M1018&lt;5.5, 13700, IF($M1018&lt;6, 14500, IF($M1018&lt;6.5, 15300, IF($M1018&lt;7, 16100, IF($M1018&lt;7.5, 16900, IF($M1018&lt;8, 17700, IF($M1018&lt;8.5, 18500, IF($M1018&lt;9, 19300, IF($M1018&lt;9.5, 20100, IF($M1018&lt;10, 20900, IF($M1018&gt;=10, 30000))))))))))))))))))))</f>
        <v>10500</v>
      </c>
      <c r="R1018" s="104">
        <f>IF(G1018="USD",200,150)</f>
        <v>150</v>
      </c>
      <c r="S1018" s="62">
        <f>IF(P1018&lt;R1018,0,(O1018+Q1018)*0.08)</f>
        <v>0</v>
      </c>
      <c r="T1018" s="62">
        <f>IF(P1018&lt;R1018,0,(O1018+S1018)*0.1)</f>
        <v>0</v>
      </c>
      <c r="U1018" s="62">
        <f>SUM(O1018+Q1018)</f>
        <v>15732.5</v>
      </c>
      <c r="V1018" s="62">
        <f>ROUNDUP(U1018*W1018, -2)</f>
        <v>28600</v>
      </c>
      <c r="W1018" s="19">
        <f>((0.03*O1018)+(0.9*U1018))/(0.501*U1018)</f>
        <v>1.8163228603971147</v>
      </c>
      <c r="X1018" s="111">
        <f>ROUNDUP(V1018/0.75, -2)</f>
        <v>38200</v>
      </c>
      <c r="Y1018" s="111"/>
      <c r="Z1018" s="112">
        <f>0.1*(0.89*W1018-1)*U1018</f>
        <v>969.95164670658721</v>
      </c>
      <c r="AA1018" s="112">
        <f>AD1018*0.1</f>
        <v>637.35</v>
      </c>
      <c r="AB1018" s="112">
        <f>O1018*0.03</f>
        <v>156.97499999999999</v>
      </c>
      <c r="AC1018" s="112">
        <f>0.89*W1018*U1018-U1018</f>
        <v>9699.5164670658705</v>
      </c>
      <c r="AD1018" s="112">
        <f>V1018-(X1018*0.17)-U1018</f>
        <v>6373.5</v>
      </c>
      <c r="AE1018" s="112">
        <f>ROUNDUP(AC1018-(Z1018+AB1018),-2)</f>
        <v>8600</v>
      </c>
      <c r="AF1018" s="112">
        <f>ROUNDUP(AD1018-(AB1018+AA1018),-2)</f>
        <v>5600</v>
      </c>
      <c r="AG1018" s="113">
        <f>AE1018/V1018</f>
        <v>0.30069930069930068</v>
      </c>
      <c r="AH1018" s="114">
        <f>AF1018/V1018</f>
        <v>0.19580419580419581</v>
      </c>
    </row>
    <row r="1019" spans="1:34" ht="21" customHeight="1">
      <c r="A1019" s="593">
        <f t="shared" si="495"/>
        <v>1009</v>
      </c>
      <c r="C1019" s="135" t="s">
        <v>2596</v>
      </c>
      <c r="E1019" s="595">
        <v>1</v>
      </c>
      <c r="F1019" s="119"/>
      <c r="G1019" s="594"/>
      <c r="H1019" s="120" t="s">
        <v>2532</v>
      </c>
      <c r="I1019" s="588" t="s">
        <v>2597</v>
      </c>
      <c r="J1019" s="594">
        <f t="shared" si="497"/>
        <v>43</v>
      </c>
      <c r="K1019" s="594" t="s">
        <v>138</v>
      </c>
      <c r="L1019" s="586">
        <v>38</v>
      </c>
      <c r="M1019" s="595">
        <v>2</v>
      </c>
      <c r="N1019" s="19">
        <f t="shared" si="498"/>
        <v>175</v>
      </c>
      <c r="O1019" s="102">
        <f t="shared" si="499"/>
        <v>6650</v>
      </c>
      <c r="P1019" s="103">
        <f t="shared" si="500"/>
        <v>5.2979541531777956</v>
      </c>
      <c r="Q1019" s="62">
        <f t="shared" si="496"/>
        <v>8100</v>
      </c>
      <c r="R1019" s="104">
        <f t="shared" si="501"/>
        <v>150</v>
      </c>
      <c r="S1019" s="62">
        <f t="shared" si="502"/>
        <v>0</v>
      </c>
      <c r="T1019" s="62">
        <f t="shared" si="503"/>
        <v>0</v>
      </c>
      <c r="U1019" s="62">
        <f t="shared" si="504"/>
        <v>14750</v>
      </c>
      <c r="V1019" s="62">
        <f t="shared" si="505"/>
        <v>26900</v>
      </c>
      <c r="W1019" s="19">
        <f t="shared" si="506"/>
        <v>1.8234040393788693</v>
      </c>
      <c r="X1019" s="111">
        <f t="shared" si="507"/>
        <v>35900</v>
      </c>
      <c r="Y1019" s="111"/>
      <c r="Z1019" s="112">
        <f t="shared" si="508"/>
        <v>918.67365269461061</v>
      </c>
      <c r="AA1019" s="112">
        <f t="shared" si="509"/>
        <v>604.70000000000005</v>
      </c>
      <c r="AB1019" s="112">
        <f t="shared" si="510"/>
        <v>199.5</v>
      </c>
      <c r="AC1019" s="112">
        <f t="shared" si="511"/>
        <v>9186.7365269461043</v>
      </c>
      <c r="AD1019" s="112">
        <f t="shared" si="512"/>
        <v>6047</v>
      </c>
      <c r="AE1019" s="112">
        <f t="shared" si="513"/>
        <v>8100</v>
      </c>
      <c r="AF1019" s="112">
        <f t="shared" si="514"/>
        <v>5300</v>
      </c>
      <c r="AG1019" s="113">
        <f t="shared" si="515"/>
        <v>0.30111524163568776</v>
      </c>
      <c r="AH1019" s="114">
        <f t="shared" si="516"/>
        <v>0.19702602230483271</v>
      </c>
    </row>
    <row r="1020" spans="1:34" ht="21" customHeight="1">
      <c r="A1020" s="593">
        <f t="shared" si="495"/>
        <v>1010</v>
      </c>
      <c r="C1020" s="135" t="s">
        <v>2549</v>
      </c>
      <c r="E1020" s="595">
        <v>1</v>
      </c>
      <c r="F1020" s="119"/>
      <c r="G1020" s="594"/>
      <c r="H1020" s="120" t="s">
        <v>2532</v>
      </c>
      <c r="I1020" s="588" t="s">
        <v>2598</v>
      </c>
      <c r="J1020" s="594">
        <f t="shared" si="497"/>
        <v>48</v>
      </c>
      <c r="K1020" s="594" t="s">
        <v>138</v>
      </c>
      <c r="L1020" s="586">
        <v>148</v>
      </c>
      <c r="M1020" s="595">
        <v>3</v>
      </c>
      <c r="N1020" s="19">
        <f t="shared" si="498"/>
        <v>175</v>
      </c>
      <c r="O1020" s="102">
        <f t="shared" si="499"/>
        <v>25900</v>
      </c>
      <c r="P1020" s="103">
        <f t="shared" si="500"/>
        <v>20.634137228166153</v>
      </c>
      <c r="Q1020" s="62">
        <f t="shared" si="496"/>
        <v>10500</v>
      </c>
      <c r="R1020" s="104">
        <f t="shared" si="501"/>
        <v>150</v>
      </c>
      <c r="S1020" s="62">
        <f t="shared" si="502"/>
        <v>0</v>
      </c>
      <c r="T1020" s="62">
        <f t="shared" si="503"/>
        <v>0</v>
      </c>
      <c r="U1020" s="62">
        <f t="shared" si="504"/>
        <v>36400</v>
      </c>
      <c r="V1020" s="62">
        <f t="shared" si="505"/>
        <v>67000</v>
      </c>
      <c r="W1020" s="19">
        <f t="shared" si="506"/>
        <v>1.8390142791340394</v>
      </c>
      <c r="X1020" s="111">
        <f t="shared" si="507"/>
        <v>89400</v>
      </c>
      <c r="Y1020" s="111"/>
      <c r="Z1020" s="112">
        <f t="shared" si="508"/>
        <v>2317.670658682634</v>
      </c>
      <c r="AA1020" s="112">
        <f t="shared" si="509"/>
        <v>1540.2</v>
      </c>
      <c r="AB1020" s="112">
        <f t="shared" si="510"/>
        <v>777</v>
      </c>
      <c r="AC1020" s="112">
        <f t="shared" si="511"/>
        <v>23176.706586826338</v>
      </c>
      <c r="AD1020" s="112">
        <f t="shared" si="512"/>
        <v>15402</v>
      </c>
      <c r="AE1020" s="112">
        <f t="shared" si="513"/>
        <v>20100</v>
      </c>
      <c r="AF1020" s="112">
        <f t="shared" si="514"/>
        <v>13100</v>
      </c>
      <c r="AG1020" s="113">
        <f t="shared" si="515"/>
        <v>0.3</v>
      </c>
      <c r="AH1020" s="114">
        <f t="shared" si="516"/>
        <v>0.19552238805970149</v>
      </c>
    </row>
    <row r="1021" spans="1:34" ht="21" customHeight="1">
      <c r="A1021" s="593">
        <f t="shared" si="495"/>
        <v>1011</v>
      </c>
      <c r="C1021" s="135" t="s">
        <v>2550</v>
      </c>
      <c r="E1021" s="595">
        <v>1</v>
      </c>
      <c r="F1021" s="119"/>
      <c r="G1021" s="594"/>
      <c r="H1021" s="120" t="s">
        <v>2532</v>
      </c>
      <c r="I1021" s="588" t="s">
        <v>2551</v>
      </c>
      <c r="J1021" s="594">
        <f t="shared" si="497"/>
        <v>46</v>
      </c>
      <c r="K1021" s="594" t="s">
        <v>138</v>
      </c>
      <c r="L1021" s="586">
        <v>158</v>
      </c>
      <c r="M1021" s="595">
        <v>3</v>
      </c>
      <c r="N1021" s="19">
        <f t="shared" si="498"/>
        <v>175</v>
      </c>
      <c r="O1021" s="102">
        <f t="shared" si="499"/>
        <v>27650</v>
      </c>
      <c r="P1021" s="103">
        <f t="shared" si="500"/>
        <v>22.028335689528731</v>
      </c>
      <c r="Q1021" s="62">
        <f t="shared" si="496"/>
        <v>10500</v>
      </c>
      <c r="R1021" s="104">
        <f t="shared" si="501"/>
        <v>150</v>
      </c>
      <c r="S1021" s="62">
        <f t="shared" si="502"/>
        <v>0</v>
      </c>
      <c r="T1021" s="62">
        <f t="shared" si="503"/>
        <v>0</v>
      </c>
      <c r="U1021" s="62">
        <f t="shared" si="504"/>
        <v>38150</v>
      </c>
      <c r="V1021" s="62">
        <f t="shared" si="505"/>
        <v>70200</v>
      </c>
      <c r="W1021" s="19">
        <f t="shared" si="506"/>
        <v>1.8398066252815468</v>
      </c>
      <c r="X1021" s="111">
        <f t="shared" si="507"/>
        <v>93600</v>
      </c>
      <c r="Y1021" s="111"/>
      <c r="Z1021" s="112">
        <f t="shared" si="508"/>
        <v>2431.7874251497001</v>
      </c>
      <c r="AA1021" s="112">
        <f t="shared" si="509"/>
        <v>1613.8000000000002</v>
      </c>
      <c r="AB1021" s="112">
        <f t="shared" si="510"/>
        <v>829.5</v>
      </c>
      <c r="AC1021" s="112">
        <f t="shared" si="511"/>
        <v>24317.874251497</v>
      </c>
      <c r="AD1021" s="112">
        <f t="shared" si="512"/>
        <v>16138</v>
      </c>
      <c r="AE1021" s="112">
        <f t="shared" si="513"/>
        <v>21100</v>
      </c>
      <c r="AF1021" s="112">
        <f t="shared" si="514"/>
        <v>13700</v>
      </c>
      <c r="AG1021" s="113">
        <f t="shared" si="515"/>
        <v>0.30056980056980059</v>
      </c>
      <c r="AH1021" s="114">
        <f t="shared" si="516"/>
        <v>0.19515669515669515</v>
      </c>
    </row>
    <row r="1022" spans="1:34" ht="21" customHeight="1">
      <c r="A1022" s="593">
        <f t="shared" si="495"/>
        <v>1012</v>
      </c>
      <c r="C1022" s="135" t="s">
        <v>2599</v>
      </c>
      <c r="E1022" s="595">
        <v>1</v>
      </c>
      <c r="F1022" s="119"/>
      <c r="G1022" s="594"/>
      <c r="H1022" s="120" t="s">
        <v>2532</v>
      </c>
      <c r="I1022" s="588" t="s">
        <v>2535</v>
      </c>
      <c r="J1022" s="594">
        <f t="shared" si="497"/>
        <v>46</v>
      </c>
      <c r="K1022" s="594" t="s">
        <v>138</v>
      </c>
      <c r="L1022" s="586">
        <v>28.8</v>
      </c>
      <c r="M1022" s="595">
        <v>3</v>
      </c>
      <c r="N1022" s="19">
        <f t="shared" si="498"/>
        <v>175</v>
      </c>
      <c r="O1022" s="102">
        <f t="shared" si="499"/>
        <v>5040</v>
      </c>
      <c r="P1022" s="103">
        <f t="shared" si="500"/>
        <v>4.0152915687242245</v>
      </c>
      <c r="Q1022" s="62">
        <f t="shared" si="496"/>
        <v>10500</v>
      </c>
      <c r="R1022" s="104">
        <f t="shared" si="501"/>
        <v>150</v>
      </c>
      <c r="S1022" s="62">
        <f t="shared" si="502"/>
        <v>0</v>
      </c>
      <c r="T1022" s="62">
        <f t="shared" si="503"/>
        <v>0</v>
      </c>
      <c r="U1022" s="62">
        <f t="shared" si="504"/>
        <v>15540</v>
      </c>
      <c r="V1022" s="62">
        <f t="shared" si="505"/>
        <v>28300</v>
      </c>
      <c r="W1022" s="19">
        <f t="shared" si="506"/>
        <v>1.8158278038517561</v>
      </c>
      <c r="X1022" s="111">
        <f t="shared" si="507"/>
        <v>37800</v>
      </c>
      <c r="Y1022" s="111"/>
      <c r="Z1022" s="112">
        <f t="shared" si="508"/>
        <v>957.39880239520994</v>
      </c>
      <c r="AA1022" s="112">
        <f t="shared" si="509"/>
        <v>633.40000000000009</v>
      </c>
      <c r="AB1022" s="112">
        <f t="shared" si="510"/>
        <v>151.19999999999999</v>
      </c>
      <c r="AC1022" s="112">
        <f t="shared" si="511"/>
        <v>9573.9880239520971</v>
      </c>
      <c r="AD1022" s="112">
        <f t="shared" si="512"/>
        <v>6334</v>
      </c>
      <c r="AE1022" s="112">
        <f t="shared" si="513"/>
        <v>8500</v>
      </c>
      <c r="AF1022" s="112">
        <f t="shared" si="514"/>
        <v>5600</v>
      </c>
      <c r="AG1022" s="113">
        <f t="shared" si="515"/>
        <v>0.30035335689045939</v>
      </c>
      <c r="AH1022" s="114">
        <f t="shared" si="516"/>
        <v>0.19787985865724381</v>
      </c>
    </row>
    <row r="1023" spans="1:34" ht="21" customHeight="1">
      <c r="A1023" s="602">
        <f t="shared" si="495"/>
        <v>1013</v>
      </c>
      <c r="C1023" s="135" t="s">
        <v>2600</v>
      </c>
      <c r="E1023" s="595">
        <v>1</v>
      </c>
      <c r="F1023" s="119"/>
      <c r="G1023" s="594"/>
      <c r="H1023" s="120" t="s">
        <v>2536</v>
      </c>
      <c r="I1023" s="588" t="s">
        <v>2537</v>
      </c>
      <c r="J1023" s="594">
        <f t="shared" si="497"/>
        <v>47</v>
      </c>
      <c r="K1023" s="594" t="s">
        <v>138</v>
      </c>
      <c r="L1023" s="586">
        <v>29.9</v>
      </c>
      <c r="M1023" s="595">
        <v>3</v>
      </c>
      <c r="N1023" s="19">
        <f t="shared" si="498"/>
        <v>175</v>
      </c>
      <c r="O1023" s="102">
        <f t="shared" si="499"/>
        <v>5232.5</v>
      </c>
      <c r="P1023" s="103">
        <f t="shared" si="500"/>
        <v>4.168653399474108</v>
      </c>
      <c r="Q1023" s="62">
        <f t="shared" si="496"/>
        <v>10500</v>
      </c>
      <c r="R1023" s="104">
        <f t="shared" si="501"/>
        <v>150</v>
      </c>
      <c r="S1023" s="62">
        <f t="shared" si="502"/>
        <v>0</v>
      </c>
      <c r="T1023" s="62">
        <f t="shared" si="503"/>
        <v>0</v>
      </c>
      <c r="U1023" s="62">
        <f t="shared" si="504"/>
        <v>15732.5</v>
      </c>
      <c r="V1023" s="62">
        <f t="shared" si="505"/>
        <v>28600</v>
      </c>
      <c r="W1023" s="19">
        <f t="shared" si="506"/>
        <v>1.8163228603971147</v>
      </c>
      <c r="X1023" s="111">
        <f t="shared" si="507"/>
        <v>38200</v>
      </c>
      <c r="Y1023" s="111"/>
      <c r="Z1023" s="112">
        <f t="shared" si="508"/>
        <v>969.95164670658721</v>
      </c>
      <c r="AA1023" s="112">
        <f t="shared" si="509"/>
        <v>637.35</v>
      </c>
      <c r="AB1023" s="112">
        <f t="shared" si="510"/>
        <v>156.97499999999999</v>
      </c>
      <c r="AC1023" s="112">
        <f t="shared" si="511"/>
        <v>9699.5164670658705</v>
      </c>
      <c r="AD1023" s="112">
        <f t="shared" si="512"/>
        <v>6373.5</v>
      </c>
      <c r="AE1023" s="112">
        <f t="shared" si="513"/>
        <v>8600</v>
      </c>
      <c r="AF1023" s="112">
        <f t="shared" si="514"/>
        <v>5600</v>
      </c>
      <c r="AG1023" s="113">
        <f t="shared" si="515"/>
        <v>0.30069930069930068</v>
      </c>
      <c r="AH1023" s="114">
        <f t="shared" si="516"/>
        <v>0.19580419580419581</v>
      </c>
    </row>
    <row r="1024" spans="1:34" ht="21" customHeight="1">
      <c r="A1024" s="593">
        <f t="shared" si="495"/>
        <v>1014</v>
      </c>
      <c r="C1024" s="135" t="s">
        <v>2601</v>
      </c>
      <c r="E1024" s="595">
        <v>1</v>
      </c>
      <c r="F1024" s="119"/>
      <c r="G1024" s="594"/>
      <c r="H1024" s="120" t="s">
        <v>2536</v>
      </c>
      <c r="I1024" s="588" t="s">
        <v>2538</v>
      </c>
      <c r="J1024" s="594">
        <f t="shared" si="497"/>
        <v>49</v>
      </c>
      <c r="K1024" s="594" t="s">
        <v>138</v>
      </c>
      <c r="L1024" s="586">
        <v>25</v>
      </c>
      <c r="M1024" s="595">
        <v>3</v>
      </c>
      <c r="N1024" s="19">
        <f t="shared" si="498"/>
        <v>175</v>
      </c>
      <c r="O1024" s="102">
        <f t="shared" si="499"/>
        <v>4375</v>
      </c>
      <c r="P1024" s="103">
        <f t="shared" si="500"/>
        <v>3.4854961534064448</v>
      </c>
      <c r="Q1024" s="62">
        <f t="shared" si="496"/>
        <v>10500</v>
      </c>
      <c r="R1024" s="104">
        <f t="shared" si="501"/>
        <v>150</v>
      </c>
      <c r="S1024" s="62">
        <f t="shared" si="502"/>
        <v>0</v>
      </c>
      <c r="T1024" s="62">
        <f t="shared" si="503"/>
        <v>0</v>
      </c>
      <c r="U1024" s="62">
        <f t="shared" si="504"/>
        <v>14875</v>
      </c>
      <c r="V1024" s="62">
        <f t="shared" si="505"/>
        <v>27000</v>
      </c>
      <c r="W1024" s="19">
        <f t="shared" si="506"/>
        <v>1.8140190207819655</v>
      </c>
      <c r="X1024" s="111">
        <f t="shared" si="507"/>
        <v>36000</v>
      </c>
      <c r="Y1024" s="111"/>
      <c r="Z1024" s="112">
        <f t="shared" si="508"/>
        <v>914.0344311377246</v>
      </c>
      <c r="AA1024" s="112">
        <f t="shared" si="509"/>
        <v>600.5</v>
      </c>
      <c r="AB1024" s="112">
        <f t="shared" si="510"/>
        <v>131.25</v>
      </c>
      <c r="AC1024" s="112">
        <f t="shared" si="511"/>
        <v>9140.3443113772446</v>
      </c>
      <c r="AD1024" s="112">
        <f t="shared" si="512"/>
        <v>6005</v>
      </c>
      <c r="AE1024" s="112">
        <f t="shared" si="513"/>
        <v>8100</v>
      </c>
      <c r="AF1024" s="112">
        <f t="shared" si="514"/>
        <v>5300</v>
      </c>
      <c r="AG1024" s="113">
        <f t="shared" si="515"/>
        <v>0.3</v>
      </c>
      <c r="AH1024" s="114">
        <f t="shared" si="516"/>
        <v>0.1962962962962963</v>
      </c>
    </row>
    <row r="1025" spans="1:34" ht="21" customHeight="1">
      <c r="A1025" s="593">
        <f t="shared" si="495"/>
        <v>1015</v>
      </c>
      <c r="C1025" s="135" t="s">
        <v>2602</v>
      </c>
      <c r="E1025" s="595">
        <v>1</v>
      </c>
      <c r="F1025" s="119"/>
      <c r="G1025" s="594"/>
      <c r="H1025" s="120" t="s">
        <v>2539</v>
      </c>
      <c r="I1025" s="588" t="s">
        <v>2540</v>
      </c>
      <c r="J1025" s="594">
        <f t="shared" si="497"/>
        <v>37</v>
      </c>
      <c r="K1025" s="594" t="s">
        <v>138</v>
      </c>
      <c r="L1025" s="586">
        <v>24.8</v>
      </c>
      <c r="M1025" s="595">
        <v>3</v>
      </c>
      <c r="N1025" s="19">
        <f t="shared" si="498"/>
        <v>175</v>
      </c>
      <c r="O1025" s="102">
        <f t="shared" si="499"/>
        <v>4340</v>
      </c>
      <c r="P1025" s="103">
        <f t="shared" si="500"/>
        <v>3.4576121841791934</v>
      </c>
      <c r="Q1025" s="62">
        <f t="shared" si="496"/>
        <v>10500</v>
      </c>
      <c r="R1025" s="104">
        <f t="shared" si="501"/>
        <v>150</v>
      </c>
      <c r="S1025" s="62">
        <f t="shared" si="502"/>
        <v>0</v>
      </c>
      <c r="T1025" s="62">
        <f t="shared" si="503"/>
        <v>0</v>
      </c>
      <c r="U1025" s="62">
        <f t="shared" si="504"/>
        <v>14840</v>
      </c>
      <c r="V1025" s="62">
        <f t="shared" si="505"/>
        <v>27000</v>
      </c>
      <c r="W1025" s="19">
        <f t="shared" si="506"/>
        <v>1.8139193311490227</v>
      </c>
      <c r="X1025" s="111">
        <f t="shared" si="507"/>
        <v>36000</v>
      </c>
      <c r="Y1025" s="111"/>
      <c r="Z1025" s="112">
        <f t="shared" si="508"/>
        <v>911.7520958083835</v>
      </c>
      <c r="AA1025" s="112">
        <f t="shared" si="509"/>
        <v>604</v>
      </c>
      <c r="AB1025" s="112">
        <f t="shared" si="510"/>
        <v>130.19999999999999</v>
      </c>
      <c r="AC1025" s="112">
        <f t="shared" si="511"/>
        <v>9117.5209580838346</v>
      </c>
      <c r="AD1025" s="112">
        <f t="shared" si="512"/>
        <v>6040</v>
      </c>
      <c r="AE1025" s="112">
        <f t="shared" si="513"/>
        <v>8100</v>
      </c>
      <c r="AF1025" s="112">
        <f t="shared" si="514"/>
        <v>5400</v>
      </c>
      <c r="AG1025" s="113">
        <f t="shared" si="515"/>
        <v>0.3</v>
      </c>
      <c r="AH1025" s="114">
        <f t="shared" si="516"/>
        <v>0.2</v>
      </c>
    </row>
    <row r="1026" spans="1:34" ht="21" customHeight="1">
      <c r="A1026" s="593">
        <f t="shared" si="495"/>
        <v>1016</v>
      </c>
      <c r="C1026" s="135" t="s">
        <v>2603</v>
      </c>
      <c r="E1026" s="595">
        <v>1</v>
      </c>
      <c r="F1026" s="119"/>
      <c r="G1026" s="594"/>
      <c r="H1026" s="120" t="s">
        <v>2536</v>
      </c>
      <c r="I1026" s="588" t="s">
        <v>2541</v>
      </c>
      <c r="J1026" s="594">
        <f t="shared" si="497"/>
        <v>47</v>
      </c>
      <c r="K1026" s="594" t="s">
        <v>138</v>
      </c>
      <c r="L1026" s="586">
        <v>29.8</v>
      </c>
      <c r="M1026" s="595">
        <v>3</v>
      </c>
      <c r="N1026" s="19">
        <f t="shared" si="498"/>
        <v>175</v>
      </c>
      <c r="O1026" s="102">
        <f t="shared" si="499"/>
        <v>5215</v>
      </c>
      <c r="P1026" s="103">
        <f t="shared" si="500"/>
        <v>4.1547114148604818</v>
      </c>
      <c r="Q1026" s="62">
        <f t="shared" si="496"/>
        <v>10500</v>
      </c>
      <c r="R1026" s="104">
        <f t="shared" si="501"/>
        <v>150</v>
      </c>
      <c r="S1026" s="62">
        <f t="shared" si="502"/>
        <v>0</v>
      </c>
      <c r="T1026" s="62">
        <f t="shared" si="503"/>
        <v>0</v>
      </c>
      <c r="U1026" s="62">
        <f t="shared" si="504"/>
        <v>15715</v>
      </c>
      <c r="V1026" s="62">
        <f t="shared" si="505"/>
        <v>28600</v>
      </c>
      <c r="W1026" s="19">
        <f t="shared" si="506"/>
        <v>1.8162783564274569</v>
      </c>
      <c r="X1026" s="111">
        <f t="shared" si="507"/>
        <v>38200</v>
      </c>
      <c r="Y1026" s="111"/>
      <c r="Z1026" s="112">
        <f t="shared" si="508"/>
        <v>968.81047904191632</v>
      </c>
      <c r="AA1026" s="112">
        <f t="shared" si="509"/>
        <v>639.1</v>
      </c>
      <c r="AB1026" s="112">
        <f t="shared" si="510"/>
        <v>156.44999999999999</v>
      </c>
      <c r="AC1026" s="112">
        <f t="shared" si="511"/>
        <v>9688.1047904191619</v>
      </c>
      <c r="AD1026" s="112">
        <f t="shared" si="512"/>
        <v>6391</v>
      </c>
      <c r="AE1026" s="112">
        <f t="shared" si="513"/>
        <v>8600</v>
      </c>
      <c r="AF1026" s="112">
        <f t="shared" si="514"/>
        <v>5600</v>
      </c>
      <c r="AG1026" s="113">
        <f t="shared" si="515"/>
        <v>0.30069930069930068</v>
      </c>
      <c r="AH1026" s="114">
        <f t="shared" si="516"/>
        <v>0.19580419580419581</v>
      </c>
    </row>
    <row r="1027" spans="1:34" ht="21" customHeight="1">
      <c r="A1027" s="593">
        <f t="shared" si="495"/>
        <v>1017</v>
      </c>
      <c r="C1027" s="135" t="s">
        <v>2604</v>
      </c>
      <c r="E1027" s="595">
        <v>1</v>
      </c>
      <c r="F1027" s="119"/>
      <c r="G1027" s="594"/>
      <c r="H1027" s="120" t="s">
        <v>2552</v>
      </c>
      <c r="I1027" s="588" t="s">
        <v>2553</v>
      </c>
      <c r="J1027" s="594">
        <f t="shared" si="497"/>
        <v>43</v>
      </c>
      <c r="K1027" s="594" t="s">
        <v>138</v>
      </c>
      <c r="L1027" s="586">
        <v>99</v>
      </c>
      <c r="M1027" s="595">
        <v>3</v>
      </c>
      <c r="N1027" s="19">
        <f t="shared" si="498"/>
        <v>175</v>
      </c>
      <c r="O1027" s="102">
        <f t="shared" si="499"/>
        <v>17325</v>
      </c>
      <c r="P1027" s="103">
        <f t="shared" si="500"/>
        <v>13.802564767489521</v>
      </c>
      <c r="Q1027" s="62">
        <f t="shared" si="496"/>
        <v>10500</v>
      </c>
      <c r="R1027" s="104">
        <f t="shared" si="501"/>
        <v>150</v>
      </c>
      <c r="S1027" s="62">
        <f t="shared" si="502"/>
        <v>0</v>
      </c>
      <c r="T1027" s="62">
        <f t="shared" si="503"/>
        <v>0</v>
      </c>
      <c r="U1027" s="62">
        <f t="shared" si="504"/>
        <v>27825</v>
      </c>
      <c r="V1027" s="62">
        <f t="shared" si="505"/>
        <v>51100</v>
      </c>
      <c r="W1027" s="19">
        <f t="shared" si="506"/>
        <v>1.833691108349339</v>
      </c>
      <c r="X1027" s="111">
        <f t="shared" si="507"/>
        <v>68200</v>
      </c>
      <c r="Y1027" s="111"/>
      <c r="Z1027" s="112">
        <f t="shared" si="508"/>
        <v>1758.4985029940119</v>
      </c>
      <c r="AA1027" s="112">
        <f t="shared" si="509"/>
        <v>1168.1000000000001</v>
      </c>
      <c r="AB1027" s="112">
        <f t="shared" si="510"/>
        <v>519.75</v>
      </c>
      <c r="AC1027" s="112">
        <f t="shared" si="511"/>
        <v>17584.985029940122</v>
      </c>
      <c r="AD1027" s="112">
        <f t="shared" si="512"/>
        <v>11681</v>
      </c>
      <c r="AE1027" s="112">
        <f t="shared" si="513"/>
        <v>15400</v>
      </c>
      <c r="AF1027" s="112">
        <f t="shared" si="514"/>
        <v>10000</v>
      </c>
      <c r="AG1027" s="113">
        <f t="shared" si="515"/>
        <v>0.30136986301369861</v>
      </c>
      <c r="AH1027" s="114">
        <f t="shared" si="516"/>
        <v>0.19569471624266144</v>
      </c>
    </row>
    <row r="1028" spans="1:34" ht="21" customHeight="1">
      <c r="A1028" s="593">
        <f t="shared" si="495"/>
        <v>1018</v>
      </c>
      <c r="C1028" s="135" t="s">
        <v>2605</v>
      </c>
      <c r="E1028" s="595">
        <v>1</v>
      </c>
      <c r="F1028" s="119"/>
      <c r="G1028" s="594"/>
      <c r="H1028" s="120" t="s">
        <v>2554</v>
      </c>
      <c r="I1028" s="588" t="s">
        <v>2555</v>
      </c>
      <c r="J1028" s="594">
        <f t="shared" si="497"/>
        <v>44</v>
      </c>
      <c r="K1028" s="594" t="s">
        <v>138</v>
      </c>
      <c r="L1028" s="586">
        <v>10.8</v>
      </c>
      <c r="M1028" s="595">
        <v>3</v>
      </c>
      <c r="N1028" s="19">
        <f t="shared" si="498"/>
        <v>175</v>
      </c>
      <c r="O1028" s="102">
        <f t="shared" si="499"/>
        <v>1890.0000000000002</v>
      </c>
      <c r="P1028" s="103">
        <f t="shared" si="500"/>
        <v>1.5057343382715844</v>
      </c>
      <c r="Q1028" s="62">
        <f t="shared" si="496"/>
        <v>10500</v>
      </c>
      <c r="R1028" s="104">
        <f t="shared" si="501"/>
        <v>150</v>
      </c>
      <c r="S1028" s="62">
        <f t="shared" si="502"/>
        <v>0</v>
      </c>
      <c r="T1028" s="62">
        <f t="shared" si="503"/>
        <v>0</v>
      </c>
      <c r="U1028" s="62">
        <f t="shared" si="504"/>
        <v>12390</v>
      </c>
      <c r="V1028" s="62">
        <f t="shared" si="505"/>
        <v>22400</v>
      </c>
      <c r="W1028" s="19">
        <f t="shared" si="506"/>
        <v>1.8055414594539734</v>
      </c>
      <c r="X1028" s="111">
        <f t="shared" si="507"/>
        <v>29900</v>
      </c>
      <c r="Y1028" s="111"/>
      <c r="Z1028" s="112">
        <f t="shared" si="508"/>
        <v>751.98862275449119</v>
      </c>
      <c r="AA1028" s="112">
        <f t="shared" si="509"/>
        <v>492.70000000000005</v>
      </c>
      <c r="AB1028" s="112">
        <f t="shared" si="510"/>
        <v>56.7</v>
      </c>
      <c r="AC1028" s="112">
        <f t="shared" si="511"/>
        <v>7519.8862275449101</v>
      </c>
      <c r="AD1028" s="112">
        <f t="shared" si="512"/>
        <v>4927</v>
      </c>
      <c r="AE1028" s="112">
        <f t="shared" si="513"/>
        <v>6800</v>
      </c>
      <c r="AF1028" s="112">
        <f t="shared" si="514"/>
        <v>4400</v>
      </c>
      <c r="AG1028" s="113">
        <f t="shared" si="515"/>
        <v>0.30357142857142855</v>
      </c>
      <c r="AH1028" s="114">
        <f t="shared" si="516"/>
        <v>0.19642857142857142</v>
      </c>
    </row>
    <row r="1029" spans="1:34" ht="21" customHeight="1">
      <c r="A1029" s="593">
        <f t="shared" si="495"/>
        <v>1019</v>
      </c>
      <c r="C1029" s="135" t="s">
        <v>2606</v>
      </c>
      <c r="E1029" s="595">
        <v>1</v>
      </c>
      <c r="F1029" s="119"/>
      <c r="G1029" s="594"/>
      <c r="H1029" s="120" t="s">
        <v>2556</v>
      </c>
      <c r="I1029" s="588" t="s">
        <v>2607</v>
      </c>
      <c r="J1029" s="594">
        <f t="shared" si="497"/>
        <v>45</v>
      </c>
      <c r="K1029" s="594" t="s">
        <v>138</v>
      </c>
      <c r="L1029" s="586">
        <v>12.8</v>
      </c>
      <c r="M1029" s="595">
        <v>1</v>
      </c>
      <c r="N1029" s="19">
        <f t="shared" si="498"/>
        <v>175</v>
      </c>
      <c r="O1029" s="102">
        <f t="shared" si="499"/>
        <v>2240</v>
      </c>
      <c r="P1029" s="103">
        <f t="shared" si="500"/>
        <v>1.7845740305440998</v>
      </c>
      <c r="Q1029" s="62">
        <f t="shared" si="496"/>
        <v>6500</v>
      </c>
      <c r="R1029" s="104">
        <f t="shared" si="501"/>
        <v>150</v>
      </c>
      <c r="S1029" s="62">
        <f t="shared" si="502"/>
        <v>0</v>
      </c>
      <c r="T1029" s="62">
        <f t="shared" si="503"/>
        <v>0</v>
      </c>
      <c r="U1029" s="62">
        <f t="shared" si="504"/>
        <v>8740</v>
      </c>
      <c r="V1029" s="62">
        <f t="shared" si="505"/>
        <v>15900</v>
      </c>
      <c r="W1029" s="19">
        <f t="shared" si="506"/>
        <v>1.811754066238233</v>
      </c>
      <c r="X1029" s="111">
        <f t="shared" si="507"/>
        <v>21200</v>
      </c>
      <c r="Y1029" s="111"/>
      <c r="Z1029" s="112">
        <f t="shared" si="508"/>
        <v>535.29101796407201</v>
      </c>
      <c r="AA1029" s="112">
        <f t="shared" si="509"/>
        <v>355.6</v>
      </c>
      <c r="AB1029" s="112">
        <f t="shared" si="510"/>
        <v>67.2</v>
      </c>
      <c r="AC1029" s="112">
        <f t="shared" si="511"/>
        <v>5352.9101796407194</v>
      </c>
      <c r="AD1029" s="112">
        <f t="shared" si="512"/>
        <v>3556</v>
      </c>
      <c r="AE1029" s="112">
        <f t="shared" si="513"/>
        <v>4800</v>
      </c>
      <c r="AF1029" s="112">
        <f t="shared" si="514"/>
        <v>3200</v>
      </c>
      <c r="AG1029" s="113">
        <f t="shared" si="515"/>
        <v>0.30188679245283018</v>
      </c>
      <c r="AH1029" s="114">
        <f t="shared" si="516"/>
        <v>0.20125786163522014</v>
      </c>
    </row>
    <row r="1030" spans="1:34" ht="21" customHeight="1">
      <c r="A1030" s="593">
        <f t="shared" si="495"/>
        <v>1020</v>
      </c>
      <c r="C1030" s="135" t="s">
        <v>2608</v>
      </c>
      <c r="E1030" s="595">
        <v>1</v>
      </c>
      <c r="F1030" s="119"/>
      <c r="G1030" s="594"/>
      <c r="H1030" s="120" t="s">
        <v>2532</v>
      </c>
      <c r="I1030" s="588" t="s">
        <v>2558</v>
      </c>
      <c r="J1030" s="594">
        <f t="shared" si="497"/>
        <v>48</v>
      </c>
      <c r="K1030" s="594" t="s">
        <v>138</v>
      </c>
      <c r="L1030" s="586">
        <v>98</v>
      </c>
      <c r="M1030" s="595">
        <v>3</v>
      </c>
      <c r="N1030" s="19">
        <f t="shared" si="498"/>
        <v>175</v>
      </c>
      <c r="O1030" s="102">
        <f t="shared" si="499"/>
        <v>17150</v>
      </c>
      <c r="P1030" s="103">
        <f t="shared" si="500"/>
        <v>13.663144921353263</v>
      </c>
      <c r="Q1030" s="62">
        <f t="shared" si="496"/>
        <v>10500</v>
      </c>
      <c r="R1030" s="104">
        <f t="shared" si="501"/>
        <v>150</v>
      </c>
      <c r="S1030" s="62">
        <f t="shared" si="502"/>
        <v>0</v>
      </c>
      <c r="T1030" s="62">
        <f t="shared" si="503"/>
        <v>0</v>
      </c>
      <c r="U1030" s="62">
        <f t="shared" si="504"/>
        <v>27650</v>
      </c>
      <c r="V1030" s="62">
        <f t="shared" si="505"/>
        <v>50700</v>
      </c>
      <c r="W1030" s="19">
        <f t="shared" si="506"/>
        <v>1.8335480936860458</v>
      </c>
      <c r="X1030" s="111">
        <f t="shared" si="507"/>
        <v>67600</v>
      </c>
      <c r="Y1030" s="111"/>
      <c r="Z1030" s="112">
        <f t="shared" si="508"/>
        <v>1747.0868263473062</v>
      </c>
      <c r="AA1030" s="112">
        <f t="shared" si="509"/>
        <v>1155.8</v>
      </c>
      <c r="AB1030" s="112">
        <f t="shared" si="510"/>
        <v>514.5</v>
      </c>
      <c r="AC1030" s="112">
        <f t="shared" si="511"/>
        <v>17470.868263473058</v>
      </c>
      <c r="AD1030" s="112">
        <f t="shared" si="512"/>
        <v>11558</v>
      </c>
      <c r="AE1030" s="112">
        <f t="shared" si="513"/>
        <v>15300</v>
      </c>
      <c r="AF1030" s="112">
        <f t="shared" si="514"/>
        <v>9900</v>
      </c>
      <c r="AG1030" s="113">
        <f t="shared" si="515"/>
        <v>0.30177514792899407</v>
      </c>
      <c r="AH1030" s="114">
        <f t="shared" si="516"/>
        <v>0.19526627218934911</v>
      </c>
    </row>
    <row r="1031" spans="1:34" ht="21" customHeight="1">
      <c r="A1031" s="593">
        <f t="shared" si="495"/>
        <v>1021</v>
      </c>
      <c r="C1031" s="135" t="s">
        <v>2609</v>
      </c>
      <c r="E1031" s="595">
        <v>1</v>
      </c>
      <c r="F1031" s="119"/>
      <c r="G1031" s="594"/>
      <c r="H1031" s="120" t="s">
        <v>2532</v>
      </c>
      <c r="I1031" s="588" t="s">
        <v>2559</v>
      </c>
      <c r="J1031" s="594">
        <f t="shared" si="497"/>
        <v>43</v>
      </c>
      <c r="K1031" s="594" t="s">
        <v>138</v>
      </c>
      <c r="L1031" s="586">
        <v>22.8</v>
      </c>
      <c r="M1031" s="595">
        <v>3</v>
      </c>
      <c r="N1031" s="19">
        <f t="shared" si="498"/>
        <v>175</v>
      </c>
      <c r="O1031" s="102">
        <f t="shared" si="499"/>
        <v>3990</v>
      </c>
      <c r="P1031" s="103">
        <f t="shared" si="500"/>
        <v>3.1787724919066775</v>
      </c>
      <c r="Q1031" s="62">
        <f t="shared" si="496"/>
        <v>10500</v>
      </c>
      <c r="R1031" s="104">
        <f t="shared" si="501"/>
        <v>150</v>
      </c>
      <c r="S1031" s="62">
        <f t="shared" si="502"/>
        <v>0</v>
      </c>
      <c r="T1031" s="62">
        <f t="shared" si="503"/>
        <v>0</v>
      </c>
      <c r="U1031" s="62">
        <f t="shared" si="504"/>
        <v>14490</v>
      </c>
      <c r="V1031" s="62">
        <f t="shared" si="505"/>
        <v>26300</v>
      </c>
      <c r="W1031" s="19">
        <f t="shared" si="506"/>
        <v>1.8128959472359629</v>
      </c>
      <c r="X1031" s="111">
        <f t="shared" si="507"/>
        <v>35100</v>
      </c>
      <c r="Y1031" s="111"/>
      <c r="Z1031" s="112">
        <f t="shared" si="508"/>
        <v>888.92874251497017</v>
      </c>
      <c r="AA1031" s="112">
        <f t="shared" si="509"/>
        <v>584.30000000000007</v>
      </c>
      <c r="AB1031" s="112">
        <f t="shared" si="510"/>
        <v>119.69999999999999</v>
      </c>
      <c r="AC1031" s="112">
        <f t="shared" si="511"/>
        <v>8889.2874251497014</v>
      </c>
      <c r="AD1031" s="112">
        <f t="shared" si="512"/>
        <v>5843</v>
      </c>
      <c r="AE1031" s="112">
        <f t="shared" si="513"/>
        <v>7900</v>
      </c>
      <c r="AF1031" s="112">
        <f t="shared" si="514"/>
        <v>5200</v>
      </c>
      <c r="AG1031" s="113">
        <f t="shared" si="515"/>
        <v>0.30038022813688214</v>
      </c>
      <c r="AH1031" s="114">
        <f t="shared" si="516"/>
        <v>0.19771863117870722</v>
      </c>
    </row>
    <row r="1032" spans="1:34" ht="21" customHeight="1">
      <c r="A1032" s="593">
        <f t="shared" si="495"/>
        <v>1022</v>
      </c>
      <c r="C1032" s="135" t="s">
        <v>2610</v>
      </c>
      <c r="E1032" s="595">
        <v>1</v>
      </c>
      <c r="F1032" s="119"/>
      <c r="G1032" s="594"/>
      <c r="H1032" s="120" t="s">
        <v>2527</v>
      </c>
      <c r="I1032" s="588" t="s">
        <v>2611</v>
      </c>
      <c r="J1032" s="594">
        <f t="shared" si="497"/>
        <v>43</v>
      </c>
      <c r="K1032" s="594" t="s">
        <v>138</v>
      </c>
      <c r="L1032" s="586">
        <v>122.5</v>
      </c>
      <c r="M1032" s="595">
        <v>5</v>
      </c>
      <c r="N1032" s="19">
        <f t="shared" si="498"/>
        <v>175</v>
      </c>
      <c r="O1032" s="102">
        <f t="shared" si="499"/>
        <v>21437.5</v>
      </c>
      <c r="P1032" s="103">
        <f t="shared" si="500"/>
        <v>17.078931151691581</v>
      </c>
      <c r="Q1032" s="62">
        <f t="shared" si="496"/>
        <v>13700</v>
      </c>
      <c r="R1032" s="104">
        <f t="shared" si="501"/>
        <v>150</v>
      </c>
      <c r="S1032" s="62">
        <f t="shared" si="502"/>
        <v>0</v>
      </c>
      <c r="T1032" s="62">
        <f t="shared" si="503"/>
        <v>0</v>
      </c>
      <c r="U1032" s="62">
        <f t="shared" si="504"/>
        <v>35137.5</v>
      </c>
      <c r="V1032" s="62">
        <f t="shared" si="505"/>
        <v>64500</v>
      </c>
      <c r="W1032" s="19">
        <f t="shared" si="506"/>
        <v>1.8329403093492842</v>
      </c>
      <c r="X1032" s="111">
        <f t="shared" si="507"/>
        <v>86000</v>
      </c>
      <c r="Y1032" s="111"/>
      <c r="Z1032" s="112">
        <f t="shared" si="508"/>
        <v>2218.2896706586821</v>
      </c>
      <c r="AA1032" s="112">
        <f t="shared" si="509"/>
        <v>1474.25</v>
      </c>
      <c r="AB1032" s="112">
        <f t="shared" si="510"/>
        <v>643.125</v>
      </c>
      <c r="AC1032" s="112">
        <f t="shared" si="511"/>
        <v>22182.89670658682</v>
      </c>
      <c r="AD1032" s="112">
        <f t="shared" si="512"/>
        <v>14742.5</v>
      </c>
      <c r="AE1032" s="112">
        <f t="shared" si="513"/>
        <v>19400</v>
      </c>
      <c r="AF1032" s="112">
        <f t="shared" si="514"/>
        <v>12700</v>
      </c>
      <c r="AG1032" s="113">
        <f t="shared" si="515"/>
        <v>0.30077519379844964</v>
      </c>
      <c r="AH1032" s="114">
        <f t="shared" si="516"/>
        <v>0.19689922480620156</v>
      </c>
    </row>
    <row r="1033" spans="1:34" ht="21" customHeight="1">
      <c r="A1033" s="593">
        <f t="shared" si="495"/>
        <v>1023</v>
      </c>
      <c r="C1033" s="135" t="s">
        <v>2612</v>
      </c>
      <c r="E1033" s="595">
        <v>1</v>
      </c>
      <c r="F1033" s="119"/>
      <c r="G1033" s="594"/>
      <c r="H1033" s="120" t="s">
        <v>2571</v>
      </c>
      <c r="I1033" s="588" t="s">
        <v>2572</v>
      </c>
      <c r="J1033" s="594">
        <f t="shared" si="497"/>
        <v>30</v>
      </c>
      <c r="K1033" s="594" t="s">
        <v>138</v>
      </c>
      <c r="L1033" s="586">
        <v>119</v>
      </c>
      <c r="M1033" s="595">
        <v>3</v>
      </c>
      <c r="N1033" s="19">
        <f t="shared" si="498"/>
        <v>175</v>
      </c>
      <c r="O1033" s="102">
        <f t="shared" si="499"/>
        <v>20825</v>
      </c>
      <c r="P1033" s="103">
        <f t="shared" si="500"/>
        <v>16.590961690214677</v>
      </c>
      <c r="Q1033" s="62">
        <f t="shared" si="496"/>
        <v>10500</v>
      </c>
      <c r="R1033" s="104">
        <f t="shared" si="501"/>
        <v>150</v>
      </c>
      <c r="S1033" s="62">
        <f t="shared" si="502"/>
        <v>0</v>
      </c>
      <c r="T1033" s="62">
        <f t="shared" si="503"/>
        <v>0</v>
      </c>
      <c r="U1033" s="62">
        <f t="shared" si="504"/>
        <v>31325</v>
      </c>
      <c r="V1033" s="62">
        <f t="shared" si="505"/>
        <v>57600</v>
      </c>
      <c r="W1033" s="19">
        <f t="shared" si="506"/>
        <v>1.8362158364834575</v>
      </c>
      <c r="X1033" s="111">
        <f t="shared" si="507"/>
        <v>76800</v>
      </c>
      <c r="Y1033" s="111"/>
      <c r="Z1033" s="112">
        <f t="shared" si="508"/>
        <v>1986.7320359281437</v>
      </c>
      <c r="AA1033" s="112">
        <f t="shared" si="509"/>
        <v>1321.9</v>
      </c>
      <c r="AB1033" s="112">
        <f t="shared" si="510"/>
        <v>624.75</v>
      </c>
      <c r="AC1033" s="112">
        <f t="shared" si="511"/>
        <v>19867.320359281439</v>
      </c>
      <c r="AD1033" s="112">
        <f t="shared" si="512"/>
        <v>13219</v>
      </c>
      <c r="AE1033" s="112">
        <f t="shared" si="513"/>
        <v>17300</v>
      </c>
      <c r="AF1033" s="112">
        <f t="shared" si="514"/>
        <v>11300</v>
      </c>
      <c r="AG1033" s="113">
        <f t="shared" si="515"/>
        <v>0.30034722222222221</v>
      </c>
      <c r="AH1033" s="114">
        <f t="shared" si="516"/>
        <v>0.19618055555555555</v>
      </c>
    </row>
    <row r="1034" spans="1:34" ht="21" customHeight="1">
      <c r="A1034" s="593">
        <f t="shared" si="495"/>
        <v>1024</v>
      </c>
      <c r="C1034" s="135" t="s">
        <v>2574</v>
      </c>
      <c r="E1034" s="595">
        <v>1</v>
      </c>
      <c r="F1034" s="119"/>
      <c r="G1034" s="594"/>
      <c r="H1034" s="120" t="s">
        <v>2571</v>
      </c>
      <c r="I1034" s="588" t="s">
        <v>2613</v>
      </c>
      <c r="J1034" s="594">
        <f t="shared" si="497"/>
        <v>39</v>
      </c>
      <c r="K1034" s="594" t="s">
        <v>138</v>
      </c>
      <c r="L1034" s="586">
        <v>99</v>
      </c>
      <c r="M1034" s="595">
        <v>3</v>
      </c>
      <c r="N1034" s="19">
        <f t="shared" si="498"/>
        <v>175</v>
      </c>
      <c r="O1034" s="102">
        <f t="shared" si="499"/>
        <v>17325</v>
      </c>
      <c r="P1034" s="103">
        <f t="shared" si="500"/>
        <v>13.802564767489521</v>
      </c>
      <c r="Q1034" s="62">
        <f t="shared" si="496"/>
        <v>10500</v>
      </c>
      <c r="R1034" s="104">
        <f t="shared" si="501"/>
        <v>150</v>
      </c>
      <c r="S1034" s="62">
        <f t="shared" si="502"/>
        <v>0</v>
      </c>
      <c r="T1034" s="62">
        <f t="shared" si="503"/>
        <v>0</v>
      </c>
      <c r="U1034" s="62">
        <f t="shared" si="504"/>
        <v>27825</v>
      </c>
      <c r="V1034" s="62">
        <f t="shared" si="505"/>
        <v>51100</v>
      </c>
      <c r="W1034" s="19">
        <f t="shared" si="506"/>
        <v>1.833691108349339</v>
      </c>
      <c r="X1034" s="111">
        <f t="shared" si="507"/>
        <v>68200</v>
      </c>
      <c r="Y1034" s="111"/>
      <c r="Z1034" s="112">
        <f t="shared" si="508"/>
        <v>1758.4985029940119</v>
      </c>
      <c r="AA1034" s="112">
        <f t="shared" si="509"/>
        <v>1168.1000000000001</v>
      </c>
      <c r="AB1034" s="112">
        <f t="shared" si="510"/>
        <v>519.75</v>
      </c>
      <c r="AC1034" s="112">
        <f t="shared" si="511"/>
        <v>17584.985029940122</v>
      </c>
      <c r="AD1034" s="112">
        <f t="shared" si="512"/>
        <v>11681</v>
      </c>
      <c r="AE1034" s="112">
        <f t="shared" si="513"/>
        <v>15400</v>
      </c>
      <c r="AF1034" s="112">
        <f t="shared" si="514"/>
        <v>10000</v>
      </c>
      <c r="AG1034" s="113">
        <f t="shared" si="515"/>
        <v>0.30136986301369861</v>
      </c>
      <c r="AH1034" s="114">
        <f t="shared" si="516"/>
        <v>0.19569471624266144</v>
      </c>
    </row>
    <row r="1035" spans="1:34" ht="21" customHeight="1">
      <c r="A1035" s="593">
        <f t="shared" si="495"/>
        <v>1025</v>
      </c>
      <c r="C1035" s="135" t="s">
        <v>2614</v>
      </c>
      <c r="E1035" s="595">
        <v>1</v>
      </c>
      <c r="F1035" s="119"/>
      <c r="G1035" s="594"/>
      <c r="H1035" s="120" t="s">
        <v>2571</v>
      </c>
      <c r="I1035" s="588" t="s">
        <v>2573</v>
      </c>
      <c r="J1035" s="594">
        <f t="shared" si="497"/>
        <v>35</v>
      </c>
      <c r="K1035" s="594" t="s">
        <v>138</v>
      </c>
      <c r="L1035" s="586">
        <v>199</v>
      </c>
      <c r="M1035" s="595">
        <v>3</v>
      </c>
      <c r="N1035" s="19">
        <f t="shared" si="498"/>
        <v>175</v>
      </c>
      <c r="O1035" s="102">
        <f t="shared" si="499"/>
        <v>34825</v>
      </c>
      <c r="P1035" s="103">
        <f t="shared" si="500"/>
        <v>27.744549381115299</v>
      </c>
      <c r="Q1035" s="62">
        <f t="shared" si="496"/>
        <v>10500</v>
      </c>
      <c r="R1035" s="104">
        <f t="shared" si="501"/>
        <v>150</v>
      </c>
      <c r="S1035" s="62">
        <f t="shared" si="502"/>
        <v>0</v>
      </c>
      <c r="T1035" s="62">
        <f t="shared" si="503"/>
        <v>0</v>
      </c>
      <c r="U1035" s="62">
        <f t="shared" si="504"/>
        <v>45325</v>
      </c>
      <c r="V1035" s="62">
        <f t="shared" si="505"/>
        <v>83600</v>
      </c>
      <c r="W1035" s="19">
        <f t="shared" si="506"/>
        <v>1.8424155549904053</v>
      </c>
      <c r="X1035" s="111">
        <f t="shared" si="507"/>
        <v>111500</v>
      </c>
      <c r="Y1035" s="111"/>
      <c r="Z1035" s="112">
        <f t="shared" si="508"/>
        <v>2899.6661676646713</v>
      </c>
      <c r="AA1035" s="112">
        <f t="shared" si="509"/>
        <v>1932</v>
      </c>
      <c r="AB1035" s="112">
        <f t="shared" si="510"/>
        <v>1044.75</v>
      </c>
      <c r="AC1035" s="112">
        <f t="shared" si="511"/>
        <v>28996.66167664672</v>
      </c>
      <c r="AD1035" s="112">
        <f t="shared" si="512"/>
        <v>19320</v>
      </c>
      <c r="AE1035" s="112">
        <f t="shared" si="513"/>
        <v>25100</v>
      </c>
      <c r="AF1035" s="112">
        <f t="shared" si="514"/>
        <v>16400</v>
      </c>
      <c r="AG1035" s="113">
        <f t="shared" si="515"/>
        <v>0.30023923444976075</v>
      </c>
      <c r="AH1035" s="114">
        <f t="shared" si="516"/>
        <v>0.19617224880382775</v>
      </c>
    </row>
    <row r="1036" spans="1:34" ht="21" customHeight="1">
      <c r="A1036" s="593">
        <f t="shared" si="495"/>
        <v>1026</v>
      </c>
      <c r="C1036" s="135" t="s">
        <v>2616</v>
      </c>
      <c r="D1036" s="603"/>
      <c r="E1036" s="599">
        <v>1</v>
      </c>
      <c r="F1036" s="119"/>
      <c r="G1036" s="594"/>
      <c r="H1036" s="120" t="s">
        <v>2617</v>
      </c>
      <c r="I1036" s="588" t="s">
        <v>2619</v>
      </c>
      <c r="J1036" s="594">
        <f t="shared" si="497"/>
        <v>46</v>
      </c>
      <c r="K1036" s="594" t="s">
        <v>138</v>
      </c>
      <c r="L1036" s="586">
        <v>298</v>
      </c>
      <c r="M1036" s="595">
        <v>3</v>
      </c>
      <c r="N1036" s="19">
        <f t="shared" si="498"/>
        <v>175</v>
      </c>
      <c r="O1036" s="102">
        <f t="shared" si="499"/>
        <v>52150</v>
      </c>
      <c r="P1036" s="103">
        <f t="shared" si="500"/>
        <v>41.54711414860482</v>
      </c>
      <c r="Q1036" s="62">
        <f t="shared" si="496"/>
        <v>10500</v>
      </c>
      <c r="R1036" s="104">
        <f t="shared" si="501"/>
        <v>150</v>
      </c>
      <c r="S1036" s="62">
        <f t="shared" si="502"/>
        <v>0</v>
      </c>
      <c r="T1036" s="62">
        <f t="shared" si="503"/>
        <v>0</v>
      </c>
      <c r="U1036" s="62">
        <f t="shared" si="504"/>
        <v>62650</v>
      </c>
      <c r="V1036" s="62">
        <f t="shared" si="505"/>
        <v>115700</v>
      </c>
      <c r="W1036" s="19">
        <f t="shared" si="506"/>
        <v>1.8462516308165791</v>
      </c>
      <c r="X1036" s="111">
        <f t="shared" si="507"/>
        <v>154300</v>
      </c>
      <c r="Y1036" s="111"/>
      <c r="Z1036" s="112">
        <f t="shared" si="508"/>
        <v>4029.4221556886223</v>
      </c>
      <c r="AA1036" s="112">
        <f t="shared" si="509"/>
        <v>2681.9</v>
      </c>
      <c r="AB1036" s="112">
        <f t="shared" si="510"/>
        <v>1564.5</v>
      </c>
      <c r="AC1036" s="112">
        <f t="shared" si="511"/>
        <v>40294.221556886216</v>
      </c>
      <c r="AD1036" s="112">
        <f t="shared" si="512"/>
        <v>26819</v>
      </c>
      <c r="AE1036" s="112">
        <f t="shared" si="513"/>
        <v>34800</v>
      </c>
      <c r="AF1036" s="112">
        <f t="shared" si="514"/>
        <v>22600</v>
      </c>
      <c r="AG1036" s="113">
        <f t="shared" si="515"/>
        <v>0.30077787381158166</v>
      </c>
      <c r="AH1036" s="114">
        <f t="shared" si="516"/>
        <v>0.19533275713050993</v>
      </c>
    </row>
    <row r="1037" spans="1:34" ht="21" customHeight="1">
      <c r="A1037" s="593">
        <f t="shared" si="495"/>
        <v>1027</v>
      </c>
      <c r="C1037" s="135" t="s">
        <v>2618</v>
      </c>
      <c r="D1037" s="603"/>
      <c r="E1037" s="599">
        <v>1</v>
      </c>
      <c r="F1037" s="119"/>
      <c r="G1037" s="594"/>
      <c r="H1037" s="120" t="s">
        <v>2620</v>
      </c>
      <c r="I1037" s="588" t="s">
        <v>2621</v>
      </c>
      <c r="J1037" s="594">
        <f t="shared" si="497"/>
        <v>45</v>
      </c>
      <c r="K1037" s="594" t="s">
        <v>138</v>
      </c>
      <c r="L1037" s="586">
        <v>218</v>
      </c>
      <c r="M1037" s="595">
        <v>3</v>
      </c>
      <c r="N1037" s="19">
        <f t="shared" si="498"/>
        <v>175</v>
      </c>
      <c r="O1037" s="102">
        <f t="shared" si="499"/>
        <v>38150</v>
      </c>
      <c r="P1037" s="103">
        <f t="shared" si="500"/>
        <v>30.393526457704198</v>
      </c>
      <c r="Q1037" s="62">
        <f t="shared" si="496"/>
        <v>10500</v>
      </c>
      <c r="R1037" s="104">
        <f t="shared" si="501"/>
        <v>150</v>
      </c>
      <c r="S1037" s="62">
        <f t="shared" si="502"/>
        <v>0</v>
      </c>
      <c r="T1037" s="62">
        <f t="shared" si="503"/>
        <v>0</v>
      </c>
      <c r="U1037" s="62">
        <f t="shared" si="504"/>
        <v>48650</v>
      </c>
      <c r="V1037" s="62">
        <f t="shared" si="505"/>
        <v>89700</v>
      </c>
      <c r="W1037" s="19">
        <f t="shared" si="506"/>
        <v>1.8433636324473355</v>
      </c>
      <c r="X1037" s="111">
        <f t="shared" si="507"/>
        <v>119600</v>
      </c>
      <c r="Y1037" s="111"/>
      <c r="Z1037" s="112">
        <f t="shared" si="508"/>
        <v>3116.4880239520953</v>
      </c>
      <c r="AA1037" s="112">
        <f t="shared" si="509"/>
        <v>2071.8000000000002</v>
      </c>
      <c r="AB1037" s="112">
        <f t="shared" si="510"/>
        <v>1144.5</v>
      </c>
      <c r="AC1037" s="112">
        <f t="shared" si="511"/>
        <v>31164.88023952095</v>
      </c>
      <c r="AD1037" s="112">
        <f t="shared" si="512"/>
        <v>20718</v>
      </c>
      <c r="AE1037" s="112">
        <f t="shared" si="513"/>
        <v>27000</v>
      </c>
      <c r="AF1037" s="112">
        <f t="shared" si="514"/>
        <v>17600</v>
      </c>
      <c r="AG1037" s="113">
        <f t="shared" si="515"/>
        <v>0.30100334448160537</v>
      </c>
      <c r="AH1037" s="114">
        <f t="shared" si="516"/>
        <v>0.19620958751393533</v>
      </c>
    </row>
    <row r="1038" spans="1:34" ht="21" customHeight="1">
      <c r="A1038" s="593">
        <f t="shared" si="495"/>
        <v>1028</v>
      </c>
      <c r="C1038" s="135" t="s">
        <v>2622</v>
      </c>
      <c r="D1038" s="603"/>
      <c r="E1038" s="599">
        <v>1</v>
      </c>
      <c r="F1038" s="119"/>
      <c r="G1038" s="594"/>
      <c r="H1038" s="120" t="s">
        <v>2623</v>
      </c>
      <c r="I1038" s="588" t="s">
        <v>2624</v>
      </c>
      <c r="J1038" s="594">
        <f t="shared" si="497"/>
        <v>42</v>
      </c>
      <c r="K1038" s="594" t="s">
        <v>138</v>
      </c>
      <c r="L1038" s="586">
        <v>258</v>
      </c>
      <c r="M1038" s="595">
        <v>3</v>
      </c>
      <c r="N1038" s="19">
        <f t="shared" si="498"/>
        <v>175</v>
      </c>
      <c r="O1038" s="102">
        <f t="shared" si="499"/>
        <v>45150</v>
      </c>
      <c r="P1038" s="103">
        <f t="shared" si="500"/>
        <v>35.970320303154509</v>
      </c>
      <c r="Q1038" s="62">
        <f t="shared" si="496"/>
        <v>10500</v>
      </c>
      <c r="R1038" s="104">
        <f t="shared" si="501"/>
        <v>150</v>
      </c>
      <c r="S1038" s="62">
        <f t="shared" si="502"/>
        <v>0</v>
      </c>
      <c r="T1038" s="62">
        <f t="shared" si="503"/>
        <v>0</v>
      </c>
      <c r="U1038" s="62">
        <f t="shared" si="504"/>
        <v>55650</v>
      </c>
      <c r="V1038" s="62">
        <f t="shared" si="505"/>
        <v>102700</v>
      </c>
      <c r="W1038" s="19">
        <f t="shared" si="506"/>
        <v>1.8449892667495198</v>
      </c>
      <c r="X1038" s="111">
        <f t="shared" si="507"/>
        <v>137000</v>
      </c>
      <c r="Y1038" s="111"/>
      <c r="Z1038" s="112">
        <f t="shared" si="508"/>
        <v>3572.9550898203597</v>
      </c>
      <c r="AA1038" s="112">
        <f t="shared" si="509"/>
        <v>2376</v>
      </c>
      <c r="AB1038" s="112">
        <f t="shared" si="510"/>
        <v>1354.5</v>
      </c>
      <c r="AC1038" s="112">
        <f t="shared" si="511"/>
        <v>35729.550898203597</v>
      </c>
      <c r="AD1038" s="112">
        <f t="shared" si="512"/>
        <v>23760</v>
      </c>
      <c r="AE1038" s="112">
        <f t="shared" si="513"/>
        <v>30900</v>
      </c>
      <c r="AF1038" s="112">
        <f t="shared" si="514"/>
        <v>20100</v>
      </c>
      <c r="AG1038" s="113">
        <f t="shared" si="515"/>
        <v>0.30087633885102238</v>
      </c>
      <c r="AH1038" s="114">
        <f t="shared" si="516"/>
        <v>0.19571567672833495</v>
      </c>
    </row>
    <row r="1039" spans="1:34" ht="21" customHeight="1">
      <c r="A1039" s="593">
        <f t="shared" si="495"/>
        <v>1029</v>
      </c>
      <c r="C1039" s="135" t="s">
        <v>2625</v>
      </c>
      <c r="D1039" s="603"/>
      <c r="E1039" s="599">
        <v>1</v>
      </c>
      <c r="F1039" s="119"/>
      <c r="G1039" s="594"/>
      <c r="H1039" s="120" t="s">
        <v>2626</v>
      </c>
      <c r="I1039" s="588" t="s">
        <v>2627</v>
      </c>
      <c r="J1039" s="594">
        <f t="shared" si="497"/>
        <v>44</v>
      </c>
      <c r="K1039" s="594" t="s">
        <v>138</v>
      </c>
      <c r="L1039" s="586">
        <v>198</v>
      </c>
      <c r="M1039" s="595">
        <v>3</v>
      </c>
      <c r="N1039" s="19">
        <f t="shared" si="498"/>
        <v>175</v>
      </c>
      <c r="O1039" s="102">
        <f t="shared" si="499"/>
        <v>34650</v>
      </c>
      <c r="P1039" s="103">
        <f t="shared" si="500"/>
        <v>27.605129534979042</v>
      </c>
      <c r="Q1039" s="62">
        <f t="shared" si="496"/>
        <v>10500</v>
      </c>
      <c r="R1039" s="104">
        <f t="shared" si="501"/>
        <v>150</v>
      </c>
      <c r="S1039" s="62">
        <f t="shared" si="502"/>
        <v>0</v>
      </c>
      <c r="T1039" s="62">
        <f t="shared" si="503"/>
        <v>0</v>
      </c>
      <c r="U1039" s="62">
        <f t="shared" si="504"/>
        <v>45150</v>
      </c>
      <c r="V1039" s="62">
        <f t="shared" si="505"/>
        <v>83200</v>
      </c>
      <c r="W1039" s="19">
        <f t="shared" si="506"/>
        <v>1.8423617880518033</v>
      </c>
      <c r="X1039" s="111">
        <f t="shared" si="507"/>
        <v>111000</v>
      </c>
      <c r="Y1039" s="111"/>
      <c r="Z1039" s="112">
        <f t="shared" si="508"/>
        <v>2888.2544910179636</v>
      </c>
      <c r="AA1039" s="112">
        <f t="shared" si="509"/>
        <v>1918</v>
      </c>
      <c r="AB1039" s="112">
        <f t="shared" si="510"/>
        <v>1039.5</v>
      </c>
      <c r="AC1039" s="112">
        <f t="shared" si="511"/>
        <v>28882.54491017964</v>
      </c>
      <c r="AD1039" s="112">
        <f t="shared" si="512"/>
        <v>19180</v>
      </c>
      <c r="AE1039" s="112">
        <f t="shared" si="513"/>
        <v>25000</v>
      </c>
      <c r="AF1039" s="112">
        <f t="shared" si="514"/>
        <v>16300</v>
      </c>
      <c r="AG1039" s="113">
        <f t="shared" si="515"/>
        <v>0.30048076923076922</v>
      </c>
      <c r="AH1039" s="114">
        <f t="shared" si="516"/>
        <v>0.19591346153846154</v>
      </c>
    </row>
    <row r="1040" spans="1:34" ht="21" customHeight="1">
      <c r="A1040" s="593">
        <f t="shared" si="495"/>
        <v>1030</v>
      </c>
      <c r="C1040" s="135" t="s">
        <v>2628</v>
      </c>
      <c r="D1040" s="603"/>
      <c r="E1040" s="599">
        <v>1</v>
      </c>
      <c r="F1040" s="119"/>
      <c r="G1040" s="594"/>
      <c r="H1040" s="120" t="s">
        <v>2629</v>
      </c>
      <c r="I1040" s="588" t="s">
        <v>2659</v>
      </c>
      <c r="J1040" s="594">
        <f t="shared" si="497"/>
        <v>49</v>
      </c>
      <c r="K1040" s="594" t="s">
        <v>138</v>
      </c>
      <c r="L1040" s="586">
        <v>398</v>
      </c>
      <c r="M1040" s="595">
        <v>3</v>
      </c>
      <c r="N1040" s="19">
        <f t="shared" si="498"/>
        <v>175</v>
      </c>
      <c r="O1040" s="102">
        <f t="shared" si="499"/>
        <v>69650</v>
      </c>
      <c r="P1040" s="103">
        <f t="shared" si="500"/>
        <v>55.489098762230597</v>
      </c>
      <c r="Q1040" s="62">
        <f t="shared" si="496"/>
        <v>10500</v>
      </c>
      <c r="R1040" s="104">
        <f t="shared" si="501"/>
        <v>150</v>
      </c>
      <c r="S1040" s="62">
        <f t="shared" si="502"/>
        <v>0</v>
      </c>
      <c r="T1040" s="62">
        <f t="shared" si="503"/>
        <v>0</v>
      </c>
      <c r="U1040" s="62">
        <f t="shared" si="504"/>
        <v>80150</v>
      </c>
      <c r="V1040" s="62">
        <f t="shared" si="505"/>
        <v>148200</v>
      </c>
      <c r="W1040" s="19">
        <f t="shared" si="506"/>
        <v>1.8484428522866929</v>
      </c>
      <c r="X1040" s="111">
        <f t="shared" si="507"/>
        <v>197600</v>
      </c>
      <c r="Y1040" s="111"/>
      <c r="Z1040" s="112">
        <f t="shared" si="508"/>
        <v>5170.5898203592806</v>
      </c>
      <c r="AA1040" s="112">
        <f t="shared" si="509"/>
        <v>3445.8</v>
      </c>
      <c r="AB1040" s="112">
        <f t="shared" si="510"/>
        <v>2089.5</v>
      </c>
      <c r="AC1040" s="112">
        <f t="shared" si="511"/>
        <v>51705.898203592806</v>
      </c>
      <c r="AD1040" s="112">
        <f t="shared" si="512"/>
        <v>34458</v>
      </c>
      <c r="AE1040" s="112">
        <f t="shared" si="513"/>
        <v>44500</v>
      </c>
      <c r="AF1040" s="112">
        <f t="shared" si="514"/>
        <v>29000</v>
      </c>
      <c r="AG1040" s="113">
        <f t="shared" si="515"/>
        <v>0.30026990553306343</v>
      </c>
      <c r="AH1040" s="114">
        <f t="shared" si="516"/>
        <v>0.19568151147098514</v>
      </c>
    </row>
    <row r="1041" spans="1:34" ht="21" customHeight="1">
      <c r="A1041" s="593">
        <f t="shared" si="495"/>
        <v>1031</v>
      </c>
      <c r="C1041" s="135" t="s">
        <v>2630</v>
      </c>
      <c r="D1041" s="603"/>
      <c r="E1041" s="599">
        <v>1</v>
      </c>
      <c r="F1041" s="119"/>
      <c r="G1041" s="594"/>
      <c r="H1041" s="120" t="s">
        <v>2631</v>
      </c>
      <c r="I1041" s="588" t="s">
        <v>2632</v>
      </c>
      <c r="J1041" s="594">
        <f t="shared" si="497"/>
        <v>37</v>
      </c>
      <c r="K1041" s="594" t="s">
        <v>138</v>
      </c>
      <c r="L1041" s="586">
        <v>238</v>
      </c>
      <c r="M1041" s="595">
        <v>3</v>
      </c>
      <c r="N1041" s="19">
        <f t="shared" si="498"/>
        <v>175</v>
      </c>
      <c r="O1041" s="102">
        <f t="shared" si="499"/>
        <v>41650</v>
      </c>
      <c r="P1041" s="103">
        <f t="shared" si="500"/>
        <v>33.181923380429353</v>
      </c>
      <c r="Q1041" s="62">
        <f t="shared" si="496"/>
        <v>10500</v>
      </c>
      <c r="R1041" s="104">
        <f t="shared" si="501"/>
        <v>150</v>
      </c>
      <c r="S1041" s="62">
        <f t="shared" si="502"/>
        <v>0</v>
      </c>
      <c r="T1041" s="62">
        <f t="shared" si="503"/>
        <v>0</v>
      </c>
      <c r="U1041" s="62">
        <f t="shared" si="504"/>
        <v>52150</v>
      </c>
      <c r="V1041" s="62">
        <f t="shared" si="505"/>
        <v>96200</v>
      </c>
      <c r="W1041" s="19">
        <f t="shared" si="506"/>
        <v>1.844231001085078</v>
      </c>
      <c r="X1041" s="111">
        <f t="shared" si="507"/>
        <v>128300</v>
      </c>
      <c r="Y1041" s="111"/>
      <c r="Z1041" s="112">
        <f t="shared" si="508"/>
        <v>3344.7215568862266</v>
      </c>
      <c r="AA1041" s="112">
        <f t="shared" si="509"/>
        <v>2223.9</v>
      </c>
      <c r="AB1041" s="112">
        <f t="shared" si="510"/>
        <v>1249.5</v>
      </c>
      <c r="AC1041" s="112">
        <f t="shared" si="511"/>
        <v>33447.215568862273</v>
      </c>
      <c r="AD1041" s="112">
        <f t="shared" si="512"/>
        <v>22239</v>
      </c>
      <c r="AE1041" s="112">
        <f t="shared" si="513"/>
        <v>28900</v>
      </c>
      <c r="AF1041" s="112">
        <f t="shared" si="514"/>
        <v>18800</v>
      </c>
      <c r="AG1041" s="113">
        <f t="shared" si="515"/>
        <v>0.3004158004158004</v>
      </c>
      <c r="AH1041" s="114">
        <f t="shared" si="516"/>
        <v>0.19542619542619544</v>
      </c>
    </row>
    <row r="1042" spans="1:34" ht="21" customHeight="1">
      <c r="A1042" s="593">
        <f t="shared" si="495"/>
        <v>1032</v>
      </c>
      <c r="C1042" s="135" t="s">
        <v>2633</v>
      </c>
      <c r="D1042" s="603"/>
      <c r="E1042" s="599">
        <v>1</v>
      </c>
      <c r="F1042" s="119"/>
      <c r="G1042" s="594"/>
      <c r="H1042" s="120" t="s">
        <v>2634</v>
      </c>
      <c r="I1042" s="588" t="s">
        <v>2660</v>
      </c>
      <c r="J1042" s="594">
        <f t="shared" si="497"/>
        <v>48</v>
      </c>
      <c r="K1042" s="594" t="s">
        <v>138</v>
      </c>
      <c r="L1042" s="586">
        <v>138</v>
      </c>
      <c r="M1042" s="595">
        <v>3</v>
      </c>
      <c r="N1042" s="19">
        <f t="shared" si="498"/>
        <v>175</v>
      </c>
      <c r="O1042" s="102">
        <f t="shared" si="499"/>
        <v>24150</v>
      </c>
      <c r="P1042" s="103">
        <f t="shared" si="500"/>
        <v>19.239938766803576</v>
      </c>
      <c r="Q1042" s="62">
        <f t="shared" si="496"/>
        <v>10500</v>
      </c>
      <c r="R1042" s="104">
        <f t="shared" si="501"/>
        <v>150</v>
      </c>
      <c r="S1042" s="62">
        <f t="shared" si="502"/>
        <v>0</v>
      </c>
      <c r="T1042" s="62">
        <f t="shared" si="503"/>
        <v>0</v>
      </c>
      <c r="U1042" s="62">
        <f t="shared" si="504"/>
        <v>34650</v>
      </c>
      <c r="V1042" s="62">
        <f t="shared" si="505"/>
        <v>63700</v>
      </c>
      <c r="W1042" s="19">
        <f t="shared" si="506"/>
        <v>1.8381418980221373</v>
      </c>
      <c r="X1042" s="111">
        <f t="shared" si="507"/>
        <v>85000</v>
      </c>
      <c r="Y1042" s="111"/>
      <c r="Z1042" s="112">
        <f t="shared" si="508"/>
        <v>2203.5538922155688</v>
      </c>
      <c r="AA1042" s="112">
        <f t="shared" si="509"/>
        <v>1460</v>
      </c>
      <c r="AB1042" s="112">
        <f t="shared" si="510"/>
        <v>724.5</v>
      </c>
      <c r="AC1042" s="112">
        <f t="shared" si="511"/>
        <v>22035.538922155683</v>
      </c>
      <c r="AD1042" s="112">
        <f t="shared" si="512"/>
        <v>14600</v>
      </c>
      <c r="AE1042" s="112">
        <f t="shared" si="513"/>
        <v>19200</v>
      </c>
      <c r="AF1042" s="112">
        <f t="shared" si="514"/>
        <v>12500</v>
      </c>
      <c r="AG1042" s="113">
        <f t="shared" si="515"/>
        <v>0.30141287284144425</v>
      </c>
      <c r="AH1042" s="114">
        <f t="shared" si="516"/>
        <v>0.19623233908948196</v>
      </c>
    </row>
    <row r="1043" spans="1:34" ht="21" customHeight="1">
      <c r="A1043" s="593">
        <f t="shared" si="495"/>
        <v>1033</v>
      </c>
      <c r="C1043" s="135" t="s">
        <v>2661</v>
      </c>
      <c r="D1043" s="603"/>
      <c r="E1043" s="599">
        <v>1</v>
      </c>
      <c r="F1043" s="119"/>
      <c r="G1043" s="594"/>
      <c r="H1043" s="120" t="s">
        <v>2634</v>
      </c>
      <c r="I1043" s="588" t="s">
        <v>2662</v>
      </c>
      <c r="J1043" s="594">
        <f t="shared" si="497"/>
        <v>44</v>
      </c>
      <c r="K1043" s="594" t="s">
        <v>138</v>
      </c>
      <c r="L1043" s="586">
        <v>128</v>
      </c>
      <c r="M1043" s="595">
        <v>3</v>
      </c>
      <c r="N1043" s="19">
        <f t="shared" si="498"/>
        <v>175</v>
      </c>
      <c r="O1043" s="102">
        <f t="shared" si="499"/>
        <v>22400</v>
      </c>
      <c r="P1043" s="103">
        <f t="shared" si="500"/>
        <v>17.845740305440998</v>
      </c>
      <c r="Q1043" s="62">
        <f t="shared" si="496"/>
        <v>10500</v>
      </c>
      <c r="R1043" s="104">
        <f t="shared" si="501"/>
        <v>150</v>
      </c>
      <c r="S1043" s="62">
        <f t="shared" si="502"/>
        <v>0</v>
      </c>
      <c r="T1043" s="62">
        <f t="shared" si="503"/>
        <v>0</v>
      </c>
      <c r="U1043" s="62">
        <f t="shared" si="504"/>
        <v>32900</v>
      </c>
      <c r="V1043" s="62">
        <f t="shared" si="505"/>
        <v>60500</v>
      </c>
      <c r="W1043" s="19">
        <f t="shared" si="506"/>
        <v>1.8371767104089691</v>
      </c>
      <c r="X1043" s="111">
        <f t="shared" si="507"/>
        <v>80700</v>
      </c>
      <c r="Y1043" s="111"/>
      <c r="Z1043" s="112">
        <f t="shared" si="508"/>
        <v>2089.4371257485027</v>
      </c>
      <c r="AA1043" s="112">
        <f t="shared" si="509"/>
        <v>1388.1000000000001</v>
      </c>
      <c r="AB1043" s="112">
        <f t="shared" si="510"/>
        <v>672</v>
      </c>
      <c r="AC1043" s="112">
        <f t="shared" si="511"/>
        <v>20894.371257485029</v>
      </c>
      <c r="AD1043" s="112">
        <f t="shared" si="512"/>
        <v>13881</v>
      </c>
      <c r="AE1043" s="112">
        <f t="shared" si="513"/>
        <v>18200</v>
      </c>
      <c r="AF1043" s="112">
        <f t="shared" si="514"/>
        <v>11900</v>
      </c>
      <c r="AG1043" s="113">
        <f t="shared" si="515"/>
        <v>0.30082644628099175</v>
      </c>
      <c r="AH1043" s="114">
        <f t="shared" si="516"/>
        <v>0.19669421487603306</v>
      </c>
    </row>
    <row r="1044" spans="1:34" ht="21" customHeight="1">
      <c r="A1044" s="593">
        <f t="shared" si="495"/>
        <v>1034</v>
      </c>
      <c r="C1044" s="135" t="s">
        <v>2635</v>
      </c>
      <c r="D1044" s="603"/>
      <c r="E1044" s="599">
        <v>1</v>
      </c>
      <c r="F1044" s="119"/>
      <c r="G1044" s="594"/>
      <c r="H1044" s="120" t="s">
        <v>2636</v>
      </c>
      <c r="I1044" s="588" t="s">
        <v>2637</v>
      </c>
      <c r="J1044" s="594">
        <f t="shared" si="497"/>
        <v>40</v>
      </c>
      <c r="K1044" s="594" t="s">
        <v>138</v>
      </c>
      <c r="L1044" s="586">
        <v>528</v>
      </c>
      <c r="M1044" s="595">
        <v>3</v>
      </c>
      <c r="N1044" s="19">
        <f t="shared" si="498"/>
        <v>175</v>
      </c>
      <c r="O1044" s="102">
        <f t="shared" si="499"/>
        <v>92400</v>
      </c>
      <c r="P1044" s="103">
        <f t="shared" si="500"/>
        <v>73.613678759944108</v>
      </c>
      <c r="Q1044" s="62">
        <f t="shared" si="496"/>
        <v>10500</v>
      </c>
      <c r="R1044" s="104">
        <f t="shared" si="501"/>
        <v>150</v>
      </c>
      <c r="S1044" s="62">
        <f t="shared" si="502"/>
        <v>0</v>
      </c>
      <c r="T1044" s="62">
        <f t="shared" si="503"/>
        <v>0</v>
      </c>
      <c r="U1044" s="62">
        <f t="shared" si="504"/>
        <v>102900</v>
      </c>
      <c r="V1044" s="62">
        <f t="shared" si="505"/>
        <v>190400</v>
      </c>
      <c r="W1044" s="19">
        <f t="shared" si="506"/>
        <v>1.8501771966271539</v>
      </c>
      <c r="X1044" s="111">
        <f t="shared" si="507"/>
        <v>253900</v>
      </c>
      <c r="Y1044" s="111"/>
      <c r="Z1044" s="112">
        <f t="shared" si="508"/>
        <v>6654.1077844311385</v>
      </c>
      <c r="AA1044" s="112">
        <f t="shared" si="509"/>
        <v>4433.7</v>
      </c>
      <c r="AB1044" s="112">
        <f t="shared" si="510"/>
        <v>2772</v>
      </c>
      <c r="AC1044" s="112">
        <f t="shared" si="511"/>
        <v>66541.077844311396</v>
      </c>
      <c r="AD1044" s="112">
        <f t="shared" si="512"/>
        <v>44337</v>
      </c>
      <c r="AE1044" s="112">
        <f t="shared" si="513"/>
        <v>57200</v>
      </c>
      <c r="AF1044" s="112">
        <f t="shared" si="514"/>
        <v>37200</v>
      </c>
      <c r="AG1044" s="113">
        <f t="shared" si="515"/>
        <v>0.30042016806722688</v>
      </c>
      <c r="AH1044" s="114">
        <f t="shared" si="516"/>
        <v>0.1953781512605042</v>
      </c>
    </row>
    <row r="1045" spans="1:34" ht="21" customHeight="1">
      <c r="A1045" s="593">
        <f t="shared" si="495"/>
        <v>1035</v>
      </c>
      <c r="C1045" s="135" t="s">
        <v>2615</v>
      </c>
      <c r="D1045" s="603"/>
      <c r="E1045" s="599">
        <v>1</v>
      </c>
      <c r="F1045" s="119"/>
      <c r="G1045" s="594"/>
      <c r="H1045" s="120" t="s">
        <v>2638</v>
      </c>
      <c r="I1045" s="588" t="s">
        <v>2639</v>
      </c>
      <c r="J1045" s="594">
        <f t="shared" si="497"/>
        <v>28</v>
      </c>
      <c r="K1045" s="594" t="s">
        <v>138</v>
      </c>
      <c r="L1045" s="586">
        <v>68</v>
      </c>
      <c r="M1045" s="595">
        <v>3</v>
      </c>
      <c r="N1045" s="19">
        <f t="shared" si="498"/>
        <v>175</v>
      </c>
      <c r="O1045" s="102">
        <f t="shared" si="499"/>
        <v>11900</v>
      </c>
      <c r="P1045" s="103">
        <f t="shared" si="500"/>
        <v>9.4805495372655297</v>
      </c>
      <c r="Q1045" s="62">
        <f t="shared" si="496"/>
        <v>10500</v>
      </c>
      <c r="R1045" s="104">
        <f t="shared" si="501"/>
        <v>150</v>
      </c>
      <c r="S1045" s="62">
        <f t="shared" si="502"/>
        <v>0</v>
      </c>
      <c r="T1045" s="62">
        <f t="shared" si="503"/>
        <v>0</v>
      </c>
      <c r="U1045" s="62">
        <f t="shared" si="504"/>
        <v>22400</v>
      </c>
      <c r="V1045" s="62">
        <f t="shared" si="505"/>
        <v>41000</v>
      </c>
      <c r="W1045" s="19">
        <f t="shared" si="506"/>
        <v>1.8282185628742516</v>
      </c>
      <c r="X1045" s="111">
        <f t="shared" si="507"/>
        <v>54700</v>
      </c>
      <c r="Y1045" s="111"/>
      <c r="Z1045" s="112">
        <f t="shared" si="508"/>
        <v>1404.7365269461081</v>
      </c>
      <c r="AA1045" s="112">
        <f t="shared" si="509"/>
        <v>930.1</v>
      </c>
      <c r="AB1045" s="112">
        <f t="shared" si="510"/>
        <v>357</v>
      </c>
      <c r="AC1045" s="112">
        <f t="shared" si="511"/>
        <v>14047.365269461079</v>
      </c>
      <c r="AD1045" s="112">
        <f t="shared" si="512"/>
        <v>9301</v>
      </c>
      <c r="AE1045" s="112">
        <f t="shared" si="513"/>
        <v>12300</v>
      </c>
      <c r="AF1045" s="112">
        <f t="shared" si="514"/>
        <v>8100</v>
      </c>
      <c r="AG1045" s="113">
        <f t="shared" si="515"/>
        <v>0.3</v>
      </c>
      <c r="AH1045" s="114">
        <f t="shared" si="516"/>
        <v>0.19756097560975611</v>
      </c>
    </row>
    <row r="1046" spans="1:34" ht="21" customHeight="1">
      <c r="A1046" s="593">
        <f t="shared" ref="A1046:A1103" si="517">ROW()-10</f>
        <v>1036</v>
      </c>
      <c r="C1046" s="135" t="s">
        <v>2640</v>
      </c>
      <c r="D1046" s="603"/>
      <c r="E1046" s="599">
        <v>1</v>
      </c>
      <c r="F1046" s="119"/>
      <c r="G1046" s="594"/>
      <c r="H1046" s="120" t="s">
        <v>2629</v>
      </c>
      <c r="I1046" s="588" t="s">
        <v>2641</v>
      </c>
      <c r="J1046" s="594">
        <f t="shared" si="497"/>
        <v>49</v>
      </c>
      <c r="K1046" s="594" t="s">
        <v>138</v>
      </c>
      <c r="L1046" s="586">
        <v>108</v>
      </c>
      <c r="M1046" s="595">
        <v>3</v>
      </c>
      <c r="N1046" s="19">
        <f t="shared" si="498"/>
        <v>175</v>
      </c>
      <c r="O1046" s="102">
        <f t="shared" si="499"/>
        <v>18900</v>
      </c>
      <c r="P1046" s="103">
        <f t="shared" si="500"/>
        <v>15.057343382715841</v>
      </c>
      <c r="Q1046" s="62">
        <f t="shared" si="496"/>
        <v>10500</v>
      </c>
      <c r="R1046" s="104">
        <f t="shared" si="501"/>
        <v>150</v>
      </c>
      <c r="S1046" s="62">
        <f t="shared" si="502"/>
        <v>0</v>
      </c>
      <c r="T1046" s="62">
        <f t="shared" si="503"/>
        <v>0</v>
      </c>
      <c r="U1046" s="62">
        <f t="shared" si="504"/>
        <v>29400</v>
      </c>
      <c r="V1046" s="62">
        <f t="shared" si="505"/>
        <v>54000</v>
      </c>
      <c r="W1046" s="19">
        <f t="shared" si="506"/>
        <v>1.834901625320787</v>
      </c>
      <c r="X1046" s="111">
        <f t="shared" si="507"/>
        <v>72000</v>
      </c>
      <c r="Y1046" s="111"/>
      <c r="Z1046" s="112">
        <f t="shared" si="508"/>
        <v>1861.2035928143716</v>
      </c>
      <c r="AA1046" s="112">
        <f t="shared" si="509"/>
        <v>1236</v>
      </c>
      <c r="AB1046" s="112">
        <f t="shared" si="510"/>
        <v>567</v>
      </c>
      <c r="AC1046" s="112">
        <f t="shared" si="511"/>
        <v>18612.03592814372</v>
      </c>
      <c r="AD1046" s="112">
        <f t="shared" si="512"/>
        <v>12360</v>
      </c>
      <c r="AE1046" s="112">
        <f t="shared" si="513"/>
        <v>16200</v>
      </c>
      <c r="AF1046" s="112">
        <f t="shared" si="514"/>
        <v>10600</v>
      </c>
      <c r="AG1046" s="113">
        <f t="shared" si="515"/>
        <v>0.3</v>
      </c>
      <c r="AH1046" s="114">
        <f t="shared" si="516"/>
        <v>0.1962962962962963</v>
      </c>
    </row>
    <row r="1047" spans="1:34" ht="21" customHeight="1">
      <c r="A1047" s="593">
        <f t="shared" si="517"/>
        <v>1037</v>
      </c>
      <c r="B1047" s="601"/>
      <c r="C1047" s="135" t="s">
        <v>2663</v>
      </c>
      <c r="D1047" s="603"/>
      <c r="E1047" s="599">
        <v>2</v>
      </c>
      <c r="F1047" s="119"/>
      <c r="G1047" s="600"/>
      <c r="H1047" s="120" t="s">
        <v>2626</v>
      </c>
      <c r="I1047" s="588" t="s">
        <v>2642</v>
      </c>
      <c r="J1047" s="600">
        <f t="shared" ref="J1047" si="518">LENB(I1047)</f>
        <v>44</v>
      </c>
      <c r="K1047" s="600" t="s">
        <v>8</v>
      </c>
      <c r="L1047" s="586">
        <v>58</v>
      </c>
      <c r="M1047" s="599">
        <v>3</v>
      </c>
      <c r="N1047" s="19">
        <f t="shared" ref="N1047" si="519">IF(K1047="USD",$G$1,IF(K1047="CNY",$G$2,IF(K1047="JPY",$G$4,IF(K1047="EUR",$G$3,"확인요망"))))</f>
        <v>175</v>
      </c>
      <c r="O1047" s="102">
        <f t="shared" ref="O1047" si="520">L1047*N1047</f>
        <v>10150</v>
      </c>
      <c r="P1047" s="103">
        <f t="shared" ref="P1047" si="521">O1047/$G$1</f>
        <v>8.086351075902952</v>
      </c>
      <c r="Q1047" s="62">
        <f t="shared" si="496"/>
        <v>10500</v>
      </c>
      <c r="R1047" s="104">
        <f t="shared" ref="R1047" si="522">IF(G1047="USD",200,150)</f>
        <v>150</v>
      </c>
      <c r="S1047" s="62">
        <f t="shared" ref="S1047" si="523">IF(P1047&lt;R1047,0,(O1047+Q1047)*0.08)</f>
        <v>0</v>
      </c>
      <c r="T1047" s="62">
        <f t="shared" ref="T1047" si="524">IF(P1047&lt;R1047,0,(O1047+S1047)*0.1)</f>
        <v>0</v>
      </c>
      <c r="U1047" s="62">
        <f t="shared" ref="U1047" si="525">SUM(O1047+Q1047)</f>
        <v>20650</v>
      </c>
      <c r="V1047" s="62">
        <f t="shared" ref="V1047" si="526">ROUNDUP(U1047*W1047, -2)</f>
        <v>37800</v>
      </c>
      <c r="W1047" s="19">
        <f t="shared" ref="W1047" si="527">((0.03*O1047)+(0.9*U1047))/(0.501*U1047)</f>
        <v>1.8258398457322644</v>
      </c>
      <c r="X1047" s="111">
        <f t="shared" ref="X1047" si="528">ROUNDUP(V1047/0.75, -2)</f>
        <v>50400</v>
      </c>
      <c r="Y1047" s="111"/>
      <c r="Z1047" s="112">
        <f t="shared" ref="Z1047" si="529">0.1*(0.89*W1047-1)*U1047</f>
        <v>1290.6197604790425</v>
      </c>
      <c r="AA1047" s="112">
        <f t="shared" ref="AA1047" si="530">AD1047*0.1</f>
        <v>858.2</v>
      </c>
      <c r="AB1047" s="112">
        <f t="shared" ref="AB1047" si="531">O1047*0.03</f>
        <v>304.5</v>
      </c>
      <c r="AC1047" s="112">
        <f t="shared" ref="AC1047" si="532">0.89*W1047*U1047-U1047</f>
        <v>12906.197604790425</v>
      </c>
      <c r="AD1047" s="112">
        <f t="shared" ref="AD1047" si="533">V1047-(X1047*0.17)-U1047</f>
        <v>8582</v>
      </c>
      <c r="AE1047" s="112">
        <f t="shared" ref="AE1047" si="534">ROUNDUP(AC1047-(Z1047+AB1047),-2)</f>
        <v>11400</v>
      </c>
      <c r="AF1047" s="112">
        <f t="shared" ref="AF1047" si="535">ROUNDUP(AD1047-(AB1047+AA1047),-2)</f>
        <v>7500</v>
      </c>
      <c r="AG1047" s="113">
        <f t="shared" ref="AG1047" si="536">AE1047/V1047</f>
        <v>0.30158730158730157</v>
      </c>
      <c r="AH1047" s="114">
        <f t="shared" ref="AH1047" si="537">AF1047/V1047</f>
        <v>0.1984126984126984</v>
      </c>
    </row>
    <row r="1048" spans="1:34" ht="21" customHeight="1">
      <c r="A1048" s="593">
        <f t="shared" si="517"/>
        <v>1038</v>
      </c>
      <c r="C1048" s="135" t="s">
        <v>2643</v>
      </c>
      <c r="D1048" s="603"/>
      <c r="E1048" s="599">
        <v>1</v>
      </c>
      <c r="F1048" s="119"/>
      <c r="G1048" s="594"/>
      <c r="H1048" s="120" t="s">
        <v>2644</v>
      </c>
      <c r="I1048" s="588" t="s">
        <v>2645</v>
      </c>
      <c r="J1048" s="594">
        <f t="shared" si="497"/>
        <v>49</v>
      </c>
      <c r="K1048" s="594" t="s">
        <v>138</v>
      </c>
      <c r="L1048" s="586">
        <v>79</v>
      </c>
      <c r="M1048" s="595">
        <v>3</v>
      </c>
      <c r="N1048" s="19">
        <f t="shared" si="498"/>
        <v>175</v>
      </c>
      <c r="O1048" s="102">
        <f t="shared" si="499"/>
        <v>13825</v>
      </c>
      <c r="P1048" s="103">
        <f t="shared" si="500"/>
        <v>11.014167844764366</v>
      </c>
      <c r="Q1048" s="62">
        <f t="shared" si="496"/>
        <v>10500</v>
      </c>
      <c r="R1048" s="104">
        <f t="shared" si="501"/>
        <v>150</v>
      </c>
      <c r="S1048" s="62">
        <f t="shared" si="502"/>
        <v>0</v>
      </c>
      <c r="T1048" s="62">
        <f t="shared" si="503"/>
        <v>0</v>
      </c>
      <c r="U1048" s="62">
        <f t="shared" si="504"/>
        <v>24325</v>
      </c>
      <c r="V1048" s="62">
        <f t="shared" si="505"/>
        <v>44600</v>
      </c>
      <c r="W1048" s="19">
        <f t="shared" si="506"/>
        <v>1.8304398397449704</v>
      </c>
      <c r="X1048" s="111">
        <f t="shared" si="507"/>
        <v>59500</v>
      </c>
      <c r="Y1048" s="111"/>
      <c r="Z1048" s="112">
        <f t="shared" si="508"/>
        <v>1530.2649700598802</v>
      </c>
      <c r="AA1048" s="112">
        <f t="shared" si="509"/>
        <v>1016</v>
      </c>
      <c r="AB1048" s="112">
        <f t="shared" si="510"/>
        <v>414.75</v>
      </c>
      <c r="AC1048" s="112">
        <f t="shared" si="511"/>
        <v>15302.649700598806</v>
      </c>
      <c r="AD1048" s="112">
        <f t="shared" si="512"/>
        <v>10160</v>
      </c>
      <c r="AE1048" s="112">
        <f t="shared" si="513"/>
        <v>13400</v>
      </c>
      <c r="AF1048" s="112">
        <f t="shared" si="514"/>
        <v>8800</v>
      </c>
      <c r="AG1048" s="113">
        <f t="shared" si="515"/>
        <v>0.30044843049327352</v>
      </c>
      <c r="AH1048" s="114">
        <f t="shared" si="516"/>
        <v>0.19730941704035873</v>
      </c>
    </row>
    <row r="1049" spans="1:34" ht="21" customHeight="1">
      <c r="A1049" s="593">
        <f t="shared" si="517"/>
        <v>1039</v>
      </c>
      <c r="C1049" s="135" t="s">
        <v>2646</v>
      </c>
      <c r="D1049" s="603"/>
      <c r="E1049" s="599">
        <v>1</v>
      </c>
      <c r="F1049" s="119"/>
      <c r="G1049" s="594"/>
      <c r="H1049" s="120" t="s">
        <v>2634</v>
      </c>
      <c r="I1049" s="588" t="s">
        <v>2664</v>
      </c>
      <c r="J1049" s="594">
        <f t="shared" si="497"/>
        <v>46</v>
      </c>
      <c r="K1049" s="594" t="s">
        <v>138</v>
      </c>
      <c r="L1049" s="586">
        <v>49</v>
      </c>
      <c r="M1049" s="595">
        <v>3</v>
      </c>
      <c r="N1049" s="19">
        <f t="shared" si="498"/>
        <v>175</v>
      </c>
      <c r="O1049" s="102">
        <f t="shared" si="499"/>
        <v>8575</v>
      </c>
      <c r="P1049" s="103">
        <f t="shared" si="500"/>
        <v>6.8315724606766315</v>
      </c>
      <c r="Q1049" s="62">
        <f t="shared" si="496"/>
        <v>10500</v>
      </c>
      <c r="R1049" s="104">
        <f t="shared" si="501"/>
        <v>150</v>
      </c>
      <c r="S1049" s="62">
        <f t="shared" si="502"/>
        <v>0</v>
      </c>
      <c r="T1049" s="62">
        <f t="shared" si="503"/>
        <v>0</v>
      </c>
      <c r="U1049" s="62">
        <f t="shared" si="504"/>
        <v>19075</v>
      </c>
      <c r="V1049" s="62">
        <f t="shared" si="505"/>
        <v>34800</v>
      </c>
      <c r="W1049" s="19">
        <f t="shared" si="506"/>
        <v>1.8233258254133933</v>
      </c>
      <c r="X1049" s="111">
        <f t="shared" si="507"/>
        <v>46400</v>
      </c>
      <c r="Y1049" s="111"/>
      <c r="Z1049" s="112">
        <f t="shared" si="508"/>
        <v>1187.9146706586828</v>
      </c>
      <c r="AA1049" s="112">
        <f t="shared" si="509"/>
        <v>783.7</v>
      </c>
      <c r="AB1049" s="112">
        <f t="shared" si="510"/>
        <v>257.25</v>
      </c>
      <c r="AC1049" s="112">
        <f t="shared" si="511"/>
        <v>11879.146706586827</v>
      </c>
      <c r="AD1049" s="112">
        <f t="shared" si="512"/>
        <v>7837</v>
      </c>
      <c r="AE1049" s="112">
        <f t="shared" si="513"/>
        <v>10500</v>
      </c>
      <c r="AF1049" s="112">
        <f t="shared" si="514"/>
        <v>6800</v>
      </c>
      <c r="AG1049" s="113">
        <f t="shared" si="515"/>
        <v>0.30172413793103448</v>
      </c>
      <c r="AH1049" s="114">
        <f t="shared" si="516"/>
        <v>0.19540229885057472</v>
      </c>
    </row>
    <row r="1050" spans="1:34" ht="21" customHeight="1">
      <c r="A1050" s="593">
        <f t="shared" si="517"/>
        <v>1040</v>
      </c>
      <c r="C1050" s="135" t="s">
        <v>2647</v>
      </c>
      <c r="D1050" s="603"/>
      <c r="E1050" s="599">
        <v>1</v>
      </c>
      <c r="F1050" s="119"/>
      <c r="G1050" s="594"/>
      <c r="H1050" s="120" t="s">
        <v>2634</v>
      </c>
      <c r="I1050" s="588" t="s">
        <v>2665</v>
      </c>
      <c r="J1050" s="594">
        <f t="shared" si="497"/>
        <v>46</v>
      </c>
      <c r="K1050" s="594" t="s">
        <v>138</v>
      </c>
      <c r="L1050" s="586">
        <v>59</v>
      </c>
      <c r="M1050" s="595">
        <v>3</v>
      </c>
      <c r="N1050" s="19">
        <f t="shared" si="498"/>
        <v>175</v>
      </c>
      <c r="O1050" s="102">
        <f t="shared" si="499"/>
        <v>10325</v>
      </c>
      <c r="P1050" s="103">
        <f t="shared" si="500"/>
        <v>8.2257709220392101</v>
      </c>
      <c r="Q1050" s="62">
        <f t="shared" si="496"/>
        <v>10500</v>
      </c>
      <c r="R1050" s="104">
        <f t="shared" si="501"/>
        <v>150</v>
      </c>
      <c r="S1050" s="62">
        <f t="shared" si="502"/>
        <v>0</v>
      </c>
      <c r="T1050" s="62">
        <f t="shared" si="503"/>
        <v>0</v>
      </c>
      <c r="U1050" s="62">
        <f t="shared" si="504"/>
        <v>20825</v>
      </c>
      <c r="V1050" s="62">
        <f t="shared" si="505"/>
        <v>38100</v>
      </c>
      <c r="W1050" s="19">
        <f t="shared" si="506"/>
        <v>1.8260957077441753</v>
      </c>
      <c r="X1050" s="111">
        <f t="shared" si="507"/>
        <v>50800</v>
      </c>
      <c r="Y1050" s="111"/>
      <c r="Z1050" s="112">
        <f t="shared" si="508"/>
        <v>1302.0314371257484</v>
      </c>
      <c r="AA1050" s="112">
        <f t="shared" si="509"/>
        <v>863.90000000000009</v>
      </c>
      <c r="AB1050" s="112">
        <f t="shared" si="510"/>
        <v>309.75</v>
      </c>
      <c r="AC1050" s="112">
        <f t="shared" si="511"/>
        <v>13020.314371257482</v>
      </c>
      <c r="AD1050" s="112">
        <f t="shared" si="512"/>
        <v>8639</v>
      </c>
      <c r="AE1050" s="112">
        <f t="shared" si="513"/>
        <v>11500</v>
      </c>
      <c r="AF1050" s="112">
        <f t="shared" si="514"/>
        <v>7500</v>
      </c>
      <c r="AG1050" s="113">
        <f t="shared" si="515"/>
        <v>0.30183727034120733</v>
      </c>
      <c r="AH1050" s="114">
        <f t="shared" si="516"/>
        <v>0.19685039370078741</v>
      </c>
    </row>
    <row r="1051" spans="1:34" ht="21" customHeight="1">
      <c r="A1051" s="593">
        <f t="shared" si="517"/>
        <v>1041</v>
      </c>
      <c r="C1051" s="135" t="s">
        <v>2648</v>
      </c>
      <c r="D1051" s="603"/>
      <c r="E1051" s="599">
        <v>1</v>
      </c>
      <c r="F1051" s="119"/>
      <c r="G1051" s="594"/>
      <c r="H1051" s="120" t="s">
        <v>2634</v>
      </c>
      <c r="I1051" s="588" t="s">
        <v>2649</v>
      </c>
      <c r="J1051" s="594">
        <f t="shared" si="497"/>
        <v>46</v>
      </c>
      <c r="K1051" s="594" t="s">
        <v>138</v>
      </c>
      <c r="L1051" s="586">
        <v>229</v>
      </c>
      <c r="M1051" s="595">
        <v>3</v>
      </c>
      <c r="N1051" s="19">
        <f t="shared" si="498"/>
        <v>175</v>
      </c>
      <c r="O1051" s="102">
        <f t="shared" si="499"/>
        <v>40075</v>
      </c>
      <c r="P1051" s="103">
        <f t="shared" si="500"/>
        <v>31.927144765203035</v>
      </c>
      <c r="Q1051" s="62">
        <f t="shared" si="496"/>
        <v>10500</v>
      </c>
      <c r="R1051" s="104">
        <f t="shared" si="501"/>
        <v>150</v>
      </c>
      <c r="S1051" s="62">
        <f t="shared" si="502"/>
        <v>0</v>
      </c>
      <c r="T1051" s="62">
        <f t="shared" si="503"/>
        <v>0</v>
      </c>
      <c r="U1051" s="62">
        <f t="shared" si="504"/>
        <v>50575</v>
      </c>
      <c r="V1051" s="62">
        <f t="shared" si="505"/>
        <v>93300</v>
      </c>
      <c r="W1051" s="19">
        <f t="shared" si="506"/>
        <v>1.8438555415121314</v>
      </c>
      <c r="X1051" s="111">
        <f t="shared" si="507"/>
        <v>124400</v>
      </c>
      <c r="Y1051" s="111"/>
      <c r="Z1051" s="112">
        <f t="shared" si="508"/>
        <v>3242.0164670658683</v>
      </c>
      <c r="AA1051" s="112">
        <f t="shared" si="509"/>
        <v>2157.7000000000003</v>
      </c>
      <c r="AB1051" s="112">
        <f t="shared" si="510"/>
        <v>1202.25</v>
      </c>
      <c r="AC1051" s="112">
        <f t="shared" si="511"/>
        <v>32420.164670658691</v>
      </c>
      <c r="AD1051" s="112">
        <f t="shared" si="512"/>
        <v>21577</v>
      </c>
      <c r="AE1051" s="112">
        <f t="shared" si="513"/>
        <v>28000</v>
      </c>
      <c r="AF1051" s="112">
        <f t="shared" si="514"/>
        <v>18300</v>
      </c>
      <c r="AG1051" s="113">
        <f t="shared" si="515"/>
        <v>0.30010718113612006</v>
      </c>
      <c r="AH1051" s="114">
        <f t="shared" si="516"/>
        <v>0.19614147909967847</v>
      </c>
    </row>
    <row r="1052" spans="1:34" ht="21" customHeight="1">
      <c r="A1052" s="15">
        <f t="shared" si="517"/>
        <v>1042</v>
      </c>
      <c r="C1052" s="135" t="s">
        <v>2650</v>
      </c>
      <c r="D1052" s="603"/>
      <c r="E1052" s="599">
        <v>1</v>
      </c>
      <c r="F1052" s="119"/>
      <c r="G1052" s="594"/>
      <c r="H1052" s="120" t="s">
        <v>2634</v>
      </c>
      <c r="I1052" s="588" t="s">
        <v>2651</v>
      </c>
      <c r="J1052" s="594">
        <f t="shared" si="497"/>
        <v>45</v>
      </c>
      <c r="K1052" s="594" t="s">
        <v>138</v>
      </c>
      <c r="L1052" s="586">
        <v>188</v>
      </c>
      <c r="M1052" s="595">
        <v>3</v>
      </c>
      <c r="N1052" s="19">
        <f t="shared" si="498"/>
        <v>175</v>
      </c>
      <c r="O1052" s="102">
        <f t="shared" si="499"/>
        <v>32900</v>
      </c>
      <c r="P1052" s="103">
        <f t="shared" si="500"/>
        <v>26.210931073616464</v>
      </c>
      <c r="Q1052" s="62">
        <f t="shared" si="496"/>
        <v>10500</v>
      </c>
      <c r="R1052" s="104">
        <f t="shared" si="501"/>
        <v>150</v>
      </c>
      <c r="S1052" s="62">
        <f t="shared" si="502"/>
        <v>0</v>
      </c>
      <c r="T1052" s="62">
        <f t="shared" si="503"/>
        <v>0</v>
      </c>
      <c r="U1052" s="62">
        <f t="shared" si="504"/>
        <v>43400</v>
      </c>
      <c r="V1052" s="62">
        <f t="shared" si="505"/>
        <v>80000</v>
      </c>
      <c r="W1052" s="19">
        <f t="shared" si="506"/>
        <v>1.8418002704268881</v>
      </c>
      <c r="X1052" s="111">
        <f t="shared" si="507"/>
        <v>106700</v>
      </c>
      <c r="Y1052" s="111"/>
      <c r="Z1052" s="112">
        <f t="shared" si="508"/>
        <v>2774.1377245508984</v>
      </c>
      <c r="AA1052" s="112">
        <f t="shared" si="509"/>
        <v>1846.1000000000001</v>
      </c>
      <c r="AB1052" s="112">
        <f t="shared" si="510"/>
        <v>987</v>
      </c>
      <c r="AC1052" s="112">
        <f t="shared" si="511"/>
        <v>27741.377245508978</v>
      </c>
      <c r="AD1052" s="112">
        <f t="shared" si="512"/>
        <v>18461</v>
      </c>
      <c r="AE1052" s="112">
        <f t="shared" si="513"/>
        <v>24000</v>
      </c>
      <c r="AF1052" s="112">
        <f t="shared" si="514"/>
        <v>15700</v>
      </c>
      <c r="AG1052" s="113">
        <f t="shared" si="515"/>
        <v>0.3</v>
      </c>
      <c r="AH1052" s="114">
        <f t="shared" si="516"/>
        <v>0.19625000000000001</v>
      </c>
    </row>
    <row r="1053" spans="1:34" ht="21" customHeight="1">
      <c r="A1053" s="15">
        <f t="shared" si="517"/>
        <v>1043</v>
      </c>
      <c r="C1053" s="135" t="s">
        <v>2652</v>
      </c>
      <c r="D1053" s="603"/>
      <c r="E1053" s="599">
        <v>1</v>
      </c>
      <c r="F1053" s="119"/>
      <c r="G1053" s="594"/>
      <c r="H1053" s="120" t="s">
        <v>2653</v>
      </c>
      <c r="I1053" s="588" t="s">
        <v>2654</v>
      </c>
      <c r="J1053" s="594">
        <f t="shared" si="497"/>
        <v>42</v>
      </c>
      <c r="K1053" s="594" t="s">
        <v>138</v>
      </c>
      <c r="L1053" s="586">
        <v>24.26</v>
      </c>
      <c r="M1053" s="595">
        <v>3</v>
      </c>
      <c r="N1053" s="19">
        <f t="shared" si="498"/>
        <v>175</v>
      </c>
      <c r="O1053" s="102">
        <f t="shared" si="499"/>
        <v>4245.5</v>
      </c>
      <c r="P1053" s="103">
        <f t="shared" si="500"/>
        <v>3.382325467265614</v>
      </c>
      <c r="Q1053" s="62">
        <f t="shared" si="496"/>
        <v>10500</v>
      </c>
      <c r="R1053" s="104">
        <f t="shared" si="501"/>
        <v>150</v>
      </c>
      <c r="S1053" s="62">
        <f t="shared" si="502"/>
        <v>0</v>
      </c>
      <c r="T1053" s="62">
        <f t="shared" si="503"/>
        <v>0</v>
      </c>
      <c r="U1053" s="62">
        <f t="shared" si="504"/>
        <v>14745.5</v>
      </c>
      <c r="V1053" s="62">
        <f t="shared" si="505"/>
        <v>26800</v>
      </c>
      <c r="W1053" s="19">
        <f t="shared" si="506"/>
        <v>1.8136478052676988</v>
      </c>
      <c r="X1053" s="111">
        <f t="shared" si="507"/>
        <v>35800</v>
      </c>
      <c r="Y1053" s="111"/>
      <c r="Z1053" s="112">
        <f t="shared" si="508"/>
        <v>905.58979041916177</v>
      </c>
      <c r="AA1053" s="112">
        <f t="shared" si="509"/>
        <v>596.85</v>
      </c>
      <c r="AB1053" s="112">
        <f t="shared" si="510"/>
        <v>127.36499999999999</v>
      </c>
      <c r="AC1053" s="112">
        <f t="shared" si="511"/>
        <v>9055.8979041916173</v>
      </c>
      <c r="AD1053" s="112">
        <f t="shared" si="512"/>
        <v>5968.5</v>
      </c>
      <c r="AE1053" s="112">
        <f t="shared" si="513"/>
        <v>8100</v>
      </c>
      <c r="AF1053" s="112">
        <f t="shared" si="514"/>
        <v>5300</v>
      </c>
      <c r="AG1053" s="113">
        <f t="shared" si="515"/>
        <v>0.30223880597014924</v>
      </c>
      <c r="AH1053" s="114">
        <f t="shared" si="516"/>
        <v>0.19776119402985073</v>
      </c>
    </row>
    <row r="1054" spans="1:34" ht="21" customHeight="1">
      <c r="A1054" s="15">
        <f t="shared" si="517"/>
        <v>1044</v>
      </c>
      <c r="C1054" s="135" t="s">
        <v>2655</v>
      </c>
      <c r="D1054" s="603"/>
      <c r="E1054" s="599">
        <v>1</v>
      </c>
      <c r="F1054" s="119"/>
      <c r="G1054" s="594"/>
      <c r="H1054" s="120" t="s">
        <v>2653</v>
      </c>
      <c r="I1054" s="588" t="s">
        <v>2657</v>
      </c>
      <c r="J1054" s="594">
        <f t="shared" si="497"/>
        <v>42</v>
      </c>
      <c r="K1054" s="594" t="s">
        <v>138</v>
      </c>
      <c r="L1054" s="586">
        <v>54</v>
      </c>
      <c r="M1054" s="595">
        <v>3</v>
      </c>
      <c r="N1054" s="19">
        <f t="shared" si="498"/>
        <v>175</v>
      </c>
      <c r="O1054" s="102">
        <f t="shared" si="499"/>
        <v>9450</v>
      </c>
      <c r="P1054" s="103">
        <f t="shared" si="500"/>
        <v>7.5286716913579204</v>
      </c>
      <c r="Q1054" s="62">
        <f t="shared" si="496"/>
        <v>10500</v>
      </c>
      <c r="R1054" s="104">
        <f t="shared" si="501"/>
        <v>150</v>
      </c>
      <c r="S1054" s="62">
        <f t="shared" si="502"/>
        <v>0</v>
      </c>
      <c r="T1054" s="62">
        <f t="shared" si="503"/>
        <v>0</v>
      </c>
      <c r="U1054" s="62">
        <f t="shared" si="504"/>
        <v>19950</v>
      </c>
      <c r="V1054" s="62">
        <f t="shared" si="505"/>
        <v>36500</v>
      </c>
      <c r="W1054" s="19">
        <f t="shared" si="506"/>
        <v>1.824771509612354</v>
      </c>
      <c r="X1054" s="111">
        <f t="shared" si="507"/>
        <v>48700</v>
      </c>
      <c r="Y1054" s="111"/>
      <c r="Z1054" s="112">
        <f t="shared" si="508"/>
        <v>1244.9730538922154</v>
      </c>
      <c r="AA1054" s="112">
        <f t="shared" si="509"/>
        <v>827.1</v>
      </c>
      <c r="AB1054" s="112">
        <f t="shared" si="510"/>
        <v>283.5</v>
      </c>
      <c r="AC1054" s="112">
        <f t="shared" si="511"/>
        <v>12449.730538922155</v>
      </c>
      <c r="AD1054" s="112">
        <f t="shared" si="512"/>
        <v>8271</v>
      </c>
      <c r="AE1054" s="112">
        <f t="shared" si="513"/>
        <v>11000</v>
      </c>
      <c r="AF1054" s="112">
        <f t="shared" si="514"/>
        <v>7200</v>
      </c>
      <c r="AG1054" s="113">
        <f t="shared" si="515"/>
        <v>0.30136986301369861</v>
      </c>
      <c r="AH1054" s="114">
        <f t="shared" si="516"/>
        <v>0.19726027397260273</v>
      </c>
    </row>
    <row r="1055" spans="1:34" ht="21" customHeight="1">
      <c r="A1055" s="15">
        <f t="shared" si="517"/>
        <v>1045</v>
      </c>
      <c r="C1055" s="135" t="s">
        <v>2656</v>
      </c>
      <c r="D1055" s="603"/>
      <c r="E1055" s="599">
        <v>1</v>
      </c>
      <c r="F1055" s="119"/>
      <c r="G1055" s="594"/>
      <c r="H1055" s="120" t="s">
        <v>2653</v>
      </c>
      <c r="I1055" s="588" t="s">
        <v>2658</v>
      </c>
      <c r="J1055" s="594">
        <f t="shared" si="497"/>
        <v>42</v>
      </c>
      <c r="K1055" s="594" t="s">
        <v>138</v>
      </c>
      <c r="L1055" s="586">
        <v>49</v>
      </c>
      <c r="M1055" s="595">
        <v>3</v>
      </c>
      <c r="N1055" s="19">
        <f t="shared" si="498"/>
        <v>175</v>
      </c>
      <c r="O1055" s="102">
        <f t="shared" si="499"/>
        <v>8575</v>
      </c>
      <c r="P1055" s="103">
        <f t="shared" si="500"/>
        <v>6.8315724606766315</v>
      </c>
      <c r="Q1055" s="62">
        <f t="shared" si="496"/>
        <v>10500</v>
      </c>
      <c r="R1055" s="104">
        <f t="shared" si="501"/>
        <v>150</v>
      </c>
      <c r="S1055" s="62">
        <f t="shared" si="502"/>
        <v>0</v>
      </c>
      <c r="T1055" s="62">
        <f t="shared" si="503"/>
        <v>0</v>
      </c>
      <c r="U1055" s="62">
        <f t="shared" si="504"/>
        <v>19075</v>
      </c>
      <c r="V1055" s="62">
        <f t="shared" si="505"/>
        <v>34800</v>
      </c>
      <c r="W1055" s="19">
        <f t="shared" si="506"/>
        <v>1.8233258254133933</v>
      </c>
      <c r="X1055" s="111">
        <f t="shared" si="507"/>
        <v>46400</v>
      </c>
      <c r="Y1055" s="111"/>
      <c r="Z1055" s="112">
        <f t="shared" si="508"/>
        <v>1187.9146706586828</v>
      </c>
      <c r="AA1055" s="112">
        <f t="shared" si="509"/>
        <v>783.7</v>
      </c>
      <c r="AB1055" s="112">
        <f t="shared" si="510"/>
        <v>257.25</v>
      </c>
      <c r="AC1055" s="112">
        <f t="shared" si="511"/>
        <v>11879.146706586827</v>
      </c>
      <c r="AD1055" s="112">
        <f t="shared" si="512"/>
        <v>7837</v>
      </c>
      <c r="AE1055" s="112">
        <f t="shared" si="513"/>
        <v>10500</v>
      </c>
      <c r="AF1055" s="112">
        <f t="shared" si="514"/>
        <v>6800</v>
      </c>
      <c r="AG1055" s="113">
        <f t="shared" si="515"/>
        <v>0.30172413793103448</v>
      </c>
      <c r="AH1055" s="114">
        <f t="shared" si="516"/>
        <v>0.19540229885057472</v>
      </c>
    </row>
    <row r="1056" spans="1:34" ht="21" customHeight="1">
      <c r="A1056" s="15">
        <f t="shared" si="517"/>
        <v>1046</v>
      </c>
      <c r="E1056" s="599">
        <v>1</v>
      </c>
      <c r="F1056" s="119"/>
      <c r="G1056" s="594"/>
      <c r="H1056" s="120"/>
      <c r="I1056" s="588"/>
      <c r="J1056" s="594">
        <f t="shared" si="497"/>
        <v>0</v>
      </c>
      <c r="K1056" s="594" t="s">
        <v>138</v>
      </c>
      <c r="L1056" s="586"/>
      <c r="M1056" s="595">
        <v>3</v>
      </c>
      <c r="N1056" s="19">
        <f t="shared" si="498"/>
        <v>175</v>
      </c>
      <c r="O1056" s="102">
        <f t="shared" si="499"/>
        <v>0</v>
      </c>
      <c r="P1056" s="103">
        <f t="shared" si="500"/>
        <v>0</v>
      </c>
      <c r="Q1056" s="62">
        <f t="shared" si="496"/>
        <v>10500</v>
      </c>
      <c r="R1056" s="104">
        <f t="shared" si="501"/>
        <v>150</v>
      </c>
      <c r="S1056" s="62">
        <f t="shared" si="502"/>
        <v>0</v>
      </c>
      <c r="T1056" s="62">
        <f t="shared" si="503"/>
        <v>0</v>
      </c>
      <c r="U1056" s="62">
        <f t="shared" si="504"/>
        <v>10500</v>
      </c>
      <c r="V1056" s="62">
        <f t="shared" si="505"/>
        <v>18900</v>
      </c>
      <c r="W1056" s="19">
        <f t="shared" si="506"/>
        <v>1.7964071856287425</v>
      </c>
      <c r="X1056" s="111">
        <f t="shared" si="507"/>
        <v>25200</v>
      </c>
      <c r="Y1056" s="111"/>
      <c r="Z1056" s="112">
        <f t="shared" si="508"/>
        <v>628.74251497005991</v>
      </c>
      <c r="AA1056" s="112">
        <f t="shared" si="509"/>
        <v>411.6</v>
      </c>
      <c r="AB1056" s="112">
        <f t="shared" si="510"/>
        <v>0</v>
      </c>
      <c r="AC1056" s="112">
        <f t="shared" si="511"/>
        <v>6287.4251497006007</v>
      </c>
      <c r="AD1056" s="112">
        <f t="shared" si="512"/>
        <v>4116</v>
      </c>
      <c r="AE1056" s="112">
        <f t="shared" si="513"/>
        <v>5700</v>
      </c>
      <c r="AF1056" s="112">
        <f t="shared" si="514"/>
        <v>3800</v>
      </c>
      <c r="AG1056" s="113">
        <f t="shared" si="515"/>
        <v>0.30158730158730157</v>
      </c>
      <c r="AH1056" s="114">
        <f t="shared" si="516"/>
        <v>0.20105820105820105</v>
      </c>
    </row>
    <row r="1057" spans="1:34" ht="21" customHeight="1">
      <c r="A1057" s="15">
        <f t="shared" si="517"/>
        <v>1047</v>
      </c>
      <c r="E1057" s="599">
        <v>1</v>
      </c>
      <c r="F1057" s="119"/>
      <c r="G1057" s="594"/>
      <c r="H1057" s="120"/>
      <c r="I1057" s="588"/>
      <c r="J1057" s="594">
        <f t="shared" si="497"/>
        <v>0</v>
      </c>
      <c r="K1057" s="594" t="s">
        <v>138</v>
      </c>
      <c r="L1057" s="586"/>
      <c r="M1057" s="595">
        <v>3</v>
      </c>
      <c r="N1057" s="19">
        <f t="shared" si="498"/>
        <v>175</v>
      </c>
      <c r="O1057" s="102">
        <f t="shared" si="499"/>
        <v>0</v>
      </c>
      <c r="P1057" s="103">
        <f t="shared" si="500"/>
        <v>0</v>
      </c>
      <c r="Q1057" s="62">
        <f t="shared" si="496"/>
        <v>10500</v>
      </c>
      <c r="R1057" s="104">
        <f t="shared" si="501"/>
        <v>150</v>
      </c>
      <c r="S1057" s="62">
        <f t="shared" si="502"/>
        <v>0</v>
      </c>
      <c r="T1057" s="62">
        <f t="shared" si="503"/>
        <v>0</v>
      </c>
      <c r="U1057" s="62">
        <f t="shared" si="504"/>
        <v>10500</v>
      </c>
      <c r="V1057" s="62">
        <f t="shared" si="505"/>
        <v>18900</v>
      </c>
      <c r="W1057" s="19">
        <f t="shared" si="506"/>
        <v>1.7964071856287425</v>
      </c>
      <c r="X1057" s="111">
        <f t="shared" si="507"/>
        <v>25200</v>
      </c>
      <c r="Y1057" s="111"/>
      <c r="Z1057" s="112">
        <f t="shared" si="508"/>
        <v>628.74251497005991</v>
      </c>
      <c r="AA1057" s="112">
        <f t="shared" si="509"/>
        <v>411.6</v>
      </c>
      <c r="AB1057" s="112">
        <f t="shared" si="510"/>
        <v>0</v>
      </c>
      <c r="AC1057" s="112">
        <f t="shared" si="511"/>
        <v>6287.4251497006007</v>
      </c>
      <c r="AD1057" s="112">
        <f t="shared" si="512"/>
        <v>4116</v>
      </c>
      <c r="AE1057" s="112">
        <f t="shared" si="513"/>
        <v>5700</v>
      </c>
      <c r="AF1057" s="112">
        <f t="shared" si="514"/>
        <v>3800</v>
      </c>
      <c r="AG1057" s="113">
        <f t="shared" si="515"/>
        <v>0.30158730158730157</v>
      </c>
      <c r="AH1057" s="114">
        <f t="shared" si="516"/>
        <v>0.20105820105820105</v>
      </c>
    </row>
    <row r="1058" spans="1:34" ht="21" customHeight="1">
      <c r="A1058" s="15">
        <f t="shared" si="517"/>
        <v>1048</v>
      </c>
      <c r="E1058" s="599">
        <v>1</v>
      </c>
      <c r="F1058" s="119"/>
      <c r="G1058" s="594"/>
      <c r="H1058" s="120"/>
      <c r="I1058" s="588"/>
      <c r="J1058" s="594">
        <f t="shared" si="497"/>
        <v>0</v>
      </c>
      <c r="K1058" s="594" t="s">
        <v>138</v>
      </c>
      <c r="L1058" s="586"/>
      <c r="M1058" s="595">
        <v>3</v>
      </c>
      <c r="N1058" s="19">
        <f t="shared" si="498"/>
        <v>175</v>
      </c>
      <c r="O1058" s="102">
        <f t="shared" si="499"/>
        <v>0</v>
      </c>
      <c r="P1058" s="103">
        <f t="shared" si="500"/>
        <v>0</v>
      </c>
      <c r="Q1058" s="62">
        <f t="shared" si="496"/>
        <v>10500</v>
      </c>
      <c r="R1058" s="104">
        <f t="shared" si="501"/>
        <v>150</v>
      </c>
      <c r="S1058" s="62">
        <f t="shared" si="502"/>
        <v>0</v>
      </c>
      <c r="T1058" s="62">
        <f t="shared" si="503"/>
        <v>0</v>
      </c>
      <c r="U1058" s="62">
        <f t="shared" si="504"/>
        <v>10500</v>
      </c>
      <c r="V1058" s="62">
        <f t="shared" si="505"/>
        <v>18900</v>
      </c>
      <c r="W1058" s="19">
        <f t="shared" si="506"/>
        <v>1.7964071856287425</v>
      </c>
      <c r="X1058" s="111">
        <f t="shared" si="507"/>
        <v>25200</v>
      </c>
      <c r="Y1058" s="111"/>
      <c r="Z1058" s="112">
        <f t="shared" si="508"/>
        <v>628.74251497005991</v>
      </c>
      <c r="AA1058" s="112">
        <f t="shared" si="509"/>
        <v>411.6</v>
      </c>
      <c r="AB1058" s="112">
        <f t="shared" si="510"/>
        <v>0</v>
      </c>
      <c r="AC1058" s="112">
        <f t="shared" si="511"/>
        <v>6287.4251497006007</v>
      </c>
      <c r="AD1058" s="112">
        <f t="shared" si="512"/>
        <v>4116</v>
      </c>
      <c r="AE1058" s="112">
        <f t="shared" si="513"/>
        <v>5700</v>
      </c>
      <c r="AF1058" s="112">
        <f t="shared" si="514"/>
        <v>3800</v>
      </c>
      <c r="AG1058" s="113">
        <f t="shared" si="515"/>
        <v>0.30158730158730157</v>
      </c>
      <c r="AH1058" s="114">
        <f t="shared" si="516"/>
        <v>0.20105820105820105</v>
      </c>
    </row>
    <row r="1059" spans="1:34" ht="21" customHeight="1">
      <c r="A1059" s="15">
        <f t="shared" si="517"/>
        <v>1049</v>
      </c>
      <c r="E1059" s="599">
        <v>1</v>
      </c>
      <c r="F1059" s="119"/>
      <c r="G1059" s="594"/>
      <c r="H1059" s="120"/>
      <c r="I1059" s="588"/>
      <c r="J1059" s="594">
        <f t="shared" si="497"/>
        <v>0</v>
      </c>
      <c r="K1059" s="594" t="s">
        <v>138</v>
      </c>
      <c r="L1059" s="586"/>
      <c r="M1059" s="595">
        <v>3</v>
      </c>
      <c r="N1059" s="19">
        <f t="shared" si="498"/>
        <v>175</v>
      </c>
      <c r="O1059" s="102">
        <f t="shared" si="499"/>
        <v>0</v>
      </c>
      <c r="P1059" s="103">
        <f t="shared" si="500"/>
        <v>0</v>
      </c>
      <c r="Q1059" s="62">
        <f t="shared" si="496"/>
        <v>10500</v>
      </c>
      <c r="R1059" s="104">
        <f t="shared" si="501"/>
        <v>150</v>
      </c>
      <c r="S1059" s="62">
        <f t="shared" si="502"/>
        <v>0</v>
      </c>
      <c r="T1059" s="62">
        <f t="shared" si="503"/>
        <v>0</v>
      </c>
      <c r="U1059" s="62">
        <f t="shared" si="504"/>
        <v>10500</v>
      </c>
      <c r="V1059" s="62">
        <f t="shared" si="505"/>
        <v>18900</v>
      </c>
      <c r="W1059" s="19">
        <f t="shared" si="506"/>
        <v>1.7964071856287425</v>
      </c>
      <c r="X1059" s="111">
        <f t="shared" si="507"/>
        <v>25200</v>
      </c>
      <c r="Y1059" s="111"/>
      <c r="Z1059" s="112">
        <f t="shared" si="508"/>
        <v>628.74251497005991</v>
      </c>
      <c r="AA1059" s="112">
        <f t="shared" si="509"/>
        <v>411.6</v>
      </c>
      <c r="AB1059" s="112">
        <f t="shared" si="510"/>
        <v>0</v>
      </c>
      <c r="AC1059" s="112">
        <f t="shared" si="511"/>
        <v>6287.4251497006007</v>
      </c>
      <c r="AD1059" s="112">
        <f t="shared" si="512"/>
        <v>4116</v>
      </c>
      <c r="AE1059" s="112">
        <f t="shared" si="513"/>
        <v>5700</v>
      </c>
      <c r="AF1059" s="112">
        <f t="shared" si="514"/>
        <v>3800</v>
      </c>
      <c r="AG1059" s="113">
        <f t="shared" si="515"/>
        <v>0.30158730158730157</v>
      </c>
      <c r="AH1059" s="114">
        <f t="shared" si="516"/>
        <v>0.20105820105820105</v>
      </c>
    </row>
    <row r="1060" spans="1:34" ht="21" customHeight="1">
      <c r="A1060" s="15">
        <f t="shared" si="517"/>
        <v>1050</v>
      </c>
      <c r="E1060" s="599">
        <v>1</v>
      </c>
      <c r="F1060" s="119"/>
      <c r="G1060" s="594"/>
      <c r="H1060" s="120"/>
      <c r="I1060" s="588"/>
      <c r="J1060" s="594">
        <f t="shared" si="497"/>
        <v>0</v>
      </c>
      <c r="K1060" s="594" t="s">
        <v>138</v>
      </c>
      <c r="L1060" s="586"/>
      <c r="M1060" s="595">
        <v>3</v>
      </c>
      <c r="N1060" s="19">
        <f t="shared" si="498"/>
        <v>175</v>
      </c>
      <c r="O1060" s="102">
        <f t="shared" si="499"/>
        <v>0</v>
      </c>
      <c r="P1060" s="103">
        <f t="shared" si="500"/>
        <v>0</v>
      </c>
      <c r="Q1060" s="62">
        <f t="shared" si="496"/>
        <v>10500</v>
      </c>
      <c r="R1060" s="104">
        <f t="shared" si="501"/>
        <v>150</v>
      </c>
      <c r="S1060" s="62">
        <f t="shared" si="502"/>
        <v>0</v>
      </c>
      <c r="T1060" s="62">
        <f t="shared" si="503"/>
        <v>0</v>
      </c>
      <c r="U1060" s="62">
        <f t="shared" si="504"/>
        <v>10500</v>
      </c>
      <c r="V1060" s="62">
        <f t="shared" si="505"/>
        <v>18900</v>
      </c>
      <c r="W1060" s="19">
        <f t="shared" si="506"/>
        <v>1.7964071856287425</v>
      </c>
      <c r="X1060" s="111">
        <f t="shared" si="507"/>
        <v>25200</v>
      </c>
      <c r="Y1060" s="111"/>
      <c r="Z1060" s="112">
        <f t="shared" si="508"/>
        <v>628.74251497005991</v>
      </c>
      <c r="AA1060" s="112">
        <f t="shared" si="509"/>
        <v>411.6</v>
      </c>
      <c r="AB1060" s="112">
        <f t="shared" si="510"/>
        <v>0</v>
      </c>
      <c r="AC1060" s="112">
        <f t="shared" si="511"/>
        <v>6287.4251497006007</v>
      </c>
      <c r="AD1060" s="112">
        <f t="shared" si="512"/>
        <v>4116</v>
      </c>
      <c r="AE1060" s="112">
        <f t="shared" si="513"/>
        <v>5700</v>
      </c>
      <c r="AF1060" s="112">
        <f t="shared" si="514"/>
        <v>3800</v>
      </c>
      <c r="AG1060" s="113">
        <f t="shared" si="515"/>
        <v>0.30158730158730157</v>
      </c>
      <c r="AH1060" s="114">
        <f t="shared" si="516"/>
        <v>0.20105820105820105</v>
      </c>
    </row>
    <row r="1061" spans="1:34" ht="21" customHeight="1">
      <c r="A1061" s="15">
        <f t="shared" si="517"/>
        <v>1051</v>
      </c>
      <c r="E1061" s="599">
        <v>1</v>
      </c>
      <c r="F1061" s="119"/>
      <c r="G1061" s="594"/>
      <c r="H1061" s="120"/>
      <c r="I1061" s="588"/>
      <c r="J1061" s="594">
        <f t="shared" si="497"/>
        <v>0</v>
      </c>
      <c r="K1061" s="594" t="s">
        <v>138</v>
      </c>
      <c r="L1061" s="586"/>
      <c r="M1061" s="595">
        <v>3</v>
      </c>
      <c r="N1061" s="19">
        <f t="shared" si="498"/>
        <v>175</v>
      </c>
      <c r="O1061" s="102">
        <f t="shared" si="499"/>
        <v>0</v>
      </c>
      <c r="P1061" s="103">
        <f t="shared" si="500"/>
        <v>0</v>
      </c>
      <c r="Q1061" s="62">
        <f t="shared" si="496"/>
        <v>10500</v>
      </c>
      <c r="R1061" s="104">
        <f t="shared" si="501"/>
        <v>150</v>
      </c>
      <c r="S1061" s="62">
        <f t="shared" si="502"/>
        <v>0</v>
      </c>
      <c r="T1061" s="62">
        <f t="shared" si="503"/>
        <v>0</v>
      </c>
      <c r="U1061" s="62">
        <f t="shared" si="504"/>
        <v>10500</v>
      </c>
      <c r="V1061" s="62">
        <f t="shared" si="505"/>
        <v>18900</v>
      </c>
      <c r="W1061" s="19">
        <f t="shared" si="506"/>
        <v>1.7964071856287425</v>
      </c>
      <c r="X1061" s="111">
        <f t="shared" si="507"/>
        <v>25200</v>
      </c>
      <c r="Y1061" s="111"/>
      <c r="Z1061" s="112">
        <f t="shared" si="508"/>
        <v>628.74251497005991</v>
      </c>
      <c r="AA1061" s="112">
        <f t="shared" si="509"/>
        <v>411.6</v>
      </c>
      <c r="AB1061" s="112">
        <f t="shared" si="510"/>
        <v>0</v>
      </c>
      <c r="AC1061" s="112">
        <f t="shared" si="511"/>
        <v>6287.4251497006007</v>
      </c>
      <c r="AD1061" s="112">
        <f t="shared" si="512"/>
        <v>4116</v>
      </c>
      <c r="AE1061" s="112">
        <f t="shared" si="513"/>
        <v>5700</v>
      </c>
      <c r="AF1061" s="112">
        <f t="shared" si="514"/>
        <v>3800</v>
      </c>
      <c r="AG1061" s="113">
        <f t="shared" si="515"/>
        <v>0.30158730158730157</v>
      </c>
      <c r="AH1061" s="114">
        <f t="shared" si="516"/>
        <v>0.20105820105820105</v>
      </c>
    </row>
    <row r="1062" spans="1:34" ht="21" customHeight="1">
      <c r="A1062" s="15">
        <f t="shared" si="517"/>
        <v>1052</v>
      </c>
      <c r="E1062" s="599">
        <v>1</v>
      </c>
      <c r="F1062" s="119"/>
      <c r="G1062" s="594"/>
      <c r="H1062" s="120"/>
      <c r="I1062" s="588"/>
      <c r="J1062" s="594">
        <f t="shared" si="497"/>
        <v>0</v>
      </c>
      <c r="K1062" s="594" t="s">
        <v>138</v>
      </c>
      <c r="L1062" s="586"/>
      <c r="M1062" s="595">
        <v>3</v>
      </c>
      <c r="N1062" s="19">
        <f t="shared" si="498"/>
        <v>175</v>
      </c>
      <c r="O1062" s="102">
        <f t="shared" si="499"/>
        <v>0</v>
      </c>
      <c r="P1062" s="103">
        <f t="shared" si="500"/>
        <v>0</v>
      </c>
      <c r="Q1062" s="62">
        <f t="shared" ref="Q1062:Q1125" si="538">IF($M1062&lt;=1, 6500, IF($M1062&lt;=1.5, 7300, IF($M1062&lt;=2, 8100, IF($M1062&lt;2.5, 8900, IF($M1062&lt;3, 10000, IF($M1062&lt;3.5, 10500, IF($M1062&lt;4, 11300, IF($M1062&lt;4.5, 12100, IF($M1062&lt;5, 12900, IF($M1062&lt;5.5, 13700, IF($M1062&lt;6, 14500, IF($M1062&lt;6.5, 15300, IF($M1062&lt;7, 16100, IF($M1062&lt;7.5, 16900, IF($M1062&lt;8, 17700, IF($M1062&lt;8.5, 18500, IF($M1062&lt;9, 19300, IF($M1062&lt;9.5, 20100, IF($M1062&lt;10, 20900, IF($M1062&gt;=10, 30000))))))))))))))))))))</f>
        <v>10500</v>
      </c>
      <c r="R1062" s="104">
        <f t="shared" si="501"/>
        <v>150</v>
      </c>
      <c r="S1062" s="62">
        <f t="shared" si="502"/>
        <v>0</v>
      </c>
      <c r="T1062" s="62">
        <f t="shared" si="503"/>
        <v>0</v>
      </c>
      <c r="U1062" s="62">
        <f t="shared" si="504"/>
        <v>10500</v>
      </c>
      <c r="V1062" s="62">
        <f t="shared" si="505"/>
        <v>18900</v>
      </c>
      <c r="W1062" s="19">
        <f t="shared" si="506"/>
        <v>1.7964071856287425</v>
      </c>
      <c r="X1062" s="111">
        <f t="shared" si="507"/>
        <v>25200</v>
      </c>
      <c r="Y1062" s="111"/>
      <c r="Z1062" s="112">
        <f t="shared" si="508"/>
        <v>628.74251497005991</v>
      </c>
      <c r="AA1062" s="112">
        <f t="shared" si="509"/>
        <v>411.6</v>
      </c>
      <c r="AB1062" s="112">
        <f t="shared" si="510"/>
        <v>0</v>
      </c>
      <c r="AC1062" s="112">
        <f t="shared" si="511"/>
        <v>6287.4251497006007</v>
      </c>
      <c r="AD1062" s="112">
        <f t="shared" si="512"/>
        <v>4116</v>
      </c>
      <c r="AE1062" s="112">
        <f t="shared" si="513"/>
        <v>5700</v>
      </c>
      <c r="AF1062" s="112">
        <f t="shared" si="514"/>
        <v>3800</v>
      </c>
      <c r="AG1062" s="113">
        <f t="shared" si="515"/>
        <v>0.30158730158730157</v>
      </c>
      <c r="AH1062" s="114">
        <f t="shared" si="516"/>
        <v>0.20105820105820105</v>
      </c>
    </row>
    <row r="1063" spans="1:34" ht="21" customHeight="1">
      <c r="A1063" s="15">
        <f t="shared" si="517"/>
        <v>1053</v>
      </c>
      <c r="E1063" s="599">
        <v>1</v>
      </c>
      <c r="F1063" s="119"/>
      <c r="G1063" s="594"/>
      <c r="H1063" s="120"/>
      <c r="I1063" s="588"/>
      <c r="J1063" s="594">
        <f t="shared" ref="J1063:J1126" si="539">LENB(I1063)</f>
        <v>0</v>
      </c>
      <c r="K1063" s="594" t="s">
        <v>138</v>
      </c>
      <c r="L1063" s="586"/>
      <c r="M1063" s="595">
        <v>3</v>
      </c>
      <c r="N1063" s="19">
        <f t="shared" ref="N1063:N1126" si="540">IF(K1063="USD",$G$1,IF(K1063="CNY",$G$2,IF(K1063="JPY",$G$4,IF(K1063="EUR",$G$3,"확인요망"))))</f>
        <v>175</v>
      </c>
      <c r="O1063" s="102">
        <f t="shared" ref="O1063:O1126" si="541">L1063*N1063</f>
        <v>0</v>
      </c>
      <c r="P1063" s="103">
        <f t="shared" ref="P1063:P1126" si="542">O1063/$G$1</f>
        <v>0</v>
      </c>
      <c r="Q1063" s="62">
        <f t="shared" si="538"/>
        <v>10500</v>
      </c>
      <c r="R1063" s="104">
        <f t="shared" ref="R1063:R1126" si="543">IF(G1063="USD",200,150)</f>
        <v>150</v>
      </c>
      <c r="S1063" s="62">
        <f t="shared" ref="S1063:S1126" si="544">IF(P1063&lt;R1063,0,(O1063+Q1063)*0.08)</f>
        <v>0</v>
      </c>
      <c r="T1063" s="62">
        <f t="shared" ref="T1063:T1126" si="545">IF(P1063&lt;R1063,0,(O1063+S1063)*0.1)</f>
        <v>0</v>
      </c>
      <c r="U1063" s="62">
        <f t="shared" ref="U1063:U1126" si="546">SUM(O1063+Q1063)</f>
        <v>10500</v>
      </c>
      <c r="V1063" s="62">
        <f t="shared" ref="V1063:V1126" si="547">ROUNDUP(U1063*W1063, -2)</f>
        <v>18900</v>
      </c>
      <c r="W1063" s="19">
        <f t="shared" ref="W1063:W1126" si="548">((0.03*O1063)+(0.9*U1063))/(0.501*U1063)</f>
        <v>1.7964071856287425</v>
      </c>
      <c r="X1063" s="111">
        <f t="shared" ref="X1063:X1126" si="549">ROUNDUP(V1063/0.75, -2)</f>
        <v>25200</v>
      </c>
      <c r="Y1063" s="111"/>
      <c r="Z1063" s="112">
        <f t="shared" ref="Z1063:Z1126" si="550">0.1*(0.89*W1063-1)*U1063</f>
        <v>628.74251497005991</v>
      </c>
      <c r="AA1063" s="112">
        <f t="shared" ref="AA1063:AA1126" si="551">AD1063*0.1</f>
        <v>411.6</v>
      </c>
      <c r="AB1063" s="112">
        <f t="shared" ref="AB1063:AB1126" si="552">O1063*0.03</f>
        <v>0</v>
      </c>
      <c r="AC1063" s="112">
        <f t="shared" ref="AC1063:AC1126" si="553">0.89*W1063*U1063-U1063</f>
        <v>6287.4251497006007</v>
      </c>
      <c r="AD1063" s="112">
        <f t="shared" ref="AD1063:AD1126" si="554">V1063-(X1063*0.17)-U1063</f>
        <v>4116</v>
      </c>
      <c r="AE1063" s="112">
        <f t="shared" ref="AE1063:AE1126" si="555">ROUNDUP(AC1063-(Z1063+AB1063),-2)</f>
        <v>5700</v>
      </c>
      <c r="AF1063" s="112">
        <f t="shared" ref="AF1063:AF1126" si="556">ROUNDUP(AD1063-(AB1063+AA1063),-2)</f>
        <v>3800</v>
      </c>
      <c r="AG1063" s="113">
        <f t="shared" ref="AG1063:AG1126" si="557">AE1063/V1063</f>
        <v>0.30158730158730157</v>
      </c>
      <c r="AH1063" s="114">
        <f t="shared" ref="AH1063:AH1126" si="558">AF1063/V1063</f>
        <v>0.20105820105820105</v>
      </c>
    </row>
    <row r="1064" spans="1:34" ht="21" customHeight="1">
      <c r="A1064" s="15">
        <f t="shared" si="517"/>
        <v>1054</v>
      </c>
      <c r="E1064" s="599">
        <v>1</v>
      </c>
      <c r="F1064" s="119"/>
      <c r="G1064" s="594"/>
      <c r="H1064" s="120"/>
      <c r="I1064" s="588"/>
      <c r="J1064" s="594">
        <f t="shared" si="539"/>
        <v>0</v>
      </c>
      <c r="K1064" s="594" t="s">
        <v>138</v>
      </c>
      <c r="L1064" s="586"/>
      <c r="M1064" s="595">
        <v>3</v>
      </c>
      <c r="N1064" s="19">
        <f t="shared" si="540"/>
        <v>175</v>
      </c>
      <c r="O1064" s="102">
        <f t="shared" si="541"/>
        <v>0</v>
      </c>
      <c r="P1064" s="103">
        <f t="shared" si="542"/>
        <v>0</v>
      </c>
      <c r="Q1064" s="62">
        <f t="shared" si="538"/>
        <v>10500</v>
      </c>
      <c r="R1064" s="104">
        <f t="shared" si="543"/>
        <v>150</v>
      </c>
      <c r="S1064" s="62">
        <f t="shared" si="544"/>
        <v>0</v>
      </c>
      <c r="T1064" s="62">
        <f t="shared" si="545"/>
        <v>0</v>
      </c>
      <c r="U1064" s="62">
        <f t="shared" si="546"/>
        <v>10500</v>
      </c>
      <c r="V1064" s="62">
        <f t="shared" si="547"/>
        <v>18900</v>
      </c>
      <c r="W1064" s="19">
        <f t="shared" si="548"/>
        <v>1.7964071856287425</v>
      </c>
      <c r="X1064" s="111">
        <f t="shared" si="549"/>
        <v>25200</v>
      </c>
      <c r="Y1064" s="111"/>
      <c r="Z1064" s="112">
        <f t="shared" si="550"/>
        <v>628.74251497005991</v>
      </c>
      <c r="AA1064" s="112">
        <f t="shared" si="551"/>
        <v>411.6</v>
      </c>
      <c r="AB1064" s="112">
        <f t="shared" si="552"/>
        <v>0</v>
      </c>
      <c r="AC1064" s="112">
        <f t="shared" si="553"/>
        <v>6287.4251497006007</v>
      </c>
      <c r="AD1064" s="112">
        <f t="shared" si="554"/>
        <v>4116</v>
      </c>
      <c r="AE1064" s="112">
        <f t="shared" si="555"/>
        <v>5700</v>
      </c>
      <c r="AF1064" s="112">
        <f t="shared" si="556"/>
        <v>3800</v>
      </c>
      <c r="AG1064" s="113">
        <f t="shared" si="557"/>
        <v>0.30158730158730157</v>
      </c>
      <c r="AH1064" s="114">
        <f t="shared" si="558"/>
        <v>0.20105820105820105</v>
      </c>
    </row>
    <row r="1065" spans="1:34" ht="21" customHeight="1">
      <c r="A1065" s="15">
        <f t="shared" si="517"/>
        <v>1055</v>
      </c>
      <c r="E1065" s="599">
        <v>1</v>
      </c>
      <c r="F1065" s="119"/>
      <c r="G1065" s="594"/>
      <c r="H1065" s="120"/>
      <c r="I1065" s="588"/>
      <c r="J1065" s="594">
        <f t="shared" si="539"/>
        <v>0</v>
      </c>
      <c r="K1065" s="594" t="s">
        <v>138</v>
      </c>
      <c r="L1065" s="586"/>
      <c r="M1065" s="595">
        <v>3</v>
      </c>
      <c r="N1065" s="19">
        <f t="shared" si="540"/>
        <v>175</v>
      </c>
      <c r="O1065" s="102">
        <f t="shared" si="541"/>
        <v>0</v>
      </c>
      <c r="P1065" s="103">
        <f t="shared" si="542"/>
        <v>0</v>
      </c>
      <c r="Q1065" s="62">
        <f t="shared" si="538"/>
        <v>10500</v>
      </c>
      <c r="R1065" s="104">
        <f t="shared" si="543"/>
        <v>150</v>
      </c>
      <c r="S1065" s="62">
        <f t="shared" si="544"/>
        <v>0</v>
      </c>
      <c r="T1065" s="62">
        <f t="shared" si="545"/>
        <v>0</v>
      </c>
      <c r="U1065" s="62">
        <f t="shared" si="546"/>
        <v>10500</v>
      </c>
      <c r="V1065" s="62">
        <f t="shared" si="547"/>
        <v>18900</v>
      </c>
      <c r="W1065" s="19">
        <f t="shared" si="548"/>
        <v>1.7964071856287425</v>
      </c>
      <c r="X1065" s="111">
        <f t="shared" si="549"/>
        <v>25200</v>
      </c>
      <c r="Y1065" s="111"/>
      <c r="Z1065" s="112">
        <f t="shared" si="550"/>
        <v>628.74251497005991</v>
      </c>
      <c r="AA1065" s="112">
        <f t="shared" si="551"/>
        <v>411.6</v>
      </c>
      <c r="AB1065" s="112">
        <f t="shared" si="552"/>
        <v>0</v>
      </c>
      <c r="AC1065" s="112">
        <f t="shared" si="553"/>
        <v>6287.4251497006007</v>
      </c>
      <c r="AD1065" s="112">
        <f t="shared" si="554"/>
        <v>4116</v>
      </c>
      <c r="AE1065" s="112">
        <f t="shared" si="555"/>
        <v>5700</v>
      </c>
      <c r="AF1065" s="112">
        <f t="shared" si="556"/>
        <v>3800</v>
      </c>
      <c r="AG1065" s="113">
        <f t="shared" si="557"/>
        <v>0.30158730158730157</v>
      </c>
      <c r="AH1065" s="114">
        <f t="shared" si="558"/>
        <v>0.20105820105820105</v>
      </c>
    </row>
    <row r="1066" spans="1:34" ht="21" customHeight="1">
      <c r="A1066" s="15">
        <f t="shared" si="517"/>
        <v>1056</v>
      </c>
      <c r="E1066" s="599">
        <v>1</v>
      </c>
      <c r="F1066" s="119"/>
      <c r="G1066" s="594"/>
      <c r="H1066" s="120"/>
      <c r="I1066" s="588"/>
      <c r="J1066" s="594">
        <f t="shared" si="539"/>
        <v>0</v>
      </c>
      <c r="K1066" s="594" t="s">
        <v>138</v>
      </c>
      <c r="L1066" s="586"/>
      <c r="M1066" s="595">
        <v>3</v>
      </c>
      <c r="N1066" s="19">
        <f t="shared" si="540"/>
        <v>175</v>
      </c>
      <c r="O1066" s="102">
        <f t="shared" si="541"/>
        <v>0</v>
      </c>
      <c r="P1066" s="103">
        <f t="shared" si="542"/>
        <v>0</v>
      </c>
      <c r="Q1066" s="62">
        <f t="shared" si="538"/>
        <v>10500</v>
      </c>
      <c r="R1066" s="104">
        <f t="shared" si="543"/>
        <v>150</v>
      </c>
      <c r="S1066" s="62">
        <f t="shared" si="544"/>
        <v>0</v>
      </c>
      <c r="T1066" s="62">
        <f t="shared" si="545"/>
        <v>0</v>
      </c>
      <c r="U1066" s="62">
        <f t="shared" si="546"/>
        <v>10500</v>
      </c>
      <c r="V1066" s="62">
        <f t="shared" si="547"/>
        <v>18900</v>
      </c>
      <c r="W1066" s="19">
        <f t="shared" si="548"/>
        <v>1.7964071856287425</v>
      </c>
      <c r="X1066" s="111">
        <f t="shared" si="549"/>
        <v>25200</v>
      </c>
      <c r="Y1066" s="111"/>
      <c r="Z1066" s="112">
        <f t="shared" si="550"/>
        <v>628.74251497005991</v>
      </c>
      <c r="AA1066" s="112">
        <f t="shared" si="551"/>
        <v>411.6</v>
      </c>
      <c r="AB1066" s="112">
        <f t="shared" si="552"/>
        <v>0</v>
      </c>
      <c r="AC1066" s="112">
        <f t="shared" si="553"/>
        <v>6287.4251497006007</v>
      </c>
      <c r="AD1066" s="112">
        <f t="shared" si="554"/>
        <v>4116</v>
      </c>
      <c r="AE1066" s="112">
        <f t="shared" si="555"/>
        <v>5700</v>
      </c>
      <c r="AF1066" s="112">
        <f t="shared" si="556"/>
        <v>3800</v>
      </c>
      <c r="AG1066" s="113">
        <f t="shared" si="557"/>
        <v>0.30158730158730157</v>
      </c>
      <c r="AH1066" s="114">
        <f t="shared" si="558"/>
        <v>0.20105820105820105</v>
      </c>
    </row>
    <row r="1067" spans="1:34" ht="21" customHeight="1">
      <c r="A1067" s="15">
        <f t="shared" si="517"/>
        <v>1057</v>
      </c>
      <c r="E1067" s="599">
        <v>1</v>
      </c>
      <c r="F1067" s="119"/>
      <c r="G1067" s="594"/>
      <c r="H1067" s="120"/>
      <c r="I1067" s="588"/>
      <c r="J1067" s="594">
        <f t="shared" si="539"/>
        <v>0</v>
      </c>
      <c r="K1067" s="594" t="s">
        <v>138</v>
      </c>
      <c r="L1067" s="586"/>
      <c r="M1067" s="595">
        <v>3</v>
      </c>
      <c r="N1067" s="19">
        <f t="shared" si="540"/>
        <v>175</v>
      </c>
      <c r="O1067" s="102">
        <f t="shared" si="541"/>
        <v>0</v>
      </c>
      <c r="P1067" s="103">
        <f t="shared" si="542"/>
        <v>0</v>
      </c>
      <c r="Q1067" s="62">
        <f t="shared" si="538"/>
        <v>10500</v>
      </c>
      <c r="R1067" s="104">
        <f t="shared" si="543"/>
        <v>150</v>
      </c>
      <c r="S1067" s="62">
        <f t="shared" si="544"/>
        <v>0</v>
      </c>
      <c r="T1067" s="62">
        <f t="shared" si="545"/>
        <v>0</v>
      </c>
      <c r="U1067" s="62">
        <f t="shared" si="546"/>
        <v>10500</v>
      </c>
      <c r="V1067" s="62">
        <f t="shared" si="547"/>
        <v>18900</v>
      </c>
      <c r="W1067" s="19">
        <f t="shared" si="548"/>
        <v>1.7964071856287425</v>
      </c>
      <c r="X1067" s="111">
        <f t="shared" si="549"/>
        <v>25200</v>
      </c>
      <c r="Y1067" s="111"/>
      <c r="Z1067" s="112">
        <f t="shared" si="550"/>
        <v>628.74251497005991</v>
      </c>
      <c r="AA1067" s="112">
        <f t="shared" si="551"/>
        <v>411.6</v>
      </c>
      <c r="AB1067" s="112">
        <f t="shared" si="552"/>
        <v>0</v>
      </c>
      <c r="AC1067" s="112">
        <f t="shared" si="553"/>
        <v>6287.4251497006007</v>
      </c>
      <c r="AD1067" s="112">
        <f t="shared" si="554"/>
        <v>4116</v>
      </c>
      <c r="AE1067" s="112">
        <f t="shared" si="555"/>
        <v>5700</v>
      </c>
      <c r="AF1067" s="112">
        <f t="shared" si="556"/>
        <v>3800</v>
      </c>
      <c r="AG1067" s="113">
        <f t="shared" si="557"/>
        <v>0.30158730158730157</v>
      </c>
      <c r="AH1067" s="114">
        <f t="shared" si="558"/>
        <v>0.20105820105820105</v>
      </c>
    </row>
    <row r="1068" spans="1:34" ht="21" customHeight="1">
      <c r="A1068" s="15">
        <f t="shared" si="517"/>
        <v>1058</v>
      </c>
      <c r="E1068" s="599">
        <v>1</v>
      </c>
      <c r="F1068" s="119"/>
      <c r="G1068" s="594"/>
      <c r="H1068" s="120"/>
      <c r="I1068" s="588"/>
      <c r="J1068" s="594">
        <f t="shared" si="539"/>
        <v>0</v>
      </c>
      <c r="K1068" s="594" t="s">
        <v>138</v>
      </c>
      <c r="L1068" s="586"/>
      <c r="M1068" s="595">
        <v>3</v>
      </c>
      <c r="N1068" s="19">
        <f t="shared" si="540"/>
        <v>175</v>
      </c>
      <c r="O1068" s="102">
        <f t="shared" si="541"/>
        <v>0</v>
      </c>
      <c r="P1068" s="103">
        <f t="shared" si="542"/>
        <v>0</v>
      </c>
      <c r="Q1068" s="62">
        <f t="shared" si="538"/>
        <v>10500</v>
      </c>
      <c r="R1068" s="104">
        <f t="shared" si="543"/>
        <v>150</v>
      </c>
      <c r="S1068" s="62">
        <f t="shared" si="544"/>
        <v>0</v>
      </c>
      <c r="T1068" s="62">
        <f t="shared" si="545"/>
        <v>0</v>
      </c>
      <c r="U1068" s="62">
        <f t="shared" si="546"/>
        <v>10500</v>
      </c>
      <c r="V1068" s="62">
        <f t="shared" si="547"/>
        <v>18900</v>
      </c>
      <c r="W1068" s="19">
        <f t="shared" si="548"/>
        <v>1.7964071856287425</v>
      </c>
      <c r="X1068" s="111">
        <f t="shared" si="549"/>
        <v>25200</v>
      </c>
      <c r="Y1068" s="111"/>
      <c r="Z1068" s="112">
        <f t="shared" si="550"/>
        <v>628.74251497005991</v>
      </c>
      <c r="AA1068" s="112">
        <f t="shared" si="551"/>
        <v>411.6</v>
      </c>
      <c r="AB1068" s="112">
        <f t="shared" si="552"/>
        <v>0</v>
      </c>
      <c r="AC1068" s="112">
        <f t="shared" si="553"/>
        <v>6287.4251497006007</v>
      </c>
      <c r="AD1068" s="112">
        <f t="shared" si="554"/>
        <v>4116</v>
      </c>
      <c r="AE1068" s="112">
        <f t="shared" si="555"/>
        <v>5700</v>
      </c>
      <c r="AF1068" s="112">
        <f t="shared" si="556"/>
        <v>3800</v>
      </c>
      <c r="AG1068" s="113">
        <f t="shared" si="557"/>
        <v>0.30158730158730157</v>
      </c>
      <c r="AH1068" s="114">
        <f t="shared" si="558"/>
        <v>0.20105820105820105</v>
      </c>
    </row>
    <row r="1069" spans="1:34" ht="21" customHeight="1">
      <c r="A1069" s="15">
        <f t="shared" si="517"/>
        <v>1059</v>
      </c>
      <c r="E1069" s="599">
        <v>1</v>
      </c>
      <c r="F1069" s="119"/>
      <c r="G1069" s="594"/>
      <c r="H1069" s="120"/>
      <c r="I1069" s="588"/>
      <c r="J1069" s="594">
        <f t="shared" si="539"/>
        <v>0</v>
      </c>
      <c r="K1069" s="594" t="s">
        <v>138</v>
      </c>
      <c r="L1069" s="586"/>
      <c r="M1069" s="595">
        <v>3</v>
      </c>
      <c r="N1069" s="19">
        <f t="shared" si="540"/>
        <v>175</v>
      </c>
      <c r="O1069" s="102">
        <f t="shared" si="541"/>
        <v>0</v>
      </c>
      <c r="P1069" s="103">
        <f t="shared" si="542"/>
        <v>0</v>
      </c>
      <c r="Q1069" s="62">
        <f t="shared" si="538"/>
        <v>10500</v>
      </c>
      <c r="R1069" s="104">
        <f t="shared" si="543"/>
        <v>150</v>
      </c>
      <c r="S1069" s="62">
        <f t="shared" si="544"/>
        <v>0</v>
      </c>
      <c r="T1069" s="62">
        <f t="shared" si="545"/>
        <v>0</v>
      </c>
      <c r="U1069" s="62">
        <f t="shared" si="546"/>
        <v>10500</v>
      </c>
      <c r="V1069" s="62">
        <f t="shared" si="547"/>
        <v>18900</v>
      </c>
      <c r="W1069" s="19">
        <f t="shared" si="548"/>
        <v>1.7964071856287425</v>
      </c>
      <c r="X1069" s="111">
        <f t="shared" si="549"/>
        <v>25200</v>
      </c>
      <c r="Y1069" s="111"/>
      <c r="Z1069" s="112">
        <f t="shared" si="550"/>
        <v>628.74251497005991</v>
      </c>
      <c r="AA1069" s="112">
        <f t="shared" si="551"/>
        <v>411.6</v>
      </c>
      <c r="AB1069" s="112">
        <f t="shared" si="552"/>
        <v>0</v>
      </c>
      <c r="AC1069" s="112">
        <f t="shared" si="553"/>
        <v>6287.4251497006007</v>
      </c>
      <c r="AD1069" s="112">
        <f t="shared" si="554"/>
        <v>4116</v>
      </c>
      <c r="AE1069" s="112">
        <f t="shared" si="555"/>
        <v>5700</v>
      </c>
      <c r="AF1069" s="112">
        <f t="shared" si="556"/>
        <v>3800</v>
      </c>
      <c r="AG1069" s="113">
        <f t="shared" si="557"/>
        <v>0.30158730158730157</v>
      </c>
      <c r="AH1069" s="114">
        <f t="shared" si="558"/>
        <v>0.20105820105820105</v>
      </c>
    </row>
    <row r="1070" spans="1:34" ht="21" customHeight="1">
      <c r="A1070" s="15">
        <f t="shared" si="517"/>
        <v>1060</v>
      </c>
      <c r="E1070" s="599">
        <v>1</v>
      </c>
      <c r="F1070" s="119"/>
      <c r="G1070" s="594"/>
      <c r="H1070" s="120"/>
      <c r="I1070" s="588"/>
      <c r="J1070" s="594">
        <f t="shared" si="539"/>
        <v>0</v>
      </c>
      <c r="K1070" s="594" t="s">
        <v>138</v>
      </c>
      <c r="L1070" s="586"/>
      <c r="M1070" s="595">
        <v>3</v>
      </c>
      <c r="N1070" s="19">
        <f t="shared" si="540"/>
        <v>175</v>
      </c>
      <c r="O1070" s="102">
        <f t="shared" si="541"/>
        <v>0</v>
      </c>
      <c r="P1070" s="103">
        <f t="shared" si="542"/>
        <v>0</v>
      </c>
      <c r="Q1070" s="62">
        <f t="shared" si="538"/>
        <v>10500</v>
      </c>
      <c r="R1070" s="104">
        <f t="shared" si="543"/>
        <v>150</v>
      </c>
      <c r="S1070" s="62">
        <f t="shared" si="544"/>
        <v>0</v>
      </c>
      <c r="T1070" s="62">
        <f t="shared" si="545"/>
        <v>0</v>
      </c>
      <c r="U1070" s="62">
        <f t="shared" si="546"/>
        <v>10500</v>
      </c>
      <c r="V1070" s="62">
        <f t="shared" si="547"/>
        <v>18900</v>
      </c>
      <c r="W1070" s="19">
        <f t="shared" si="548"/>
        <v>1.7964071856287425</v>
      </c>
      <c r="X1070" s="111">
        <f t="shared" si="549"/>
        <v>25200</v>
      </c>
      <c r="Y1070" s="111"/>
      <c r="Z1070" s="112">
        <f t="shared" si="550"/>
        <v>628.74251497005991</v>
      </c>
      <c r="AA1070" s="112">
        <f t="shared" si="551"/>
        <v>411.6</v>
      </c>
      <c r="AB1070" s="112">
        <f t="shared" si="552"/>
        <v>0</v>
      </c>
      <c r="AC1070" s="112">
        <f t="shared" si="553"/>
        <v>6287.4251497006007</v>
      </c>
      <c r="AD1070" s="112">
        <f t="shared" si="554"/>
        <v>4116</v>
      </c>
      <c r="AE1070" s="112">
        <f t="shared" si="555"/>
        <v>5700</v>
      </c>
      <c r="AF1070" s="112">
        <f t="shared" si="556"/>
        <v>3800</v>
      </c>
      <c r="AG1070" s="113">
        <f t="shared" si="557"/>
        <v>0.30158730158730157</v>
      </c>
      <c r="AH1070" s="114">
        <f t="shared" si="558"/>
        <v>0.20105820105820105</v>
      </c>
    </row>
    <row r="1071" spans="1:34" ht="21" customHeight="1">
      <c r="A1071" s="15">
        <f t="shared" si="517"/>
        <v>1061</v>
      </c>
      <c r="E1071" s="599">
        <v>1</v>
      </c>
      <c r="F1071" s="119"/>
      <c r="G1071" s="594"/>
      <c r="H1071" s="120"/>
      <c r="I1071" s="588"/>
      <c r="J1071" s="594">
        <f t="shared" si="539"/>
        <v>0</v>
      </c>
      <c r="K1071" s="594" t="s">
        <v>138</v>
      </c>
      <c r="L1071" s="586"/>
      <c r="M1071" s="595">
        <v>3</v>
      </c>
      <c r="N1071" s="19">
        <f t="shared" si="540"/>
        <v>175</v>
      </c>
      <c r="O1071" s="102">
        <f t="shared" si="541"/>
        <v>0</v>
      </c>
      <c r="P1071" s="103">
        <f t="shared" si="542"/>
        <v>0</v>
      </c>
      <c r="Q1071" s="62">
        <f t="shared" si="538"/>
        <v>10500</v>
      </c>
      <c r="R1071" s="104">
        <f t="shared" si="543"/>
        <v>150</v>
      </c>
      <c r="S1071" s="62">
        <f t="shared" si="544"/>
        <v>0</v>
      </c>
      <c r="T1071" s="62">
        <f t="shared" si="545"/>
        <v>0</v>
      </c>
      <c r="U1071" s="62">
        <f t="shared" si="546"/>
        <v>10500</v>
      </c>
      <c r="V1071" s="62">
        <f t="shared" si="547"/>
        <v>18900</v>
      </c>
      <c r="W1071" s="19">
        <f t="shared" si="548"/>
        <v>1.7964071856287425</v>
      </c>
      <c r="X1071" s="111">
        <f t="shared" si="549"/>
        <v>25200</v>
      </c>
      <c r="Y1071" s="111"/>
      <c r="Z1071" s="112">
        <f t="shared" si="550"/>
        <v>628.74251497005991</v>
      </c>
      <c r="AA1071" s="112">
        <f t="shared" si="551"/>
        <v>411.6</v>
      </c>
      <c r="AB1071" s="112">
        <f t="shared" si="552"/>
        <v>0</v>
      </c>
      <c r="AC1071" s="112">
        <f t="shared" si="553"/>
        <v>6287.4251497006007</v>
      </c>
      <c r="AD1071" s="112">
        <f t="shared" si="554"/>
        <v>4116</v>
      </c>
      <c r="AE1071" s="112">
        <f t="shared" si="555"/>
        <v>5700</v>
      </c>
      <c r="AF1071" s="112">
        <f t="shared" si="556"/>
        <v>3800</v>
      </c>
      <c r="AG1071" s="113">
        <f t="shared" si="557"/>
        <v>0.30158730158730157</v>
      </c>
      <c r="AH1071" s="114">
        <f t="shared" si="558"/>
        <v>0.20105820105820105</v>
      </c>
    </row>
    <row r="1072" spans="1:34" ht="21" customHeight="1">
      <c r="A1072" s="15">
        <f t="shared" si="517"/>
        <v>1062</v>
      </c>
      <c r="E1072" s="599">
        <v>1</v>
      </c>
      <c r="F1072" s="119"/>
      <c r="G1072" s="594"/>
      <c r="H1072" s="120"/>
      <c r="I1072" s="588"/>
      <c r="J1072" s="594">
        <f t="shared" si="539"/>
        <v>0</v>
      </c>
      <c r="K1072" s="594" t="s">
        <v>138</v>
      </c>
      <c r="L1072" s="586"/>
      <c r="M1072" s="595">
        <v>3</v>
      </c>
      <c r="N1072" s="19">
        <f t="shared" si="540"/>
        <v>175</v>
      </c>
      <c r="O1072" s="102">
        <f t="shared" si="541"/>
        <v>0</v>
      </c>
      <c r="P1072" s="103">
        <f t="shared" si="542"/>
        <v>0</v>
      </c>
      <c r="Q1072" s="62">
        <f t="shared" si="538"/>
        <v>10500</v>
      </c>
      <c r="R1072" s="104">
        <f t="shared" si="543"/>
        <v>150</v>
      </c>
      <c r="S1072" s="62">
        <f t="shared" si="544"/>
        <v>0</v>
      </c>
      <c r="T1072" s="62">
        <f t="shared" si="545"/>
        <v>0</v>
      </c>
      <c r="U1072" s="62">
        <f t="shared" si="546"/>
        <v>10500</v>
      </c>
      <c r="V1072" s="62">
        <f t="shared" si="547"/>
        <v>18900</v>
      </c>
      <c r="W1072" s="19">
        <f t="shared" si="548"/>
        <v>1.7964071856287425</v>
      </c>
      <c r="X1072" s="111">
        <f t="shared" si="549"/>
        <v>25200</v>
      </c>
      <c r="Y1072" s="111"/>
      <c r="Z1072" s="112">
        <f t="shared" si="550"/>
        <v>628.74251497005991</v>
      </c>
      <c r="AA1072" s="112">
        <f t="shared" si="551"/>
        <v>411.6</v>
      </c>
      <c r="AB1072" s="112">
        <f t="shared" si="552"/>
        <v>0</v>
      </c>
      <c r="AC1072" s="112">
        <f t="shared" si="553"/>
        <v>6287.4251497006007</v>
      </c>
      <c r="AD1072" s="112">
        <f t="shared" si="554"/>
        <v>4116</v>
      </c>
      <c r="AE1072" s="112">
        <f t="shared" si="555"/>
        <v>5700</v>
      </c>
      <c r="AF1072" s="112">
        <f t="shared" si="556"/>
        <v>3800</v>
      </c>
      <c r="AG1072" s="113">
        <f t="shared" si="557"/>
        <v>0.30158730158730157</v>
      </c>
      <c r="AH1072" s="114">
        <f t="shared" si="558"/>
        <v>0.20105820105820105</v>
      </c>
    </row>
    <row r="1073" spans="1:34" ht="21" customHeight="1">
      <c r="A1073" s="15">
        <f t="shared" si="517"/>
        <v>1063</v>
      </c>
      <c r="E1073" s="599">
        <v>1</v>
      </c>
      <c r="F1073" s="119"/>
      <c r="G1073" s="594"/>
      <c r="H1073" s="120"/>
      <c r="I1073" s="588"/>
      <c r="J1073" s="594">
        <f t="shared" si="539"/>
        <v>0</v>
      </c>
      <c r="K1073" s="594" t="s">
        <v>138</v>
      </c>
      <c r="L1073" s="586"/>
      <c r="M1073" s="595">
        <v>3</v>
      </c>
      <c r="N1073" s="19">
        <f t="shared" si="540"/>
        <v>175</v>
      </c>
      <c r="O1073" s="102">
        <f t="shared" si="541"/>
        <v>0</v>
      </c>
      <c r="P1073" s="103">
        <f t="shared" si="542"/>
        <v>0</v>
      </c>
      <c r="Q1073" s="62">
        <f t="shared" si="538"/>
        <v>10500</v>
      </c>
      <c r="R1073" s="104">
        <f t="shared" si="543"/>
        <v>150</v>
      </c>
      <c r="S1073" s="62">
        <f t="shared" si="544"/>
        <v>0</v>
      </c>
      <c r="T1073" s="62">
        <f t="shared" si="545"/>
        <v>0</v>
      </c>
      <c r="U1073" s="62">
        <f t="shared" si="546"/>
        <v>10500</v>
      </c>
      <c r="V1073" s="62">
        <f t="shared" si="547"/>
        <v>18900</v>
      </c>
      <c r="W1073" s="19">
        <f t="shared" si="548"/>
        <v>1.7964071856287425</v>
      </c>
      <c r="X1073" s="111">
        <f t="shared" si="549"/>
        <v>25200</v>
      </c>
      <c r="Y1073" s="111"/>
      <c r="Z1073" s="112">
        <f t="shared" si="550"/>
        <v>628.74251497005991</v>
      </c>
      <c r="AA1073" s="112">
        <f t="shared" si="551"/>
        <v>411.6</v>
      </c>
      <c r="AB1073" s="112">
        <f t="shared" si="552"/>
        <v>0</v>
      </c>
      <c r="AC1073" s="112">
        <f t="shared" si="553"/>
        <v>6287.4251497006007</v>
      </c>
      <c r="AD1073" s="112">
        <f t="shared" si="554"/>
        <v>4116</v>
      </c>
      <c r="AE1073" s="112">
        <f t="shared" si="555"/>
        <v>5700</v>
      </c>
      <c r="AF1073" s="112">
        <f t="shared" si="556"/>
        <v>3800</v>
      </c>
      <c r="AG1073" s="113">
        <f t="shared" si="557"/>
        <v>0.30158730158730157</v>
      </c>
      <c r="AH1073" s="114">
        <f t="shared" si="558"/>
        <v>0.20105820105820105</v>
      </c>
    </row>
    <row r="1074" spans="1:34" ht="21" customHeight="1">
      <c r="A1074" s="15">
        <f t="shared" si="517"/>
        <v>1064</v>
      </c>
      <c r="E1074" s="599">
        <v>1</v>
      </c>
      <c r="F1074" s="119"/>
      <c r="G1074" s="594"/>
      <c r="H1074" s="120"/>
      <c r="I1074" s="588"/>
      <c r="J1074" s="594">
        <f t="shared" si="539"/>
        <v>0</v>
      </c>
      <c r="K1074" s="594" t="s">
        <v>138</v>
      </c>
      <c r="L1074" s="586"/>
      <c r="M1074" s="595">
        <v>3</v>
      </c>
      <c r="N1074" s="19">
        <f t="shared" si="540"/>
        <v>175</v>
      </c>
      <c r="O1074" s="102">
        <f t="shared" si="541"/>
        <v>0</v>
      </c>
      <c r="P1074" s="103">
        <f t="shared" si="542"/>
        <v>0</v>
      </c>
      <c r="Q1074" s="62">
        <f t="shared" si="538"/>
        <v>10500</v>
      </c>
      <c r="R1074" s="104">
        <f t="shared" si="543"/>
        <v>150</v>
      </c>
      <c r="S1074" s="62">
        <f t="shared" si="544"/>
        <v>0</v>
      </c>
      <c r="T1074" s="62">
        <f t="shared" si="545"/>
        <v>0</v>
      </c>
      <c r="U1074" s="62">
        <f t="shared" si="546"/>
        <v>10500</v>
      </c>
      <c r="V1074" s="62">
        <f t="shared" si="547"/>
        <v>18900</v>
      </c>
      <c r="W1074" s="19">
        <f t="shared" si="548"/>
        <v>1.7964071856287425</v>
      </c>
      <c r="X1074" s="111">
        <f t="shared" si="549"/>
        <v>25200</v>
      </c>
      <c r="Y1074" s="111"/>
      <c r="Z1074" s="112">
        <f t="shared" si="550"/>
        <v>628.74251497005991</v>
      </c>
      <c r="AA1074" s="112">
        <f t="shared" si="551"/>
        <v>411.6</v>
      </c>
      <c r="AB1074" s="112">
        <f t="shared" si="552"/>
        <v>0</v>
      </c>
      <c r="AC1074" s="112">
        <f t="shared" si="553"/>
        <v>6287.4251497006007</v>
      </c>
      <c r="AD1074" s="112">
        <f t="shared" si="554"/>
        <v>4116</v>
      </c>
      <c r="AE1074" s="112">
        <f t="shared" si="555"/>
        <v>5700</v>
      </c>
      <c r="AF1074" s="112">
        <f t="shared" si="556"/>
        <v>3800</v>
      </c>
      <c r="AG1074" s="113">
        <f t="shared" si="557"/>
        <v>0.30158730158730157</v>
      </c>
      <c r="AH1074" s="114">
        <f t="shared" si="558"/>
        <v>0.20105820105820105</v>
      </c>
    </row>
    <row r="1075" spans="1:34" ht="21" customHeight="1">
      <c r="A1075" s="15">
        <f t="shared" si="517"/>
        <v>1065</v>
      </c>
      <c r="E1075" s="599">
        <v>1</v>
      </c>
      <c r="F1075" s="119"/>
      <c r="G1075" s="594"/>
      <c r="H1075" s="120"/>
      <c r="I1075" s="588"/>
      <c r="J1075" s="594">
        <f t="shared" si="539"/>
        <v>0</v>
      </c>
      <c r="K1075" s="594" t="s">
        <v>138</v>
      </c>
      <c r="L1075" s="586"/>
      <c r="M1075" s="595">
        <v>3</v>
      </c>
      <c r="N1075" s="19">
        <f t="shared" si="540"/>
        <v>175</v>
      </c>
      <c r="O1075" s="102">
        <f t="shared" si="541"/>
        <v>0</v>
      </c>
      <c r="P1075" s="103">
        <f t="shared" si="542"/>
        <v>0</v>
      </c>
      <c r="Q1075" s="62">
        <f t="shared" si="538"/>
        <v>10500</v>
      </c>
      <c r="R1075" s="104">
        <f t="shared" si="543"/>
        <v>150</v>
      </c>
      <c r="S1075" s="62">
        <f t="shared" si="544"/>
        <v>0</v>
      </c>
      <c r="T1075" s="62">
        <f t="shared" si="545"/>
        <v>0</v>
      </c>
      <c r="U1075" s="62">
        <f t="shared" si="546"/>
        <v>10500</v>
      </c>
      <c r="V1075" s="62">
        <f t="shared" si="547"/>
        <v>18900</v>
      </c>
      <c r="W1075" s="19">
        <f t="shared" si="548"/>
        <v>1.7964071856287425</v>
      </c>
      <c r="X1075" s="111">
        <f t="shared" si="549"/>
        <v>25200</v>
      </c>
      <c r="Y1075" s="111"/>
      <c r="Z1075" s="112">
        <f t="shared" si="550"/>
        <v>628.74251497005991</v>
      </c>
      <c r="AA1075" s="112">
        <f t="shared" si="551"/>
        <v>411.6</v>
      </c>
      <c r="AB1075" s="112">
        <f t="shared" si="552"/>
        <v>0</v>
      </c>
      <c r="AC1075" s="112">
        <f t="shared" si="553"/>
        <v>6287.4251497006007</v>
      </c>
      <c r="AD1075" s="112">
        <f t="shared" si="554"/>
        <v>4116</v>
      </c>
      <c r="AE1075" s="112">
        <f t="shared" si="555"/>
        <v>5700</v>
      </c>
      <c r="AF1075" s="112">
        <f t="shared" si="556"/>
        <v>3800</v>
      </c>
      <c r="AG1075" s="113">
        <f t="shared" si="557"/>
        <v>0.30158730158730157</v>
      </c>
      <c r="AH1075" s="114">
        <f t="shared" si="558"/>
        <v>0.20105820105820105</v>
      </c>
    </row>
    <row r="1076" spans="1:34" ht="21" customHeight="1">
      <c r="A1076" s="15">
        <f t="shared" si="517"/>
        <v>1066</v>
      </c>
      <c r="E1076" s="599">
        <v>1</v>
      </c>
      <c r="F1076" s="119"/>
      <c r="G1076" s="594"/>
      <c r="H1076" s="120"/>
      <c r="I1076" s="588"/>
      <c r="J1076" s="594">
        <f t="shared" si="539"/>
        <v>0</v>
      </c>
      <c r="K1076" s="594" t="s">
        <v>138</v>
      </c>
      <c r="L1076" s="586"/>
      <c r="M1076" s="595">
        <v>3</v>
      </c>
      <c r="N1076" s="19">
        <f t="shared" si="540"/>
        <v>175</v>
      </c>
      <c r="O1076" s="102">
        <f t="shared" si="541"/>
        <v>0</v>
      </c>
      <c r="P1076" s="103">
        <f t="shared" si="542"/>
        <v>0</v>
      </c>
      <c r="Q1076" s="62">
        <f t="shared" si="538"/>
        <v>10500</v>
      </c>
      <c r="R1076" s="104">
        <f t="shared" si="543"/>
        <v>150</v>
      </c>
      <c r="S1076" s="62">
        <f t="shared" si="544"/>
        <v>0</v>
      </c>
      <c r="T1076" s="62">
        <f t="shared" si="545"/>
        <v>0</v>
      </c>
      <c r="U1076" s="62">
        <f t="shared" si="546"/>
        <v>10500</v>
      </c>
      <c r="V1076" s="62">
        <f t="shared" si="547"/>
        <v>18900</v>
      </c>
      <c r="W1076" s="19">
        <f t="shared" si="548"/>
        <v>1.7964071856287425</v>
      </c>
      <c r="X1076" s="111">
        <f t="shared" si="549"/>
        <v>25200</v>
      </c>
      <c r="Y1076" s="111"/>
      <c r="Z1076" s="112">
        <f t="shared" si="550"/>
        <v>628.74251497005991</v>
      </c>
      <c r="AA1076" s="112">
        <f t="shared" si="551"/>
        <v>411.6</v>
      </c>
      <c r="AB1076" s="112">
        <f t="shared" si="552"/>
        <v>0</v>
      </c>
      <c r="AC1076" s="112">
        <f t="shared" si="553"/>
        <v>6287.4251497006007</v>
      </c>
      <c r="AD1076" s="112">
        <f t="shared" si="554"/>
        <v>4116</v>
      </c>
      <c r="AE1076" s="112">
        <f t="shared" si="555"/>
        <v>5700</v>
      </c>
      <c r="AF1076" s="112">
        <f t="shared" si="556"/>
        <v>3800</v>
      </c>
      <c r="AG1076" s="113">
        <f t="shared" si="557"/>
        <v>0.30158730158730157</v>
      </c>
      <c r="AH1076" s="114">
        <f t="shared" si="558"/>
        <v>0.20105820105820105</v>
      </c>
    </row>
    <row r="1077" spans="1:34" ht="21" customHeight="1">
      <c r="A1077" s="15">
        <f t="shared" si="517"/>
        <v>1067</v>
      </c>
      <c r="E1077" s="599">
        <v>1</v>
      </c>
      <c r="F1077" s="119"/>
      <c r="G1077" s="594"/>
      <c r="H1077" s="120"/>
      <c r="I1077" s="588"/>
      <c r="J1077" s="594">
        <f t="shared" si="539"/>
        <v>0</v>
      </c>
      <c r="K1077" s="594" t="s">
        <v>138</v>
      </c>
      <c r="L1077" s="586"/>
      <c r="M1077" s="595">
        <v>3</v>
      </c>
      <c r="N1077" s="19">
        <f t="shared" si="540"/>
        <v>175</v>
      </c>
      <c r="O1077" s="102">
        <f t="shared" si="541"/>
        <v>0</v>
      </c>
      <c r="P1077" s="103">
        <f t="shared" si="542"/>
        <v>0</v>
      </c>
      <c r="Q1077" s="62">
        <f t="shared" si="538"/>
        <v>10500</v>
      </c>
      <c r="R1077" s="104">
        <f t="shared" si="543"/>
        <v>150</v>
      </c>
      <c r="S1077" s="62">
        <f t="shared" si="544"/>
        <v>0</v>
      </c>
      <c r="T1077" s="62">
        <f t="shared" si="545"/>
        <v>0</v>
      </c>
      <c r="U1077" s="62">
        <f t="shared" si="546"/>
        <v>10500</v>
      </c>
      <c r="V1077" s="62">
        <f t="shared" si="547"/>
        <v>18900</v>
      </c>
      <c r="W1077" s="19">
        <f t="shared" si="548"/>
        <v>1.7964071856287425</v>
      </c>
      <c r="X1077" s="111">
        <f t="shared" si="549"/>
        <v>25200</v>
      </c>
      <c r="Y1077" s="111"/>
      <c r="Z1077" s="112">
        <f t="shared" si="550"/>
        <v>628.74251497005991</v>
      </c>
      <c r="AA1077" s="112">
        <f t="shared" si="551"/>
        <v>411.6</v>
      </c>
      <c r="AB1077" s="112">
        <f t="shared" si="552"/>
        <v>0</v>
      </c>
      <c r="AC1077" s="112">
        <f t="shared" si="553"/>
        <v>6287.4251497006007</v>
      </c>
      <c r="AD1077" s="112">
        <f t="shared" si="554"/>
        <v>4116</v>
      </c>
      <c r="AE1077" s="112">
        <f t="shared" si="555"/>
        <v>5700</v>
      </c>
      <c r="AF1077" s="112">
        <f t="shared" si="556"/>
        <v>3800</v>
      </c>
      <c r="AG1077" s="113">
        <f t="shared" si="557"/>
        <v>0.30158730158730157</v>
      </c>
      <c r="AH1077" s="114">
        <f t="shared" si="558"/>
        <v>0.20105820105820105</v>
      </c>
    </row>
    <row r="1078" spans="1:34" ht="21" customHeight="1">
      <c r="A1078" s="15">
        <f t="shared" si="517"/>
        <v>1068</v>
      </c>
      <c r="E1078" s="599">
        <v>1</v>
      </c>
      <c r="F1078" s="119"/>
      <c r="G1078" s="594"/>
      <c r="H1078" s="120"/>
      <c r="I1078" s="588"/>
      <c r="J1078" s="594">
        <f t="shared" si="539"/>
        <v>0</v>
      </c>
      <c r="K1078" s="594" t="s">
        <v>138</v>
      </c>
      <c r="L1078" s="586"/>
      <c r="M1078" s="595">
        <v>3</v>
      </c>
      <c r="N1078" s="19">
        <f t="shared" si="540"/>
        <v>175</v>
      </c>
      <c r="O1078" s="102">
        <f t="shared" si="541"/>
        <v>0</v>
      </c>
      <c r="P1078" s="103">
        <f t="shared" si="542"/>
        <v>0</v>
      </c>
      <c r="Q1078" s="62">
        <f t="shared" si="538"/>
        <v>10500</v>
      </c>
      <c r="R1078" s="104">
        <f t="shared" si="543"/>
        <v>150</v>
      </c>
      <c r="S1078" s="62">
        <f t="shared" si="544"/>
        <v>0</v>
      </c>
      <c r="T1078" s="62">
        <f t="shared" si="545"/>
        <v>0</v>
      </c>
      <c r="U1078" s="62">
        <f t="shared" si="546"/>
        <v>10500</v>
      </c>
      <c r="V1078" s="62">
        <f t="shared" si="547"/>
        <v>18900</v>
      </c>
      <c r="W1078" s="19">
        <f t="shared" si="548"/>
        <v>1.7964071856287425</v>
      </c>
      <c r="X1078" s="111">
        <f t="shared" si="549"/>
        <v>25200</v>
      </c>
      <c r="Y1078" s="111"/>
      <c r="Z1078" s="112">
        <f t="shared" si="550"/>
        <v>628.74251497005991</v>
      </c>
      <c r="AA1078" s="112">
        <f t="shared" si="551"/>
        <v>411.6</v>
      </c>
      <c r="AB1078" s="112">
        <f t="shared" si="552"/>
        <v>0</v>
      </c>
      <c r="AC1078" s="112">
        <f t="shared" si="553"/>
        <v>6287.4251497006007</v>
      </c>
      <c r="AD1078" s="112">
        <f t="shared" si="554"/>
        <v>4116</v>
      </c>
      <c r="AE1078" s="112">
        <f t="shared" si="555"/>
        <v>5700</v>
      </c>
      <c r="AF1078" s="112">
        <f t="shared" si="556"/>
        <v>3800</v>
      </c>
      <c r="AG1078" s="113">
        <f t="shared" si="557"/>
        <v>0.30158730158730157</v>
      </c>
      <c r="AH1078" s="114">
        <f t="shared" si="558"/>
        <v>0.20105820105820105</v>
      </c>
    </row>
    <row r="1079" spans="1:34" ht="21" customHeight="1">
      <c r="A1079" s="15">
        <f t="shared" si="517"/>
        <v>1069</v>
      </c>
      <c r="E1079" s="599">
        <v>1</v>
      </c>
      <c r="F1079" s="119"/>
      <c r="G1079" s="594"/>
      <c r="H1079" s="120"/>
      <c r="I1079" s="588"/>
      <c r="J1079" s="594">
        <f t="shared" si="539"/>
        <v>0</v>
      </c>
      <c r="K1079" s="594" t="s">
        <v>138</v>
      </c>
      <c r="L1079" s="586"/>
      <c r="M1079" s="595">
        <v>3</v>
      </c>
      <c r="N1079" s="19">
        <f t="shared" si="540"/>
        <v>175</v>
      </c>
      <c r="O1079" s="102">
        <f t="shared" si="541"/>
        <v>0</v>
      </c>
      <c r="P1079" s="103">
        <f t="shared" si="542"/>
        <v>0</v>
      </c>
      <c r="Q1079" s="62">
        <f t="shared" si="538"/>
        <v>10500</v>
      </c>
      <c r="R1079" s="104">
        <f t="shared" si="543"/>
        <v>150</v>
      </c>
      <c r="S1079" s="62">
        <f t="shared" si="544"/>
        <v>0</v>
      </c>
      <c r="T1079" s="62">
        <f t="shared" si="545"/>
        <v>0</v>
      </c>
      <c r="U1079" s="62">
        <f t="shared" si="546"/>
        <v>10500</v>
      </c>
      <c r="V1079" s="62">
        <f t="shared" si="547"/>
        <v>18900</v>
      </c>
      <c r="W1079" s="19">
        <f t="shared" si="548"/>
        <v>1.7964071856287425</v>
      </c>
      <c r="X1079" s="111">
        <f t="shared" si="549"/>
        <v>25200</v>
      </c>
      <c r="Y1079" s="111"/>
      <c r="Z1079" s="112">
        <f t="shared" si="550"/>
        <v>628.74251497005991</v>
      </c>
      <c r="AA1079" s="112">
        <f t="shared" si="551"/>
        <v>411.6</v>
      </c>
      <c r="AB1079" s="112">
        <f t="shared" si="552"/>
        <v>0</v>
      </c>
      <c r="AC1079" s="112">
        <f t="shared" si="553"/>
        <v>6287.4251497006007</v>
      </c>
      <c r="AD1079" s="112">
        <f t="shared" si="554"/>
        <v>4116</v>
      </c>
      <c r="AE1079" s="112">
        <f t="shared" si="555"/>
        <v>5700</v>
      </c>
      <c r="AF1079" s="112">
        <f t="shared" si="556"/>
        <v>3800</v>
      </c>
      <c r="AG1079" s="113">
        <f t="shared" si="557"/>
        <v>0.30158730158730157</v>
      </c>
      <c r="AH1079" s="114">
        <f t="shared" si="558"/>
        <v>0.20105820105820105</v>
      </c>
    </row>
    <row r="1080" spans="1:34" ht="21" customHeight="1">
      <c r="A1080" s="15">
        <f t="shared" si="517"/>
        <v>1070</v>
      </c>
      <c r="E1080" s="599">
        <v>1</v>
      </c>
      <c r="F1080" s="119"/>
      <c r="G1080" s="594"/>
      <c r="H1080" s="120"/>
      <c r="I1080" s="588"/>
      <c r="J1080" s="594">
        <f t="shared" si="539"/>
        <v>0</v>
      </c>
      <c r="K1080" s="594" t="s">
        <v>138</v>
      </c>
      <c r="L1080" s="586"/>
      <c r="M1080" s="595">
        <v>3</v>
      </c>
      <c r="N1080" s="19">
        <f t="shared" si="540"/>
        <v>175</v>
      </c>
      <c r="O1080" s="102">
        <f t="shared" si="541"/>
        <v>0</v>
      </c>
      <c r="P1080" s="103">
        <f t="shared" si="542"/>
        <v>0</v>
      </c>
      <c r="Q1080" s="62">
        <f t="shared" si="538"/>
        <v>10500</v>
      </c>
      <c r="R1080" s="104">
        <f t="shared" si="543"/>
        <v>150</v>
      </c>
      <c r="S1080" s="62">
        <f t="shared" si="544"/>
        <v>0</v>
      </c>
      <c r="T1080" s="62">
        <f t="shared" si="545"/>
        <v>0</v>
      </c>
      <c r="U1080" s="62">
        <f t="shared" si="546"/>
        <v>10500</v>
      </c>
      <c r="V1080" s="62">
        <f t="shared" si="547"/>
        <v>18900</v>
      </c>
      <c r="W1080" s="19">
        <f t="shared" si="548"/>
        <v>1.7964071856287425</v>
      </c>
      <c r="X1080" s="111">
        <f t="shared" si="549"/>
        <v>25200</v>
      </c>
      <c r="Y1080" s="111"/>
      <c r="Z1080" s="112">
        <f t="shared" si="550"/>
        <v>628.74251497005991</v>
      </c>
      <c r="AA1080" s="112">
        <f t="shared" si="551"/>
        <v>411.6</v>
      </c>
      <c r="AB1080" s="112">
        <f t="shared" si="552"/>
        <v>0</v>
      </c>
      <c r="AC1080" s="112">
        <f t="shared" si="553"/>
        <v>6287.4251497006007</v>
      </c>
      <c r="AD1080" s="112">
        <f t="shared" si="554"/>
        <v>4116</v>
      </c>
      <c r="AE1080" s="112">
        <f t="shared" si="555"/>
        <v>5700</v>
      </c>
      <c r="AF1080" s="112">
        <f t="shared" si="556"/>
        <v>3800</v>
      </c>
      <c r="AG1080" s="113">
        <f t="shared" si="557"/>
        <v>0.30158730158730157</v>
      </c>
      <c r="AH1080" s="114">
        <f t="shared" si="558"/>
        <v>0.20105820105820105</v>
      </c>
    </row>
    <row r="1081" spans="1:34" ht="21" customHeight="1">
      <c r="A1081" s="15">
        <f t="shared" si="517"/>
        <v>1071</v>
      </c>
      <c r="E1081" s="599">
        <v>1</v>
      </c>
      <c r="F1081" s="119"/>
      <c r="G1081" s="594"/>
      <c r="H1081" s="120"/>
      <c r="I1081" s="588"/>
      <c r="J1081" s="594">
        <f t="shared" si="539"/>
        <v>0</v>
      </c>
      <c r="K1081" s="594" t="s">
        <v>138</v>
      </c>
      <c r="L1081" s="586"/>
      <c r="M1081" s="595">
        <v>3</v>
      </c>
      <c r="N1081" s="19">
        <f t="shared" si="540"/>
        <v>175</v>
      </c>
      <c r="O1081" s="102">
        <f t="shared" si="541"/>
        <v>0</v>
      </c>
      <c r="P1081" s="103">
        <f t="shared" si="542"/>
        <v>0</v>
      </c>
      <c r="Q1081" s="62">
        <f t="shared" si="538"/>
        <v>10500</v>
      </c>
      <c r="R1081" s="104">
        <f t="shared" si="543"/>
        <v>150</v>
      </c>
      <c r="S1081" s="62">
        <f t="shared" si="544"/>
        <v>0</v>
      </c>
      <c r="T1081" s="62">
        <f t="shared" si="545"/>
        <v>0</v>
      </c>
      <c r="U1081" s="62">
        <f t="shared" si="546"/>
        <v>10500</v>
      </c>
      <c r="V1081" s="62">
        <f t="shared" si="547"/>
        <v>18900</v>
      </c>
      <c r="W1081" s="19">
        <f t="shared" si="548"/>
        <v>1.7964071856287425</v>
      </c>
      <c r="X1081" s="111">
        <f t="shared" si="549"/>
        <v>25200</v>
      </c>
      <c r="Y1081" s="111"/>
      <c r="Z1081" s="112">
        <f t="shared" si="550"/>
        <v>628.74251497005991</v>
      </c>
      <c r="AA1081" s="112">
        <f t="shared" si="551"/>
        <v>411.6</v>
      </c>
      <c r="AB1081" s="112">
        <f t="shared" si="552"/>
        <v>0</v>
      </c>
      <c r="AC1081" s="112">
        <f t="shared" si="553"/>
        <v>6287.4251497006007</v>
      </c>
      <c r="AD1081" s="112">
        <f t="shared" si="554"/>
        <v>4116</v>
      </c>
      <c r="AE1081" s="112">
        <f t="shared" si="555"/>
        <v>5700</v>
      </c>
      <c r="AF1081" s="112">
        <f t="shared" si="556"/>
        <v>3800</v>
      </c>
      <c r="AG1081" s="113">
        <f t="shared" si="557"/>
        <v>0.30158730158730157</v>
      </c>
      <c r="AH1081" s="114">
        <f t="shared" si="558"/>
        <v>0.20105820105820105</v>
      </c>
    </row>
    <row r="1082" spans="1:34" ht="21" customHeight="1">
      <c r="A1082" s="15">
        <f t="shared" si="517"/>
        <v>1072</v>
      </c>
      <c r="E1082" s="599">
        <v>1</v>
      </c>
      <c r="F1082" s="119"/>
      <c r="G1082" s="594"/>
      <c r="H1082" s="120"/>
      <c r="I1082" s="588"/>
      <c r="J1082" s="594">
        <f t="shared" si="539"/>
        <v>0</v>
      </c>
      <c r="K1082" s="594" t="s">
        <v>138</v>
      </c>
      <c r="L1082" s="586"/>
      <c r="M1082" s="595">
        <v>3</v>
      </c>
      <c r="N1082" s="19">
        <f t="shared" si="540"/>
        <v>175</v>
      </c>
      <c r="O1082" s="102">
        <f t="shared" si="541"/>
        <v>0</v>
      </c>
      <c r="P1082" s="103">
        <f t="shared" si="542"/>
        <v>0</v>
      </c>
      <c r="Q1082" s="62">
        <f t="shared" si="538"/>
        <v>10500</v>
      </c>
      <c r="R1082" s="104">
        <f t="shared" si="543"/>
        <v>150</v>
      </c>
      <c r="S1082" s="62">
        <f t="shared" si="544"/>
        <v>0</v>
      </c>
      <c r="T1082" s="62">
        <f t="shared" si="545"/>
        <v>0</v>
      </c>
      <c r="U1082" s="62">
        <f t="shared" si="546"/>
        <v>10500</v>
      </c>
      <c r="V1082" s="62">
        <f t="shared" si="547"/>
        <v>18900</v>
      </c>
      <c r="W1082" s="19">
        <f t="shared" si="548"/>
        <v>1.7964071856287425</v>
      </c>
      <c r="X1082" s="111">
        <f t="shared" si="549"/>
        <v>25200</v>
      </c>
      <c r="Y1082" s="111"/>
      <c r="Z1082" s="112">
        <f t="shared" si="550"/>
        <v>628.74251497005991</v>
      </c>
      <c r="AA1082" s="112">
        <f t="shared" si="551"/>
        <v>411.6</v>
      </c>
      <c r="AB1082" s="112">
        <f t="shared" si="552"/>
        <v>0</v>
      </c>
      <c r="AC1082" s="112">
        <f t="shared" si="553"/>
        <v>6287.4251497006007</v>
      </c>
      <c r="AD1082" s="112">
        <f t="shared" si="554"/>
        <v>4116</v>
      </c>
      <c r="AE1082" s="112">
        <f t="shared" si="555"/>
        <v>5700</v>
      </c>
      <c r="AF1082" s="112">
        <f t="shared" si="556"/>
        <v>3800</v>
      </c>
      <c r="AG1082" s="113">
        <f t="shared" si="557"/>
        <v>0.30158730158730157</v>
      </c>
      <c r="AH1082" s="114">
        <f t="shared" si="558"/>
        <v>0.20105820105820105</v>
      </c>
    </row>
    <row r="1083" spans="1:34" ht="21" customHeight="1">
      <c r="A1083" s="15">
        <f t="shared" si="517"/>
        <v>1073</v>
      </c>
      <c r="E1083" s="599">
        <v>1</v>
      </c>
      <c r="F1083" s="119"/>
      <c r="G1083" s="594"/>
      <c r="H1083" s="120"/>
      <c r="I1083" s="588"/>
      <c r="J1083" s="594">
        <f t="shared" si="539"/>
        <v>0</v>
      </c>
      <c r="K1083" s="594" t="s">
        <v>138</v>
      </c>
      <c r="L1083" s="586"/>
      <c r="M1083" s="595">
        <v>3</v>
      </c>
      <c r="N1083" s="19">
        <f t="shared" si="540"/>
        <v>175</v>
      </c>
      <c r="O1083" s="102">
        <f t="shared" si="541"/>
        <v>0</v>
      </c>
      <c r="P1083" s="103">
        <f t="shared" si="542"/>
        <v>0</v>
      </c>
      <c r="Q1083" s="62">
        <f t="shared" si="538"/>
        <v>10500</v>
      </c>
      <c r="R1083" s="104">
        <f t="shared" si="543"/>
        <v>150</v>
      </c>
      <c r="S1083" s="62">
        <f t="shared" si="544"/>
        <v>0</v>
      </c>
      <c r="T1083" s="62">
        <f t="shared" si="545"/>
        <v>0</v>
      </c>
      <c r="U1083" s="62">
        <f t="shared" si="546"/>
        <v>10500</v>
      </c>
      <c r="V1083" s="62">
        <f t="shared" si="547"/>
        <v>18900</v>
      </c>
      <c r="W1083" s="19">
        <f t="shared" si="548"/>
        <v>1.7964071856287425</v>
      </c>
      <c r="X1083" s="111">
        <f t="shared" si="549"/>
        <v>25200</v>
      </c>
      <c r="Y1083" s="111"/>
      <c r="Z1083" s="112">
        <f t="shared" si="550"/>
        <v>628.74251497005991</v>
      </c>
      <c r="AA1083" s="112">
        <f t="shared" si="551"/>
        <v>411.6</v>
      </c>
      <c r="AB1083" s="112">
        <f t="shared" si="552"/>
        <v>0</v>
      </c>
      <c r="AC1083" s="112">
        <f t="shared" si="553"/>
        <v>6287.4251497006007</v>
      </c>
      <c r="AD1083" s="112">
        <f t="shared" si="554"/>
        <v>4116</v>
      </c>
      <c r="AE1083" s="112">
        <f t="shared" si="555"/>
        <v>5700</v>
      </c>
      <c r="AF1083" s="112">
        <f t="shared" si="556"/>
        <v>3800</v>
      </c>
      <c r="AG1083" s="113">
        <f t="shared" si="557"/>
        <v>0.30158730158730157</v>
      </c>
      <c r="AH1083" s="114">
        <f t="shared" si="558"/>
        <v>0.20105820105820105</v>
      </c>
    </row>
    <row r="1084" spans="1:34" ht="21" customHeight="1">
      <c r="A1084" s="15">
        <f t="shared" si="517"/>
        <v>1074</v>
      </c>
      <c r="E1084" s="599">
        <v>1</v>
      </c>
      <c r="F1084" s="119"/>
      <c r="G1084" s="594"/>
      <c r="H1084" s="120"/>
      <c r="I1084" s="588"/>
      <c r="J1084" s="594">
        <f t="shared" si="539"/>
        <v>0</v>
      </c>
      <c r="K1084" s="594" t="s">
        <v>138</v>
      </c>
      <c r="L1084" s="586"/>
      <c r="M1084" s="595">
        <v>3</v>
      </c>
      <c r="N1084" s="19">
        <f t="shared" si="540"/>
        <v>175</v>
      </c>
      <c r="O1084" s="102">
        <f t="shared" si="541"/>
        <v>0</v>
      </c>
      <c r="P1084" s="103">
        <f t="shared" si="542"/>
        <v>0</v>
      </c>
      <c r="Q1084" s="62">
        <f t="shared" si="538"/>
        <v>10500</v>
      </c>
      <c r="R1084" s="104">
        <f t="shared" si="543"/>
        <v>150</v>
      </c>
      <c r="S1084" s="62">
        <f t="shared" si="544"/>
        <v>0</v>
      </c>
      <c r="T1084" s="62">
        <f t="shared" si="545"/>
        <v>0</v>
      </c>
      <c r="U1084" s="62">
        <f t="shared" si="546"/>
        <v>10500</v>
      </c>
      <c r="V1084" s="62">
        <f t="shared" si="547"/>
        <v>18900</v>
      </c>
      <c r="W1084" s="19">
        <f t="shared" si="548"/>
        <v>1.7964071856287425</v>
      </c>
      <c r="X1084" s="111">
        <f t="shared" si="549"/>
        <v>25200</v>
      </c>
      <c r="Y1084" s="111"/>
      <c r="Z1084" s="112">
        <f t="shared" si="550"/>
        <v>628.74251497005991</v>
      </c>
      <c r="AA1084" s="112">
        <f t="shared" si="551"/>
        <v>411.6</v>
      </c>
      <c r="AB1084" s="112">
        <f t="shared" si="552"/>
        <v>0</v>
      </c>
      <c r="AC1084" s="112">
        <f t="shared" si="553"/>
        <v>6287.4251497006007</v>
      </c>
      <c r="AD1084" s="112">
        <f t="shared" si="554"/>
        <v>4116</v>
      </c>
      <c r="AE1084" s="112">
        <f t="shared" si="555"/>
        <v>5700</v>
      </c>
      <c r="AF1084" s="112">
        <f t="shared" si="556"/>
        <v>3800</v>
      </c>
      <c r="AG1084" s="113">
        <f t="shared" si="557"/>
        <v>0.30158730158730157</v>
      </c>
      <c r="AH1084" s="114">
        <f t="shared" si="558"/>
        <v>0.20105820105820105</v>
      </c>
    </row>
    <row r="1085" spans="1:34" ht="21" customHeight="1">
      <c r="A1085" s="15">
        <f t="shared" si="517"/>
        <v>1075</v>
      </c>
      <c r="E1085" s="599">
        <v>1</v>
      </c>
      <c r="F1085" s="119"/>
      <c r="G1085" s="594"/>
      <c r="H1085" s="120"/>
      <c r="I1085" s="588"/>
      <c r="J1085" s="594">
        <f t="shared" si="539"/>
        <v>0</v>
      </c>
      <c r="K1085" s="594" t="s">
        <v>138</v>
      </c>
      <c r="L1085" s="586"/>
      <c r="M1085" s="595">
        <v>3</v>
      </c>
      <c r="N1085" s="19">
        <f t="shared" si="540"/>
        <v>175</v>
      </c>
      <c r="O1085" s="102">
        <f t="shared" si="541"/>
        <v>0</v>
      </c>
      <c r="P1085" s="103">
        <f t="shared" si="542"/>
        <v>0</v>
      </c>
      <c r="Q1085" s="62">
        <f t="shared" si="538"/>
        <v>10500</v>
      </c>
      <c r="R1085" s="104">
        <f t="shared" si="543"/>
        <v>150</v>
      </c>
      <c r="S1085" s="62">
        <f t="shared" si="544"/>
        <v>0</v>
      </c>
      <c r="T1085" s="62">
        <f t="shared" si="545"/>
        <v>0</v>
      </c>
      <c r="U1085" s="62">
        <f t="shared" si="546"/>
        <v>10500</v>
      </c>
      <c r="V1085" s="62">
        <f t="shared" si="547"/>
        <v>18900</v>
      </c>
      <c r="W1085" s="19">
        <f t="shared" si="548"/>
        <v>1.7964071856287425</v>
      </c>
      <c r="X1085" s="111">
        <f t="shared" si="549"/>
        <v>25200</v>
      </c>
      <c r="Y1085" s="111"/>
      <c r="Z1085" s="112">
        <f t="shared" si="550"/>
        <v>628.74251497005991</v>
      </c>
      <c r="AA1085" s="112">
        <f t="shared" si="551"/>
        <v>411.6</v>
      </c>
      <c r="AB1085" s="112">
        <f t="shared" si="552"/>
        <v>0</v>
      </c>
      <c r="AC1085" s="112">
        <f t="shared" si="553"/>
        <v>6287.4251497006007</v>
      </c>
      <c r="AD1085" s="112">
        <f t="shared" si="554"/>
        <v>4116</v>
      </c>
      <c r="AE1085" s="112">
        <f t="shared" si="555"/>
        <v>5700</v>
      </c>
      <c r="AF1085" s="112">
        <f t="shared" si="556"/>
        <v>3800</v>
      </c>
      <c r="AG1085" s="113">
        <f t="shared" si="557"/>
        <v>0.30158730158730157</v>
      </c>
      <c r="AH1085" s="114">
        <f t="shared" si="558"/>
        <v>0.20105820105820105</v>
      </c>
    </row>
    <row r="1086" spans="1:34" ht="21" customHeight="1">
      <c r="A1086" s="15">
        <f t="shared" si="517"/>
        <v>1076</v>
      </c>
      <c r="E1086" s="599">
        <v>1</v>
      </c>
      <c r="F1086" s="119"/>
      <c r="G1086" s="594"/>
      <c r="H1086" s="120"/>
      <c r="I1086" s="588"/>
      <c r="J1086" s="594">
        <f t="shared" si="539"/>
        <v>0</v>
      </c>
      <c r="K1086" s="594" t="s">
        <v>138</v>
      </c>
      <c r="L1086" s="586"/>
      <c r="M1086" s="595">
        <v>3</v>
      </c>
      <c r="N1086" s="19">
        <f t="shared" si="540"/>
        <v>175</v>
      </c>
      <c r="O1086" s="102">
        <f t="shared" si="541"/>
        <v>0</v>
      </c>
      <c r="P1086" s="103">
        <f t="shared" si="542"/>
        <v>0</v>
      </c>
      <c r="Q1086" s="62">
        <f t="shared" si="538"/>
        <v>10500</v>
      </c>
      <c r="R1086" s="104">
        <f t="shared" si="543"/>
        <v>150</v>
      </c>
      <c r="S1086" s="62">
        <f t="shared" si="544"/>
        <v>0</v>
      </c>
      <c r="T1086" s="62">
        <f t="shared" si="545"/>
        <v>0</v>
      </c>
      <c r="U1086" s="62">
        <f t="shared" si="546"/>
        <v>10500</v>
      </c>
      <c r="V1086" s="62">
        <f t="shared" si="547"/>
        <v>18900</v>
      </c>
      <c r="W1086" s="19">
        <f t="shared" si="548"/>
        <v>1.7964071856287425</v>
      </c>
      <c r="X1086" s="111">
        <f t="shared" si="549"/>
        <v>25200</v>
      </c>
      <c r="Y1086" s="111"/>
      <c r="Z1086" s="112">
        <f t="shared" si="550"/>
        <v>628.74251497005991</v>
      </c>
      <c r="AA1086" s="112">
        <f t="shared" si="551"/>
        <v>411.6</v>
      </c>
      <c r="AB1086" s="112">
        <f t="shared" si="552"/>
        <v>0</v>
      </c>
      <c r="AC1086" s="112">
        <f t="shared" si="553"/>
        <v>6287.4251497006007</v>
      </c>
      <c r="AD1086" s="112">
        <f t="shared" si="554"/>
        <v>4116</v>
      </c>
      <c r="AE1086" s="112">
        <f t="shared" si="555"/>
        <v>5700</v>
      </c>
      <c r="AF1086" s="112">
        <f t="shared" si="556"/>
        <v>3800</v>
      </c>
      <c r="AG1086" s="113">
        <f t="shared" si="557"/>
        <v>0.30158730158730157</v>
      </c>
      <c r="AH1086" s="114">
        <f t="shared" si="558"/>
        <v>0.20105820105820105</v>
      </c>
    </row>
    <row r="1087" spans="1:34" ht="21" customHeight="1">
      <c r="A1087" s="15">
        <f t="shared" si="517"/>
        <v>1077</v>
      </c>
      <c r="E1087" s="595">
        <v>1</v>
      </c>
      <c r="F1087" s="119"/>
      <c r="G1087" s="594"/>
      <c r="H1087" s="120"/>
      <c r="I1087" s="588"/>
      <c r="J1087" s="594">
        <f t="shared" si="539"/>
        <v>0</v>
      </c>
      <c r="K1087" s="594" t="s">
        <v>138</v>
      </c>
      <c r="L1087" s="586"/>
      <c r="M1087" s="595">
        <v>3</v>
      </c>
      <c r="N1087" s="19">
        <f t="shared" si="540"/>
        <v>175</v>
      </c>
      <c r="O1087" s="102">
        <f t="shared" si="541"/>
        <v>0</v>
      </c>
      <c r="P1087" s="103">
        <f t="shared" si="542"/>
        <v>0</v>
      </c>
      <c r="Q1087" s="62">
        <f t="shared" si="538"/>
        <v>10500</v>
      </c>
      <c r="R1087" s="104">
        <f t="shared" si="543"/>
        <v>150</v>
      </c>
      <c r="S1087" s="62">
        <f t="shared" si="544"/>
        <v>0</v>
      </c>
      <c r="T1087" s="62">
        <f t="shared" si="545"/>
        <v>0</v>
      </c>
      <c r="U1087" s="62">
        <f t="shared" si="546"/>
        <v>10500</v>
      </c>
      <c r="V1087" s="62">
        <f t="shared" si="547"/>
        <v>18900</v>
      </c>
      <c r="W1087" s="19">
        <f t="shared" si="548"/>
        <v>1.7964071856287425</v>
      </c>
      <c r="X1087" s="111">
        <f t="shared" si="549"/>
        <v>25200</v>
      </c>
      <c r="Y1087" s="111"/>
      <c r="Z1087" s="112">
        <f t="shared" si="550"/>
        <v>628.74251497005991</v>
      </c>
      <c r="AA1087" s="112">
        <f t="shared" si="551"/>
        <v>411.6</v>
      </c>
      <c r="AB1087" s="112">
        <f t="shared" si="552"/>
        <v>0</v>
      </c>
      <c r="AC1087" s="112">
        <f t="shared" si="553"/>
        <v>6287.4251497006007</v>
      </c>
      <c r="AD1087" s="112">
        <f t="shared" si="554"/>
        <v>4116</v>
      </c>
      <c r="AE1087" s="112">
        <f t="shared" si="555"/>
        <v>5700</v>
      </c>
      <c r="AF1087" s="112">
        <f t="shared" si="556"/>
        <v>3800</v>
      </c>
      <c r="AG1087" s="113">
        <f t="shared" si="557"/>
        <v>0.30158730158730157</v>
      </c>
      <c r="AH1087" s="114">
        <f t="shared" si="558"/>
        <v>0.20105820105820105</v>
      </c>
    </row>
    <row r="1088" spans="1:34" ht="21" customHeight="1">
      <c r="A1088" s="15">
        <f t="shared" si="517"/>
        <v>1078</v>
      </c>
      <c r="E1088" s="595">
        <v>1</v>
      </c>
      <c r="F1088" s="119"/>
      <c r="G1088" s="594"/>
      <c r="H1088" s="120"/>
      <c r="I1088" s="588"/>
      <c r="J1088" s="594">
        <f t="shared" si="539"/>
        <v>0</v>
      </c>
      <c r="K1088" s="594" t="s">
        <v>138</v>
      </c>
      <c r="L1088" s="586"/>
      <c r="M1088" s="595">
        <v>3</v>
      </c>
      <c r="N1088" s="19">
        <f t="shared" si="540"/>
        <v>175</v>
      </c>
      <c r="O1088" s="102">
        <f t="shared" si="541"/>
        <v>0</v>
      </c>
      <c r="P1088" s="103">
        <f t="shared" si="542"/>
        <v>0</v>
      </c>
      <c r="Q1088" s="62">
        <f t="shared" si="538"/>
        <v>10500</v>
      </c>
      <c r="R1088" s="104">
        <f t="shared" si="543"/>
        <v>150</v>
      </c>
      <c r="S1088" s="62">
        <f t="shared" si="544"/>
        <v>0</v>
      </c>
      <c r="T1088" s="62">
        <f t="shared" si="545"/>
        <v>0</v>
      </c>
      <c r="U1088" s="62">
        <f t="shared" si="546"/>
        <v>10500</v>
      </c>
      <c r="V1088" s="62">
        <f t="shared" si="547"/>
        <v>18900</v>
      </c>
      <c r="W1088" s="19">
        <f t="shared" si="548"/>
        <v>1.7964071856287425</v>
      </c>
      <c r="X1088" s="111">
        <f t="shared" si="549"/>
        <v>25200</v>
      </c>
      <c r="Y1088" s="111"/>
      <c r="Z1088" s="112">
        <f t="shared" si="550"/>
        <v>628.74251497005991</v>
      </c>
      <c r="AA1088" s="112">
        <f t="shared" si="551"/>
        <v>411.6</v>
      </c>
      <c r="AB1088" s="112">
        <f t="shared" si="552"/>
        <v>0</v>
      </c>
      <c r="AC1088" s="112">
        <f t="shared" si="553"/>
        <v>6287.4251497006007</v>
      </c>
      <c r="AD1088" s="112">
        <f t="shared" si="554"/>
        <v>4116</v>
      </c>
      <c r="AE1088" s="112">
        <f t="shared" si="555"/>
        <v>5700</v>
      </c>
      <c r="AF1088" s="112">
        <f t="shared" si="556"/>
        <v>3800</v>
      </c>
      <c r="AG1088" s="113">
        <f t="shared" si="557"/>
        <v>0.30158730158730157</v>
      </c>
      <c r="AH1088" s="114">
        <f t="shared" si="558"/>
        <v>0.20105820105820105</v>
      </c>
    </row>
    <row r="1089" spans="1:34" ht="21" customHeight="1">
      <c r="A1089" s="15">
        <f t="shared" si="517"/>
        <v>1079</v>
      </c>
      <c r="E1089" s="595">
        <v>1</v>
      </c>
      <c r="F1089" s="119"/>
      <c r="G1089" s="594"/>
      <c r="H1089" s="120"/>
      <c r="I1089" s="588"/>
      <c r="J1089" s="594">
        <f t="shared" si="539"/>
        <v>0</v>
      </c>
      <c r="K1089" s="594" t="s">
        <v>138</v>
      </c>
      <c r="L1089" s="586"/>
      <c r="M1089" s="595">
        <v>3</v>
      </c>
      <c r="N1089" s="19">
        <f t="shared" si="540"/>
        <v>175</v>
      </c>
      <c r="O1089" s="102">
        <f t="shared" si="541"/>
        <v>0</v>
      </c>
      <c r="P1089" s="103">
        <f t="shared" si="542"/>
        <v>0</v>
      </c>
      <c r="Q1089" s="62">
        <f t="shared" si="538"/>
        <v>10500</v>
      </c>
      <c r="R1089" s="104">
        <f t="shared" si="543"/>
        <v>150</v>
      </c>
      <c r="S1089" s="62">
        <f t="shared" si="544"/>
        <v>0</v>
      </c>
      <c r="T1089" s="62">
        <f t="shared" si="545"/>
        <v>0</v>
      </c>
      <c r="U1089" s="62">
        <f t="shared" si="546"/>
        <v>10500</v>
      </c>
      <c r="V1089" s="62">
        <f t="shared" si="547"/>
        <v>18900</v>
      </c>
      <c r="W1089" s="19">
        <f t="shared" si="548"/>
        <v>1.7964071856287425</v>
      </c>
      <c r="X1089" s="111">
        <f t="shared" si="549"/>
        <v>25200</v>
      </c>
      <c r="Y1089" s="111"/>
      <c r="Z1089" s="112">
        <f t="shared" si="550"/>
        <v>628.74251497005991</v>
      </c>
      <c r="AA1089" s="112">
        <f t="shared" si="551"/>
        <v>411.6</v>
      </c>
      <c r="AB1089" s="112">
        <f t="shared" si="552"/>
        <v>0</v>
      </c>
      <c r="AC1089" s="112">
        <f t="shared" si="553"/>
        <v>6287.4251497006007</v>
      </c>
      <c r="AD1089" s="112">
        <f t="shared" si="554"/>
        <v>4116</v>
      </c>
      <c r="AE1089" s="112">
        <f t="shared" si="555"/>
        <v>5700</v>
      </c>
      <c r="AF1089" s="112">
        <f t="shared" si="556"/>
        <v>3800</v>
      </c>
      <c r="AG1089" s="113">
        <f t="shared" si="557"/>
        <v>0.30158730158730157</v>
      </c>
      <c r="AH1089" s="114">
        <f t="shared" si="558"/>
        <v>0.20105820105820105</v>
      </c>
    </row>
    <row r="1090" spans="1:34" ht="21" customHeight="1">
      <c r="A1090" s="15">
        <f t="shared" si="517"/>
        <v>1080</v>
      </c>
      <c r="E1090" s="595">
        <v>1</v>
      </c>
      <c r="F1090" s="119"/>
      <c r="G1090" s="594"/>
      <c r="H1090" s="120"/>
      <c r="I1090" s="588"/>
      <c r="J1090" s="594">
        <f t="shared" si="539"/>
        <v>0</v>
      </c>
      <c r="K1090" s="594" t="s">
        <v>138</v>
      </c>
      <c r="L1090" s="586"/>
      <c r="M1090" s="595">
        <v>3</v>
      </c>
      <c r="N1090" s="19">
        <f t="shared" si="540"/>
        <v>175</v>
      </c>
      <c r="O1090" s="102">
        <f t="shared" si="541"/>
        <v>0</v>
      </c>
      <c r="P1090" s="103">
        <f t="shared" si="542"/>
        <v>0</v>
      </c>
      <c r="Q1090" s="62">
        <f t="shared" si="538"/>
        <v>10500</v>
      </c>
      <c r="R1090" s="104">
        <f t="shared" si="543"/>
        <v>150</v>
      </c>
      <c r="S1090" s="62">
        <f t="shared" si="544"/>
        <v>0</v>
      </c>
      <c r="T1090" s="62">
        <f t="shared" si="545"/>
        <v>0</v>
      </c>
      <c r="U1090" s="62">
        <f t="shared" si="546"/>
        <v>10500</v>
      </c>
      <c r="V1090" s="62">
        <f t="shared" si="547"/>
        <v>18900</v>
      </c>
      <c r="W1090" s="19">
        <f t="shared" si="548"/>
        <v>1.7964071856287425</v>
      </c>
      <c r="X1090" s="111">
        <f t="shared" si="549"/>
        <v>25200</v>
      </c>
      <c r="Y1090" s="111"/>
      <c r="Z1090" s="112">
        <f t="shared" si="550"/>
        <v>628.74251497005991</v>
      </c>
      <c r="AA1090" s="112">
        <f t="shared" si="551"/>
        <v>411.6</v>
      </c>
      <c r="AB1090" s="112">
        <f t="shared" si="552"/>
        <v>0</v>
      </c>
      <c r="AC1090" s="112">
        <f t="shared" si="553"/>
        <v>6287.4251497006007</v>
      </c>
      <c r="AD1090" s="112">
        <f t="shared" si="554"/>
        <v>4116</v>
      </c>
      <c r="AE1090" s="112">
        <f t="shared" si="555"/>
        <v>5700</v>
      </c>
      <c r="AF1090" s="112">
        <f t="shared" si="556"/>
        <v>3800</v>
      </c>
      <c r="AG1090" s="113">
        <f t="shared" si="557"/>
        <v>0.30158730158730157</v>
      </c>
      <c r="AH1090" s="114">
        <f t="shared" si="558"/>
        <v>0.20105820105820105</v>
      </c>
    </row>
    <row r="1091" spans="1:34" ht="21" customHeight="1">
      <c r="A1091" s="15">
        <f t="shared" si="517"/>
        <v>1081</v>
      </c>
      <c r="E1091" s="595">
        <v>1</v>
      </c>
      <c r="F1091" s="119"/>
      <c r="G1091" s="594"/>
      <c r="H1091" s="120"/>
      <c r="I1091" s="588"/>
      <c r="J1091" s="594">
        <f t="shared" si="539"/>
        <v>0</v>
      </c>
      <c r="K1091" s="594" t="s">
        <v>138</v>
      </c>
      <c r="L1091" s="586"/>
      <c r="M1091" s="595">
        <v>3</v>
      </c>
      <c r="N1091" s="19">
        <f t="shared" si="540"/>
        <v>175</v>
      </c>
      <c r="O1091" s="102">
        <f t="shared" si="541"/>
        <v>0</v>
      </c>
      <c r="P1091" s="103">
        <f t="shared" si="542"/>
        <v>0</v>
      </c>
      <c r="Q1091" s="62">
        <f t="shared" si="538"/>
        <v>10500</v>
      </c>
      <c r="R1091" s="104">
        <f t="shared" si="543"/>
        <v>150</v>
      </c>
      <c r="S1091" s="62">
        <f t="shared" si="544"/>
        <v>0</v>
      </c>
      <c r="T1091" s="62">
        <f t="shared" si="545"/>
        <v>0</v>
      </c>
      <c r="U1091" s="62">
        <f t="shared" si="546"/>
        <v>10500</v>
      </c>
      <c r="V1091" s="62">
        <f t="shared" si="547"/>
        <v>18900</v>
      </c>
      <c r="W1091" s="19">
        <f t="shared" si="548"/>
        <v>1.7964071856287425</v>
      </c>
      <c r="X1091" s="111">
        <f t="shared" si="549"/>
        <v>25200</v>
      </c>
      <c r="Y1091" s="111"/>
      <c r="Z1091" s="112">
        <f t="shared" si="550"/>
        <v>628.74251497005991</v>
      </c>
      <c r="AA1091" s="112">
        <f t="shared" si="551"/>
        <v>411.6</v>
      </c>
      <c r="AB1091" s="112">
        <f t="shared" si="552"/>
        <v>0</v>
      </c>
      <c r="AC1091" s="112">
        <f t="shared" si="553"/>
        <v>6287.4251497006007</v>
      </c>
      <c r="AD1091" s="112">
        <f t="shared" si="554"/>
        <v>4116</v>
      </c>
      <c r="AE1091" s="112">
        <f t="shared" si="555"/>
        <v>5700</v>
      </c>
      <c r="AF1091" s="112">
        <f t="shared" si="556"/>
        <v>3800</v>
      </c>
      <c r="AG1091" s="113">
        <f t="shared" si="557"/>
        <v>0.30158730158730157</v>
      </c>
      <c r="AH1091" s="114">
        <f t="shared" si="558"/>
        <v>0.20105820105820105</v>
      </c>
    </row>
    <row r="1092" spans="1:34" ht="21" customHeight="1">
      <c r="A1092" s="15">
        <f t="shared" si="517"/>
        <v>1082</v>
      </c>
      <c r="E1092" s="595">
        <v>1</v>
      </c>
      <c r="F1092" s="119"/>
      <c r="G1092" s="594"/>
      <c r="H1092" s="120"/>
      <c r="I1092" s="588"/>
      <c r="J1092" s="594">
        <f t="shared" si="539"/>
        <v>0</v>
      </c>
      <c r="K1092" s="594" t="s">
        <v>138</v>
      </c>
      <c r="L1092" s="586"/>
      <c r="M1092" s="595">
        <v>3</v>
      </c>
      <c r="N1092" s="19">
        <f t="shared" si="540"/>
        <v>175</v>
      </c>
      <c r="O1092" s="102">
        <f t="shared" si="541"/>
        <v>0</v>
      </c>
      <c r="P1092" s="103">
        <f t="shared" si="542"/>
        <v>0</v>
      </c>
      <c r="Q1092" s="62">
        <f t="shared" si="538"/>
        <v>10500</v>
      </c>
      <c r="R1092" s="104">
        <f t="shared" si="543"/>
        <v>150</v>
      </c>
      <c r="S1092" s="62">
        <f t="shared" si="544"/>
        <v>0</v>
      </c>
      <c r="T1092" s="62">
        <f t="shared" si="545"/>
        <v>0</v>
      </c>
      <c r="U1092" s="62">
        <f t="shared" si="546"/>
        <v>10500</v>
      </c>
      <c r="V1092" s="62">
        <f t="shared" si="547"/>
        <v>18900</v>
      </c>
      <c r="W1092" s="19">
        <f t="shared" si="548"/>
        <v>1.7964071856287425</v>
      </c>
      <c r="X1092" s="111">
        <f t="shared" si="549"/>
        <v>25200</v>
      </c>
      <c r="Y1092" s="111"/>
      <c r="Z1092" s="112">
        <f t="shared" si="550"/>
        <v>628.74251497005991</v>
      </c>
      <c r="AA1092" s="112">
        <f t="shared" si="551"/>
        <v>411.6</v>
      </c>
      <c r="AB1092" s="112">
        <f t="shared" si="552"/>
        <v>0</v>
      </c>
      <c r="AC1092" s="112">
        <f t="shared" si="553"/>
        <v>6287.4251497006007</v>
      </c>
      <c r="AD1092" s="112">
        <f t="shared" si="554"/>
        <v>4116</v>
      </c>
      <c r="AE1092" s="112">
        <f t="shared" si="555"/>
        <v>5700</v>
      </c>
      <c r="AF1092" s="112">
        <f t="shared" si="556"/>
        <v>3800</v>
      </c>
      <c r="AG1092" s="113">
        <f t="shared" si="557"/>
        <v>0.30158730158730157</v>
      </c>
      <c r="AH1092" s="114">
        <f t="shared" si="558"/>
        <v>0.20105820105820105</v>
      </c>
    </row>
    <row r="1093" spans="1:34" ht="21" customHeight="1">
      <c r="A1093" s="15">
        <f t="shared" si="517"/>
        <v>1083</v>
      </c>
      <c r="E1093" s="595">
        <v>1</v>
      </c>
      <c r="F1093" s="119"/>
      <c r="G1093" s="594"/>
      <c r="H1093" s="120"/>
      <c r="I1093" s="588"/>
      <c r="J1093" s="594">
        <f t="shared" si="539"/>
        <v>0</v>
      </c>
      <c r="K1093" s="594" t="s">
        <v>138</v>
      </c>
      <c r="L1093" s="586"/>
      <c r="M1093" s="595">
        <v>3</v>
      </c>
      <c r="N1093" s="19">
        <f t="shared" si="540"/>
        <v>175</v>
      </c>
      <c r="O1093" s="102">
        <f t="shared" si="541"/>
        <v>0</v>
      </c>
      <c r="P1093" s="103">
        <f t="shared" si="542"/>
        <v>0</v>
      </c>
      <c r="Q1093" s="62">
        <f t="shared" si="538"/>
        <v>10500</v>
      </c>
      <c r="R1093" s="104">
        <f t="shared" si="543"/>
        <v>150</v>
      </c>
      <c r="S1093" s="62">
        <f t="shared" si="544"/>
        <v>0</v>
      </c>
      <c r="T1093" s="62">
        <f t="shared" si="545"/>
        <v>0</v>
      </c>
      <c r="U1093" s="62">
        <f t="shared" si="546"/>
        <v>10500</v>
      </c>
      <c r="V1093" s="62">
        <f t="shared" si="547"/>
        <v>18900</v>
      </c>
      <c r="W1093" s="19">
        <f t="shared" si="548"/>
        <v>1.7964071856287425</v>
      </c>
      <c r="X1093" s="111">
        <f t="shared" si="549"/>
        <v>25200</v>
      </c>
      <c r="Y1093" s="111"/>
      <c r="Z1093" s="112">
        <f t="shared" si="550"/>
        <v>628.74251497005991</v>
      </c>
      <c r="AA1093" s="112">
        <f t="shared" si="551"/>
        <v>411.6</v>
      </c>
      <c r="AB1093" s="112">
        <f t="shared" si="552"/>
        <v>0</v>
      </c>
      <c r="AC1093" s="112">
        <f t="shared" si="553"/>
        <v>6287.4251497006007</v>
      </c>
      <c r="AD1093" s="112">
        <f t="shared" si="554"/>
        <v>4116</v>
      </c>
      <c r="AE1093" s="112">
        <f t="shared" si="555"/>
        <v>5700</v>
      </c>
      <c r="AF1093" s="112">
        <f t="shared" si="556"/>
        <v>3800</v>
      </c>
      <c r="AG1093" s="113">
        <f t="shared" si="557"/>
        <v>0.30158730158730157</v>
      </c>
      <c r="AH1093" s="114">
        <f t="shared" si="558"/>
        <v>0.20105820105820105</v>
      </c>
    </row>
    <row r="1094" spans="1:34" ht="21" customHeight="1">
      <c r="A1094" s="15">
        <f t="shared" si="517"/>
        <v>1084</v>
      </c>
      <c r="E1094" s="595">
        <v>1</v>
      </c>
      <c r="F1094" s="119"/>
      <c r="G1094" s="594"/>
      <c r="H1094" s="120"/>
      <c r="I1094" s="588"/>
      <c r="J1094" s="594">
        <f t="shared" si="539"/>
        <v>0</v>
      </c>
      <c r="K1094" s="594" t="s">
        <v>138</v>
      </c>
      <c r="L1094" s="586"/>
      <c r="M1094" s="595">
        <v>3</v>
      </c>
      <c r="N1094" s="19">
        <f t="shared" si="540"/>
        <v>175</v>
      </c>
      <c r="O1094" s="102">
        <f t="shared" si="541"/>
        <v>0</v>
      </c>
      <c r="P1094" s="103">
        <f t="shared" si="542"/>
        <v>0</v>
      </c>
      <c r="Q1094" s="62">
        <f t="shared" si="538"/>
        <v>10500</v>
      </c>
      <c r="R1094" s="104">
        <f t="shared" si="543"/>
        <v>150</v>
      </c>
      <c r="S1094" s="62">
        <f t="shared" si="544"/>
        <v>0</v>
      </c>
      <c r="T1094" s="62">
        <f t="shared" si="545"/>
        <v>0</v>
      </c>
      <c r="U1094" s="62">
        <f t="shared" si="546"/>
        <v>10500</v>
      </c>
      <c r="V1094" s="62">
        <f t="shared" si="547"/>
        <v>18900</v>
      </c>
      <c r="W1094" s="19">
        <f t="shared" si="548"/>
        <v>1.7964071856287425</v>
      </c>
      <c r="X1094" s="111">
        <f t="shared" si="549"/>
        <v>25200</v>
      </c>
      <c r="Y1094" s="111"/>
      <c r="Z1094" s="112">
        <f t="shared" si="550"/>
        <v>628.74251497005991</v>
      </c>
      <c r="AA1094" s="112">
        <f t="shared" si="551"/>
        <v>411.6</v>
      </c>
      <c r="AB1094" s="112">
        <f t="shared" si="552"/>
        <v>0</v>
      </c>
      <c r="AC1094" s="112">
        <f t="shared" si="553"/>
        <v>6287.4251497006007</v>
      </c>
      <c r="AD1094" s="112">
        <f t="shared" si="554"/>
        <v>4116</v>
      </c>
      <c r="AE1094" s="112">
        <f t="shared" si="555"/>
        <v>5700</v>
      </c>
      <c r="AF1094" s="112">
        <f t="shared" si="556"/>
        <v>3800</v>
      </c>
      <c r="AG1094" s="113">
        <f t="shared" si="557"/>
        <v>0.30158730158730157</v>
      </c>
      <c r="AH1094" s="114">
        <f t="shared" si="558"/>
        <v>0.20105820105820105</v>
      </c>
    </row>
    <row r="1095" spans="1:34" ht="21" customHeight="1">
      <c r="A1095" s="15">
        <f t="shared" si="517"/>
        <v>1085</v>
      </c>
      <c r="E1095" s="595">
        <v>1</v>
      </c>
      <c r="F1095" s="119"/>
      <c r="G1095" s="594"/>
      <c r="H1095" s="120"/>
      <c r="I1095" s="588"/>
      <c r="J1095" s="594">
        <f t="shared" si="539"/>
        <v>0</v>
      </c>
      <c r="K1095" s="594" t="s">
        <v>138</v>
      </c>
      <c r="L1095" s="586"/>
      <c r="M1095" s="595">
        <v>3</v>
      </c>
      <c r="N1095" s="19">
        <f t="shared" si="540"/>
        <v>175</v>
      </c>
      <c r="O1095" s="102">
        <f t="shared" si="541"/>
        <v>0</v>
      </c>
      <c r="P1095" s="103">
        <f t="shared" si="542"/>
        <v>0</v>
      </c>
      <c r="Q1095" s="62">
        <f t="shared" si="538"/>
        <v>10500</v>
      </c>
      <c r="R1095" s="104">
        <f t="shared" si="543"/>
        <v>150</v>
      </c>
      <c r="S1095" s="62">
        <f t="shared" si="544"/>
        <v>0</v>
      </c>
      <c r="T1095" s="62">
        <f t="shared" si="545"/>
        <v>0</v>
      </c>
      <c r="U1095" s="62">
        <f t="shared" si="546"/>
        <v>10500</v>
      </c>
      <c r="V1095" s="62">
        <f t="shared" si="547"/>
        <v>18900</v>
      </c>
      <c r="W1095" s="19">
        <f t="shared" si="548"/>
        <v>1.7964071856287425</v>
      </c>
      <c r="X1095" s="111">
        <f t="shared" si="549"/>
        <v>25200</v>
      </c>
      <c r="Y1095" s="111"/>
      <c r="Z1095" s="112">
        <f t="shared" si="550"/>
        <v>628.74251497005991</v>
      </c>
      <c r="AA1095" s="112">
        <f t="shared" si="551"/>
        <v>411.6</v>
      </c>
      <c r="AB1095" s="112">
        <f t="shared" si="552"/>
        <v>0</v>
      </c>
      <c r="AC1095" s="112">
        <f t="shared" si="553"/>
        <v>6287.4251497006007</v>
      </c>
      <c r="AD1095" s="112">
        <f t="shared" si="554"/>
        <v>4116</v>
      </c>
      <c r="AE1095" s="112">
        <f t="shared" si="555"/>
        <v>5700</v>
      </c>
      <c r="AF1095" s="112">
        <f t="shared" si="556"/>
        <v>3800</v>
      </c>
      <c r="AG1095" s="113">
        <f t="shared" si="557"/>
        <v>0.30158730158730157</v>
      </c>
      <c r="AH1095" s="114">
        <f t="shared" si="558"/>
        <v>0.20105820105820105</v>
      </c>
    </row>
    <row r="1096" spans="1:34" ht="21" customHeight="1">
      <c r="A1096" s="15">
        <f t="shared" si="517"/>
        <v>1086</v>
      </c>
      <c r="E1096" s="595">
        <v>1</v>
      </c>
      <c r="F1096" s="119"/>
      <c r="G1096" s="594"/>
      <c r="H1096" s="120"/>
      <c r="I1096" s="588"/>
      <c r="J1096" s="594">
        <f t="shared" si="539"/>
        <v>0</v>
      </c>
      <c r="K1096" s="594" t="s">
        <v>138</v>
      </c>
      <c r="L1096" s="586"/>
      <c r="M1096" s="595">
        <v>3</v>
      </c>
      <c r="N1096" s="19">
        <f t="shared" si="540"/>
        <v>175</v>
      </c>
      <c r="O1096" s="102">
        <f t="shared" si="541"/>
        <v>0</v>
      </c>
      <c r="P1096" s="103">
        <f t="shared" si="542"/>
        <v>0</v>
      </c>
      <c r="Q1096" s="62">
        <f t="shared" si="538"/>
        <v>10500</v>
      </c>
      <c r="R1096" s="104">
        <f t="shared" si="543"/>
        <v>150</v>
      </c>
      <c r="S1096" s="62">
        <f t="shared" si="544"/>
        <v>0</v>
      </c>
      <c r="T1096" s="62">
        <f t="shared" si="545"/>
        <v>0</v>
      </c>
      <c r="U1096" s="62">
        <f t="shared" si="546"/>
        <v>10500</v>
      </c>
      <c r="V1096" s="62">
        <f t="shared" si="547"/>
        <v>18900</v>
      </c>
      <c r="W1096" s="19">
        <f t="shared" si="548"/>
        <v>1.7964071856287425</v>
      </c>
      <c r="X1096" s="111">
        <f t="shared" si="549"/>
        <v>25200</v>
      </c>
      <c r="Y1096" s="111"/>
      <c r="Z1096" s="112">
        <f t="shared" si="550"/>
        <v>628.74251497005991</v>
      </c>
      <c r="AA1096" s="112">
        <f t="shared" si="551"/>
        <v>411.6</v>
      </c>
      <c r="AB1096" s="112">
        <f t="shared" si="552"/>
        <v>0</v>
      </c>
      <c r="AC1096" s="112">
        <f t="shared" si="553"/>
        <v>6287.4251497006007</v>
      </c>
      <c r="AD1096" s="112">
        <f t="shared" si="554"/>
        <v>4116</v>
      </c>
      <c r="AE1096" s="112">
        <f t="shared" si="555"/>
        <v>5700</v>
      </c>
      <c r="AF1096" s="112">
        <f t="shared" si="556"/>
        <v>3800</v>
      </c>
      <c r="AG1096" s="113">
        <f t="shared" si="557"/>
        <v>0.30158730158730157</v>
      </c>
      <c r="AH1096" s="114">
        <f t="shared" si="558"/>
        <v>0.20105820105820105</v>
      </c>
    </row>
    <row r="1097" spans="1:34" ht="21" customHeight="1">
      <c r="A1097" s="15">
        <f t="shared" si="517"/>
        <v>1087</v>
      </c>
      <c r="E1097" s="595">
        <v>1</v>
      </c>
      <c r="F1097" s="119"/>
      <c r="G1097" s="594"/>
      <c r="H1097" s="120"/>
      <c r="I1097" s="588"/>
      <c r="J1097" s="594">
        <f t="shared" si="539"/>
        <v>0</v>
      </c>
      <c r="K1097" s="594" t="s">
        <v>138</v>
      </c>
      <c r="L1097" s="586"/>
      <c r="M1097" s="595">
        <v>3</v>
      </c>
      <c r="N1097" s="19">
        <f t="shared" si="540"/>
        <v>175</v>
      </c>
      <c r="O1097" s="102">
        <f t="shared" si="541"/>
        <v>0</v>
      </c>
      <c r="P1097" s="103">
        <f t="shared" si="542"/>
        <v>0</v>
      </c>
      <c r="Q1097" s="62">
        <f t="shared" si="538"/>
        <v>10500</v>
      </c>
      <c r="R1097" s="104">
        <f t="shared" si="543"/>
        <v>150</v>
      </c>
      <c r="S1097" s="62">
        <f t="shared" si="544"/>
        <v>0</v>
      </c>
      <c r="T1097" s="62">
        <f t="shared" si="545"/>
        <v>0</v>
      </c>
      <c r="U1097" s="62">
        <f t="shared" si="546"/>
        <v>10500</v>
      </c>
      <c r="V1097" s="62">
        <f t="shared" si="547"/>
        <v>18900</v>
      </c>
      <c r="W1097" s="19">
        <f t="shared" si="548"/>
        <v>1.7964071856287425</v>
      </c>
      <c r="X1097" s="111">
        <f t="shared" si="549"/>
        <v>25200</v>
      </c>
      <c r="Y1097" s="111"/>
      <c r="Z1097" s="112">
        <f t="shared" si="550"/>
        <v>628.74251497005991</v>
      </c>
      <c r="AA1097" s="112">
        <f t="shared" si="551"/>
        <v>411.6</v>
      </c>
      <c r="AB1097" s="112">
        <f t="shared" si="552"/>
        <v>0</v>
      </c>
      <c r="AC1097" s="112">
        <f t="shared" si="553"/>
        <v>6287.4251497006007</v>
      </c>
      <c r="AD1097" s="112">
        <f t="shared" si="554"/>
        <v>4116</v>
      </c>
      <c r="AE1097" s="112">
        <f t="shared" si="555"/>
        <v>5700</v>
      </c>
      <c r="AF1097" s="112">
        <f t="shared" si="556"/>
        <v>3800</v>
      </c>
      <c r="AG1097" s="113">
        <f t="shared" si="557"/>
        <v>0.30158730158730157</v>
      </c>
      <c r="AH1097" s="114">
        <f t="shared" si="558"/>
        <v>0.20105820105820105</v>
      </c>
    </row>
    <row r="1098" spans="1:34" ht="21" customHeight="1">
      <c r="A1098" s="15">
        <f t="shared" si="517"/>
        <v>1088</v>
      </c>
      <c r="E1098" s="595">
        <v>1</v>
      </c>
      <c r="F1098" s="119"/>
      <c r="G1098" s="594"/>
      <c r="H1098" s="120"/>
      <c r="I1098" s="588"/>
      <c r="J1098" s="594">
        <f t="shared" si="539"/>
        <v>0</v>
      </c>
      <c r="K1098" s="594" t="s">
        <v>138</v>
      </c>
      <c r="L1098" s="586"/>
      <c r="M1098" s="595">
        <v>3</v>
      </c>
      <c r="N1098" s="19">
        <f t="shared" si="540"/>
        <v>175</v>
      </c>
      <c r="O1098" s="102">
        <f t="shared" si="541"/>
        <v>0</v>
      </c>
      <c r="P1098" s="103">
        <f t="shared" si="542"/>
        <v>0</v>
      </c>
      <c r="Q1098" s="62">
        <f t="shared" si="538"/>
        <v>10500</v>
      </c>
      <c r="R1098" s="104">
        <f t="shared" si="543"/>
        <v>150</v>
      </c>
      <c r="S1098" s="62">
        <f t="shared" si="544"/>
        <v>0</v>
      </c>
      <c r="T1098" s="62">
        <f t="shared" si="545"/>
        <v>0</v>
      </c>
      <c r="U1098" s="62">
        <f t="shared" si="546"/>
        <v>10500</v>
      </c>
      <c r="V1098" s="62">
        <f t="shared" si="547"/>
        <v>18900</v>
      </c>
      <c r="W1098" s="19">
        <f t="shared" si="548"/>
        <v>1.7964071856287425</v>
      </c>
      <c r="X1098" s="111">
        <f t="shared" si="549"/>
        <v>25200</v>
      </c>
      <c r="Y1098" s="111"/>
      <c r="Z1098" s="112">
        <f t="shared" si="550"/>
        <v>628.74251497005991</v>
      </c>
      <c r="AA1098" s="112">
        <f t="shared" si="551"/>
        <v>411.6</v>
      </c>
      <c r="AB1098" s="112">
        <f t="shared" si="552"/>
        <v>0</v>
      </c>
      <c r="AC1098" s="112">
        <f t="shared" si="553"/>
        <v>6287.4251497006007</v>
      </c>
      <c r="AD1098" s="112">
        <f t="shared" si="554"/>
        <v>4116</v>
      </c>
      <c r="AE1098" s="112">
        <f t="shared" si="555"/>
        <v>5700</v>
      </c>
      <c r="AF1098" s="112">
        <f t="shared" si="556"/>
        <v>3800</v>
      </c>
      <c r="AG1098" s="113">
        <f t="shared" si="557"/>
        <v>0.30158730158730157</v>
      </c>
      <c r="AH1098" s="114">
        <f t="shared" si="558"/>
        <v>0.20105820105820105</v>
      </c>
    </row>
    <row r="1099" spans="1:34" ht="21" customHeight="1">
      <c r="A1099" s="15">
        <f t="shared" si="517"/>
        <v>1089</v>
      </c>
      <c r="E1099" s="595">
        <v>1</v>
      </c>
      <c r="F1099" s="119"/>
      <c r="G1099" s="594"/>
      <c r="H1099" s="120"/>
      <c r="I1099" s="588"/>
      <c r="J1099" s="594">
        <f t="shared" si="539"/>
        <v>0</v>
      </c>
      <c r="K1099" s="594" t="s">
        <v>138</v>
      </c>
      <c r="L1099" s="586"/>
      <c r="M1099" s="595">
        <v>3</v>
      </c>
      <c r="N1099" s="19">
        <f t="shared" si="540"/>
        <v>175</v>
      </c>
      <c r="O1099" s="102">
        <f t="shared" si="541"/>
        <v>0</v>
      </c>
      <c r="P1099" s="103">
        <f t="shared" si="542"/>
        <v>0</v>
      </c>
      <c r="Q1099" s="62">
        <f t="shared" si="538"/>
        <v>10500</v>
      </c>
      <c r="R1099" s="104">
        <f t="shared" si="543"/>
        <v>150</v>
      </c>
      <c r="S1099" s="62">
        <f t="shared" si="544"/>
        <v>0</v>
      </c>
      <c r="T1099" s="62">
        <f t="shared" si="545"/>
        <v>0</v>
      </c>
      <c r="U1099" s="62">
        <f t="shared" si="546"/>
        <v>10500</v>
      </c>
      <c r="V1099" s="62">
        <f t="shared" si="547"/>
        <v>18900</v>
      </c>
      <c r="W1099" s="19">
        <f t="shared" si="548"/>
        <v>1.7964071856287425</v>
      </c>
      <c r="X1099" s="111">
        <f t="shared" si="549"/>
        <v>25200</v>
      </c>
      <c r="Y1099" s="111"/>
      <c r="Z1099" s="112">
        <f t="shared" si="550"/>
        <v>628.74251497005991</v>
      </c>
      <c r="AA1099" s="112">
        <f t="shared" si="551"/>
        <v>411.6</v>
      </c>
      <c r="AB1099" s="112">
        <f t="shared" si="552"/>
        <v>0</v>
      </c>
      <c r="AC1099" s="112">
        <f t="shared" si="553"/>
        <v>6287.4251497006007</v>
      </c>
      <c r="AD1099" s="112">
        <f t="shared" si="554"/>
        <v>4116</v>
      </c>
      <c r="AE1099" s="112">
        <f t="shared" si="555"/>
        <v>5700</v>
      </c>
      <c r="AF1099" s="112">
        <f t="shared" si="556"/>
        <v>3800</v>
      </c>
      <c r="AG1099" s="113">
        <f t="shared" si="557"/>
        <v>0.30158730158730157</v>
      </c>
      <c r="AH1099" s="114">
        <f t="shared" si="558"/>
        <v>0.20105820105820105</v>
      </c>
    </row>
    <row r="1100" spans="1:34" ht="21" customHeight="1">
      <c r="A1100" s="15">
        <f t="shared" si="517"/>
        <v>1090</v>
      </c>
      <c r="E1100" s="595">
        <v>1</v>
      </c>
      <c r="F1100" s="119"/>
      <c r="G1100" s="594"/>
      <c r="H1100" s="120"/>
      <c r="I1100" s="588"/>
      <c r="J1100" s="594">
        <f t="shared" si="539"/>
        <v>0</v>
      </c>
      <c r="K1100" s="594" t="s">
        <v>138</v>
      </c>
      <c r="L1100" s="586"/>
      <c r="M1100" s="595">
        <v>3</v>
      </c>
      <c r="N1100" s="19">
        <f t="shared" si="540"/>
        <v>175</v>
      </c>
      <c r="O1100" s="102">
        <f t="shared" si="541"/>
        <v>0</v>
      </c>
      <c r="P1100" s="103">
        <f t="shared" si="542"/>
        <v>0</v>
      </c>
      <c r="Q1100" s="62">
        <f t="shared" si="538"/>
        <v>10500</v>
      </c>
      <c r="R1100" s="104">
        <f t="shared" si="543"/>
        <v>150</v>
      </c>
      <c r="S1100" s="62">
        <f t="shared" si="544"/>
        <v>0</v>
      </c>
      <c r="T1100" s="62">
        <f t="shared" si="545"/>
        <v>0</v>
      </c>
      <c r="U1100" s="62">
        <f t="shared" si="546"/>
        <v>10500</v>
      </c>
      <c r="V1100" s="62">
        <f t="shared" si="547"/>
        <v>18900</v>
      </c>
      <c r="W1100" s="19">
        <f t="shared" si="548"/>
        <v>1.7964071856287425</v>
      </c>
      <c r="X1100" s="111">
        <f t="shared" si="549"/>
        <v>25200</v>
      </c>
      <c r="Y1100" s="111"/>
      <c r="Z1100" s="112">
        <f t="shared" si="550"/>
        <v>628.74251497005991</v>
      </c>
      <c r="AA1100" s="112">
        <f t="shared" si="551"/>
        <v>411.6</v>
      </c>
      <c r="AB1100" s="112">
        <f t="shared" si="552"/>
        <v>0</v>
      </c>
      <c r="AC1100" s="112">
        <f t="shared" si="553"/>
        <v>6287.4251497006007</v>
      </c>
      <c r="AD1100" s="112">
        <f t="shared" si="554"/>
        <v>4116</v>
      </c>
      <c r="AE1100" s="112">
        <f t="shared" si="555"/>
        <v>5700</v>
      </c>
      <c r="AF1100" s="112">
        <f t="shared" si="556"/>
        <v>3800</v>
      </c>
      <c r="AG1100" s="113">
        <f t="shared" si="557"/>
        <v>0.30158730158730157</v>
      </c>
      <c r="AH1100" s="114">
        <f t="shared" si="558"/>
        <v>0.20105820105820105</v>
      </c>
    </row>
    <row r="1101" spans="1:34" ht="21" customHeight="1">
      <c r="A1101" s="15">
        <f t="shared" si="517"/>
        <v>1091</v>
      </c>
      <c r="E1101" s="595">
        <v>1</v>
      </c>
      <c r="F1101" s="119"/>
      <c r="G1101" s="594"/>
      <c r="H1101" s="120"/>
      <c r="I1101" s="588"/>
      <c r="J1101" s="594">
        <f t="shared" si="539"/>
        <v>0</v>
      </c>
      <c r="K1101" s="594" t="s">
        <v>138</v>
      </c>
      <c r="L1101" s="586"/>
      <c r="M1101" s="595">
        <v>3</v>
      </c>
      <c r="N1101" s="19">
        <f t="shared" si="540"/>
        <v>175</v>
      </c>
      <c r="O1101" s="102">
        <f t="shared" si="541"/>
        <v>0</v>
      </c>
      <c r="P1101" s="103">
        <f t="shared" si="542"/>
        <v>0</v>
      </c>
      <c r="Q1101" s="62">
        <f t="shared" si="538"/>
        <v>10500</v>
      </c>
      <c r="R1101" s="104">
        <f t="shared" si="543"/>
        <v>150</v>
      </c>
      <c r="S1101" s="62">
        <f t="shared" si="544"/>
        <v>0</v>
      </c>
      <c r="T1101" s="62">
        <f t="shared" si="545"/>
        <v>0</v>
      </c>
      <c r="U1101" s="62">
        <f t="shared" si="546"/>
        <v>10500</v>
      </c>
      <c r="V1101" s="62">
        <f t="shared" si="547"/>
        <v>18900</v>
      </c>
      <c r="W1101" s="19">
        <f t="shared" si="548"/>
        <v>1.7964071856287425</v>
      </c>
      <c r="X1101" s="111">
        <f t="shared" si="549"/>
        <v>25200</v>
      </c>
      <c r="Y1101" s="111"/>
      <c r="Z1101" s="112">
        <f t="shared" si="550"/>
        <v>628.74251497005991</v>
      </c>
      <c r="AA1101" s="112">
        <f t="shared" si="551"/>
        <v>411.6</v>
      </c>
      <c r="AB1101" s="112">
        <f t="shared" si="552"/>
        <v>0</v>
      </c>
      <c r="AC1101" s="112">
        <f t="shared" si="553"/>
        <v>6287.4251497006007</v>
      </c>
      <c r="AD1101" s="112">
        <f t="shared" si="554"/>
        <v>4116</v>
      </c>
      <c r="AE1101" s="112">
        <f t="shared" si="555"/>
        <v>5700</v>
      </c>
      <c r="AF1101" s="112">
        <f t="shared" si="556"/>
        <v>3800</v>
      </c>
      <c r="AG1101" s="113">
        <f t="shared" si="557"/>
        <v>0.30158730158730157</v>
      </c>
      <c r="AH1101" s="114">
        <f t="shared" si="558"/>
        <v>0.20105820105820105</v>
      </c>
    </row>
    <row r="1102" spans="1:34" ht="21" customHeight="1">
      <c r="A1102" s="15">
        <f t="shared" si="517"/>
        <v>1092</v>
      </c>
      <c r="E1102" s="595">
        <v>1</v>
      </c>
      <c r="F1102" s="119"/>
      <c r="G1102" s="594"/>
      <c r="H1102" s="120"/>
      <c r="I1102" s="588"/>
      <c r="J1102" s="594">
        <f t="shared" si="539"/>
        <v>0</v>
      </c>
      <c r="K1102" s="594" t="s">
        <v>138</v>
      </c>
      <c r="L1102" s="586"/>
      <c r="M1102" s="595">
        <v>3</v>
      </c>
      <c r="N1102" s="19">
        <f t="shared" si="540"/>
        <v>175</v>
      </c>
      <c r="O1102" s="102">
        <f t="shared" si="541"/>
        <v>0</v>
      </c>
      <c r="P1102" s="103">
        <f t="shared" si="542"/>
        <v>0</v>
      </c>
      <c r="Q1102" s="62">
        <f t="shared" si="538"/>
        <v>10500</v>
      </c>
      <c r="R1102" s="104">
        <f t="shared" si="543"/>
        <v>150</v>
      </c>
      <c r="S1102" s="62">
        <f t="shared" si="544"/>
        <v>0</v>
      </c>
      <c r="T1102" s="62">
        <f t="shared" si="545"/>
        <v>0</v>
      </c>
      <c r="U1102" s="62">
        <f t="shared" si="546"/>
        <v>10500</v>
      </c>
      <c r="V1102" s="62">
        <f t="shared" si="547"/>
        <v>18900</v>
      </c>
      <c r="W1102" s="19">
        <f t="shared" si="548"/>
        <v>1.7964071856287425</v>
      </c>
      <c r="X1102" s="111">
        <f t="shared" si="549"/>
        <v>25200</v>
      </c>
      <c r="Y1102" s="111"/>
      <c r="Z1102" s="112">
        <f t="shared" si="550"/>
        <v>628.74251497005991</v>
      </c>
      <c r="AA1102" s="112">
        <f t="shared" si="551"/>
        <v>411.6</v>
      </c>
      <c r="AB1102" s="112">
        <f t="shared" si="552"/>
        <v>0</v>
      </c>
      <c r="AC1102" s="112">
        <f t="shared" si="553"/>
        <v>6287.4251497006007</v>
      </c>
      <c r="AD1102" s="112">
        <f t="shared" si="554"/>
        <v>4116</v>
      </c>
      <c r="AE1102" s="112">
        <f t="shared" si="555"/>
        <v>5700</v>
      </c>
      <c r="AF1102" s="112">
        <f t="shared" si="556"/>
        <v>3800</v>
      </c>
      <c r="AG1102" s="113">
        <f t="shared" si="557"/>
        <v>0.30158730158730157</v>
      </c>
      <c r="AH1102" s="114">
        <f t="shared" si="558"/>
        <v>0.20105820105820105</v>
      </c>
    </row>
    <row r="1103" spans="1:34" ht="21" customHeight="1">
      <c r="A1103" s="15">
        <f t="shared" si="517"/>
        <v>1093</v>
      </c>
      <c r="E1103" s="595">
        <v>1</v>
      </c>
      <c r="F1103" s="119"/>
      <c r="G1103" s="594"/>
      <c r="H1103" s="120"/>
      <c r="I1103" s="588"/>
      <c r="J1103" s="594">
        <f t="shared" si="539"/>
        <v>0</v>
      </c>
      <c r="K1103" s="594" t="s">
        <v>138</v>
      </c>
      <c r="L1103" s="586"/>
      <c r="M1103" s="595">
        <v>3</v>
      </c>
      <c r="N1103" s="19">
        <f t="shared" si="540"/>
        <v>175</v>
      </c>
      <c r="O1103" s="102">
        <f t="shared" si="541"/>
        <v>0</v>
      </c>
      <c r="P1103" s="103">
        <f t="shared" si="542"/>
        <v>0</v>
      </c>
      <c r="Q1103" s="62">
        <f t="shared" si="538"/>
        <v>10500</v>
      </c>
      <c r="R1103" s="104">
        <f t="shared" si="543"/>
        <v>150</v>
      </c>
      <c r="S1103" s="62">
        <f t="shared" si="544"/>
        <v>0</v>
      </c>
      <c r="T1103" s="62">
        <f t="shared" si="545"/>
        <v>0</v>
      </c>
      <c r="U1103" s="62">
        <f t="shared" si="546"/>
        <v>10500</v>
      </c>
      <c r="V1103" s="62">
        <f t="shared" si="547"/>
        <v>18900</v>
      </c>
      <c r="W1103" s="19">
        <f t="shared" si="548"/>
        <v>1.7964071856287425</v>
      </c>
      <c r="X1103" s="111">
        <f t="shared" si="549"/>
        <v>25200</v>
      </c>
      <c r="Y1103" s="111"/>
      <c r="Z1103" s="112">
        <f t="shared" si="550"/>
        <v>628.74251497005991</v>
      </c>
      <c r="AA1103" s="112">
        <f t="shared" si="551"/>
        <v>411.6</v>
      </c>
      <c r="AB1103" s="112">
        <f t="shared" si="552"/>
        <v>0</v>
      </c>
      <c r="AC1103" s="112">
        <f t="shared" si="553"/>
        <v>6287.4251497006007</v>
      </c>
      <c r="AD1103" s="112">
        <f t="shared" si="554"/>
        <v>4116</v>
      </c>
      <c r="AE1103" s="112">
        <f t="shared" si="555"/>
        <v>5700</v>
      </c>
      <c r="AF1103" s="112">
        <f t="shared" si="556"/>
        <v>3800</v>
      </c>
      <c r="AG1103" s="113">
        <f t="shared" si="557"/>
        <v>0.30158730158730157</v>
      </c>
      <c r="AH1103" s="114">
        <f t="shared" si="558"/>
        <v>0.20105820105820105</v>
      </c>
    </row>
    <row r="1104" spans="1:34" ht="21" customHeight="1">
      <c r="A1104" s="15">
        <f t="shared" ref="A1104:A1133" si="559">ROW()-10</f>
        <v>1094</v>
      </c>
      <c r="E1104" s="595">
        <v>1</v>
      </c>
      <c r="F1104" s="119"/>
      <c r="G1104" s="594"/>
      <c r="H1104" s="120"/>
      <c r="I1104" s="588"/>
      <c r="J1104" s="594">
        <f t="shared" si="539"/>
        <v>0</v>
      </c>
      <c r="K1104" s="594" t="s">
        <v>138</v>
      </c>
      <c r="L1104" s="586"/>
      <c r="M1104" s="595">
        <v>3</v>
      </c>
      <c r="N1104" s="19">
        <f t="shared" si="540"/>
        <v>175</v>
      </c>
      <c r="O1104" s="102">
        <f t="shared" si="541"/>
        <v>0</v>
      </c>
      <c r="P1104" s="103">
        <f t="shared" si="542"/>
        <v>0</v>
      </c>
      <c r="Q1104" s="62">
        <f t="shared" si="538"/>
        <v>10500</v>
      </c>
      <c r="R1104" s="104">
        <f t="shared" si="543"/>
        <v>150</v>
      </c>
      <c r="S1104" s="62">
        <f t="shared" si="544"/>
        <v>0</v>
      </c>
      <c r="T1104" s="62">
        <f t="shared" si="545"/>
        <v>0</v>
      </c>
      <c r="U1104" s="62">
        <f t="shared" si="546"/>
        <v>10500</v>
      </c>
      <c r="V1104" s="62">
        <f t="shared" si="547"/>
        <v>18900</v>
      </c>
      <c r="W1104" s="19">
        <f t="shared" si="548"/>
        <v>1.7964071856287425</v>
      </c>
      <c r="X1104" s="111">
        <f t="shared" si="549"/>
        <v>25200</v>
      </c>
      <c r="Y1104" s="111"/>
      <c r="Z1104" s="112">
        <f t="shared" si="550"/>
        <v>628.74251497005991</v>
      </c>
      <c r="AA1104" s="112">
        <f t="shared" si="551"/>
        <v>411.6</v>
      </c>
      <c r="AB1104" s="112">
        <f t="shared" si="552"/>
        <v>0</v>
      </c>
      <c r="AC1104" s="112">
        <f t="shared" si="553"/>
        <v>6287.4251497006007</v>
      </c>
      <c r="AD1104" s="112">
        <f t="shared" si="554"/>
        <v>4116</v>
      </c>
      <c r="AE1104" s="112">
        <f t="shared" si="555"/>
        <v>5700</v>
      </c>
      <c r="AF1104" s="112">
        <f t="shared" si="556"/>
        <v>3800</v>
      </c>
      <c r="AG1104" s="113">
        <f t="shared" si="557"/>
        <v>0.30158730158730157</v>
      </c>
      <c r="AH1104" s="114">
        <f t="shared" si="558"/>
        <v>0.20105820105820105</v>
      </c>
    </row>
    <row r="1105" spans="1:34" ht="21" customHeight="1">
      <c r="A1105" s="15">
        <f t="shared" si="559"/>
        <v>1095</v>
      </c>
      <c r="E1105" s="595">
        <v>1</v>
      </c>
      <c r="F1105" s="119"/>
      <c r="G1105" s="594"/>
      <c r="H1105" s="120"/>
      <c r="I1105" s="588"/>
      <c r="J1105" s="594">
        <f t="shared" si="539"/>
        <v>0</v>
      </c>
      <c r="K1105" s="594" t="s">
        <v>138</v>
      </c>
      <c r="L1105" s="586"/>
      <c r="M1105" s="595">
        <v>3</v>
      </c>
      <c r="N1105" s="19">
        <f t="shared" si="540"/>
        <v>175</v>
      </c>
      <c r="O1105" s="102">
        <f t="shared" si="541"/>
        <v>0</v>
      </c>
      <c r="P1105" s="103">
        <f t="shared" si="542"/>
        <v>0</v>
      </c>
      <c r="Q1105" s="62">
        <f t="shared" si="538"/>
        <v>10500</v>
      </c>
      <c r="R1105" s="104">
        <f t="shared" si="543"/>
        <v>150</v>
      </c>
      <c r="S1105" s="62">
        <f t="shared" si="544"/>
        <v>0</v>
      </c>
      <c r="T1105" s="62">
        <f t="shared" si="545"/>
        <v>0</v>
      </c>
      <c r="U1105" s="62">
        <f t="shared" si="546"/>
        <v>10500</v>
      </c>
      <c r="V1105" s="62">
        <f t="shared" si="547"/>
        <v>18900</v>
      </c>
      <c r="W1105" s="19">
        <f t="shared" si="548"/>
        <v>1.7964071856287425</v>
      </c>
      <c r="X1105" s="111">
        <f t="shared" si="549"/>
        <v>25200</v>
      </c>
      <c r="Y1105" s="111"/>
      <c r="Z1105" s="112">
        <f t="shared" si="550"/>
        <v>628.74251497005991</v>
      </c>
      <c r="AA1105" s="112">
        <f t="shared" si="551"/>
        <v>411.6</v>
      </c>
      <c r="AB1105" s="112">
        <f t="shared" si="552"/>
        <v>0</v>
      </c>
      <c r="AC1105" s="112">
        <f t="shared" si="553"/>
        <v>6287.4251497006007</v>
      </c>
      <c r="AD1105" s="112">
        <f t="shared" si="554"/>
        <v>4116</v>
      </c>
      <c r="AE1105" s="112">
        <f t="shared" si="555"/>
        <v>5700</v>
      </c>
      <c r="AF1105" s="112">
        <f t="shared" si="556"/>
        <v>3800</v>
      </c>
      <c r="AG1105" s="113">
        <f t="shared" si="557"/>
        <v>0.30158730158730157</v>
      </c>
      <c r="AH1105" s="114">
        <f t="shared" si="558"/>
        <v>0.20105820105820105</v>
      </c>
    </row>
    <row r="1106" spans="1:34" ht="21" customHeight="1">
      <c r="A1106" s="15">
        <f t="shared" si="559"/>
        <v>1096</v>
      </c>
      <c r="E1106" s="595">
        <v>1</v>
      </c>
      <c r="F1106" s="119"/>
      <c r="G1106" s="594"/>
      <c r="H1106" s="120"/>
      <c r="I1106" s="588"/>
      <c r="J1106" s="594">
        <f t="shared" si="539"/>
        <v>0</v>
      </c>
      <c r="K1106" s="594" t="s">
        <v>138</v>
      </c>
      <c r="L1106" s="586"/>
      <c r="M1106" s="595">
        <v>3</v>
      </c>
      <c r="N1106" s="19">
        <f t="shared" si="540"/>
        <v>175</v>
      </c>
      <c r="O1106" s="102">
        <f t="shared" si="541"/>
        <v>0</v>
      </c>
      <c r="P1106" s="103">
        <f t="shared" si="542"/>
        <v>0</v>
      </c>
      <c r="Q1106" s="62">
        <f t="shared" si="538"/>
        <v>10500</v>
      </c>
      <c r="R1106" s="104">
        <f t="shared" si="543"/>
        <v>150</v>
      </c>
      <c r="S1106" s="62">
        <f t="shared" si="544"/>
        <v>0</v>
      </c>
      <c r="T1106" s="62">
        <f t="shared" si="545"/>
        <v>0</v>
      </c>
      <c r="U1106" s="62">
        <f t="shared" si="546"/>
        <v>10500</v>
      </c>
      <c r="V1106" s="62">
        <f t="shared" si="547"/>
        <v>18900</v>
      </c>
      <c r="W1106" s="19">
        <f t="shared" si="548"/>
        <v>1.7964071856287425</v>
      </c>
      <c r="X1106" s="111">
        <f t="shared" si="549"/>
        <v>25200</v>
      </c>
      <c r="Y1106" s="111"/>
      <c r="Z1106" s="112">
        <f t="shared" si="550"/>
        <v>628.74251497005991</v>
      </c>
      <c r="AA1106" s="112">
        <f t="shared" si="551"/>
        <v>411.6</v>
      </c>
      <c r="AB1106" s="112">
        <f t="shared" si="552"/>
        <v>0</v>
      </c>
      <c r="AC1106" s="112">
        <f t="shared" si="553"/>
        <v>6287.4251497006007</v>
      </c>
      <c r="AD1106" s="112">
        <f t="shared" si="554"/>
        <v>4116</v>
      </c>
      <c r="AE1106" s="112">
        <f t="shared" si="555"/>
        <v>5700</v>
      </c>
      <c r="AF1106" s="112">
        <f t="shared" si="556"/>
        <v>3800</v>
      </c>
      <c r="AG1106" s="113">
        <f t="shared" si="557"/>
        <v>0.30158730158730157</v>
      </c>
      <c r="AH1106" s="114">
        <f t="shared" si="558"/>
        <v>0.20105820105820105</v>
      </c>
    </row>
    <row r="1107" spans="1:34" ht="21" customHeight="1">
      <c r="A1107" s="15">
        <f t="shared" si="559"/>
        <v>1097</v>
      </c>
      <c r="E1107" s="595">
        <v>1</v>
      </c>
      <c r="F1107" s="119"/>
      <c r="G1107" s="594"/>
      <c r="H1107" s="120"/>
      <c r="I1107" s="588"/>
      <c r="J1107" s="594">
        <f t="shared" si="539"/>
        <v>0</v>
      </c>
      <c r="K1107" s="594" t="s">
        <v>138</v>
      </c>
      <c r="L1107" s="586"/>
      <c r="M1107" s="595">
        <v>3</v>
      </c>
      <c r="N1107" s="19">
        <f t="shared" si="540"/>
        <v>175</v>
      </c>
      <c r="O1107" s="102">
        <f t="shared" si="541"/>
        <v>0</v>
      </c>
      <c r="P1107" s="103">
        <f t="shared" si="542"/>
        <v>0</v>
      </c>
      <c r="Q1107" s="62">
        <f t="shared" si="538"/>
        <v>10500</v>
      </c>
      <c r="R1107" s="104">
        <f t="shared" si="543"/>
        <v>150</v>
      </c>
      <c r="S1107" s="62">
        <f t="shared" si="544"/>
        <v>0</v>
      </c>
      <c r="T1107" s="62">
        <f t="shared" si="545"/>
        <v>0</v>
      </c>
      <c r="U1107" s="62">
        <f t="shared" si="546"/>
        <v>10500</v>
      </c>
      <c r="V1107" s="62">
        <f t="shared" si="547"/>
        <v>18900</v>
      </c>
      <c r="W1107" s="19">
        <f t="shared" si="548"/>
        <v>1.7964071856287425</v>
      </c>
      <c r="X1107" s="111">
        <f t="shared" si="549"/>
        <v>25200</v>
      </c>
      <c r="Y1107" s="111"/>
      <c r="Z1107" s="112">
        <f t="shared" si="550"/>
        <v>628.74251497005991</v>
      </c>
      <c r="AA1107" s="112">
        <f t="shared" si="551"/>
        <v>411.6</v>
      </c>
      <c r="AB1107" s="112">
        <f t="shared" si="552"/>
        <v>0</v>
      </c>
      <c r="AC1107" s="112">
        <f t="shared" si="553"/>
        <v>6287.4251497006007</v>
      </c>
      <c r="AD1107" s="112">
        <f t="shared" si="554"/>
        <v>4116</v>
      </c>
      <c r="AE1107" s="112">
        <f t="shared" si="555"/>
        <v>5700</v>
      </c>
      <c r="AF1107" s="112">
        <f t="shared" si="556"/>
        <v>3800</v>
      </c>
      <c r="AG1107" s="113">
        <f t="shared" si="557"/>
        <v>0.30158730158730157</v>
      </c>
      <c r="AH1107" s="114">
        <f t="shared" si="558"/>
        <v>0.20105820105820105</v>
      </c>
    </row>
    <row r="1108" spans="1:34" ht="21" customHeight="1">
      <c r="A1108" s="15">
        <f t="shared" si="559"/>
        <v>1098</v>
      </c>
      <c r="E1108" s="595">
        <v>1</v>
      </c>
      <c r="F1108" s="119"/>
      <c r="G1108" s="594"/>
      <c r="H1108" s="120"/>
      <c r="I1108" s="588"/>
      <c r="J1108" s="594">
        <f t="shared" si="539"/>
        <v>0</v>
      </c>
      <c r="K1108" s="594" t="s">
        <v>138</v>
      </c>
      <c r="L1108" s="586"/>
      <c r="M1108" s="595">
        <v>3</v>
      </c>
      <c r="N1108" s="19">
        <f t="shared" si="540"/>
        <v>175</v>
      </c>
      <c r="O1108" s="102">
        <f t="shared" si="541"/>
        <v>0</v>
      </c>
      <c r="P1108" s="103">
        <f t="shared" si="542"/>
        <v>0</v>
      </c>
      <c r="Q1108" s="62">
        <f t="shared" si="538"/>
        <v>10500</v>
      </c>
      <c r="R1108" s="104">
        <f t="shared" si="543"/>
        <v>150</v>
      </c>
      <c r="S1108" s="62">
        <f t="shared" si="544"/>
        <v>0</v>
      </c>
      <c r="T1108" s="62">
        <f t="shared" si="545"/>
        <v>0</v>
      </c>
      <c r="U1108" s="62">
        <f t="shared" si="546"/>
        <v>10500</v>
      </c>
      <c r="V1108" s="62">
        <f t="shared" si="547"/>
        <v>18900</v>
      </c>
      <c r="W1108" s="19">
        <f t="shared" si="548"/>
        <v>1.7964071856287425</v>
      </c>
      <c r="X1108" s="111">
        <f t="shared" si="549"/>
        <v>25200</v>
      </c>
      <c r="Y1108" s="111"/>
      <c r="Z1108" s="112">
        <f t="shared" si="550"/>
        <v>628.74251497005991</v>
      </c>
      <c r="AA1108" s="112">
        <f t="shared" si="551"/>
        <v>411.6</v>
      </c>
      <c r="AB1108" s="112">
        <f t="shared" si="552"/>
        <v>0</v>
      </c>
      <c r="AC1108" s="112">
        <f t="shared" si="553"/>
        <v>6287.4251497006007</v>
      </c>
      <c r="AD1108" s="112">
        <f t="shared" si="554"/>
        <v>4116</v>
      </c>
      <c r="AE1108" s="112">
        <f t="shared" si="555"/>
        <v>5700</v>
      </c>
      <c r="AF1108" s="112">
        <f t="shared" si="556"/>
        <v>3800</v>
      </c>
      <c r="AG1108" s="113">
        <f t="shared" si="557"/>
        <v>0.30158730158730157</v>
      </c>
      <c r="AH1108" s="114">
        <f t="shared" si="558"/>
        <v>0.20105820105820105</v>
      </c>
    </row>
    <row r="1109" spans="1:34" ht="21" customHeight="1">
      <c r="A1109" s="15">
        <f t="shared" si="559"/>
        <v>1099</v>
      </c>
      <c r="E1109" s="595">
        <v>1</v>
      </c>
      <c r="F1109" s="119"/>
      <c r="G1109" s="594"/>
      <c r="H1109" s="120"/>
      <c r="I1109" s="588"/>
      <c r="J1109" s="594">
        <f t="shared" si="539"/>
        <v>0</v>
      </c>
      <c r="K1109" s="594" t="s">
        <v>138</v>
      </c>
      <c r="L1109" s="586"/>
      <c r="M1109" s="595">
        <v>3</v>
      </c>
      <c r="N1109" s="19">
        <f t="shared" si="540"/>
        <v>175</v>
      </c>
      <c r="O1109" s="102">
        <f t="shared" si="541"/>
        <v>0</v>
      </c>
      <c r="P1109" s="103">
        <f t="shared" si="542"/>
        <v>0</v>
      </c>
      <c r="Q1109" s="62">
        <f t="shared" si="538"/>
        <v>10500</v>
      </c>
      <c r="R1109" s="104">
        <f t="shared" si="543"/>
        <v>150</v>
      </c>
      <c r="S1109" s="62">
        <f t="shared" si="544"/>
        <v>0</v>
      </c>
      <c r="T1109" s="62">
        <f t="shared" si="545"/>
        <v>0</v>
      </c>
      <c r="U1109" s="62">
        <f t="shared" si="546"/>
        <v>10500</v>
      </c>
      <c r="V1109" s="62">
        <f t="shared" si="547"/>
        <v>18900</v>
      </c>
      <c r="W1109" s="19">
        <f t="shared" si="548"/>
        <v>1.7964071856287425</v>
      </c>
      <c r="X1109" s="111">
        <f t="shared" si="549"/>
        <v>25200</v>
      </c>
      <c r="Y1109" s="111"/>
      <c r="Z1109" s="112">
        <f t="shared" si="550"/>
        <v>628.74251497005991</v>
      </c>
      <c r="AA1109" s="112">
        <f t="shared" si="551"/>
        <v>411.6</v>
      </c>
      <c r="AB1109" s="112">
        <f t="shared" si="552"/>
        <v>0</v>
      </c>
      <c r="AC1109" s="112">
        <f t="shared" si="553"/>
        <v>6287.4251497006007</v>
      </c>
      <c r="AD1109" s="112">
        <f t="shared" si="554"/>
        <v>4116</v>
      </c>
      <c r="AE1109" s="112">
        <f t="shared" si="555"/>
        <v>5700</v>
      </c>
      <c r="AF1109" s="112">
        <f t="shared" si="556"/>
        <v>3800</v>
      </c>
      <c r="AG1109" s="113">
        <f t="shared" si="557"/>
        <v>0.30158730158730157</v>
      </c>
      <c r="AH1109" s="114">
        <f t="shared" si="558"/>
        <v>0.20105820105820105</v>
      </c>
    </row>
    <row r="1110" spans="1:34" ht="21" customHeight="1">
      <c r="A1110" s="15">
        <f t="shared" si="559"/>
        <v>1100</v>
      </c>
      <c r="E1110" s="595">
        <v>1</v>
      </c>
      <c r="F1110" s="119"/>
      <c r="G1110" s="594"/>
      <c r="H1110" s="120"/>
      <c r="I1110" s="588"/>
      <c r="J1110" s="594">
        <f t="shared" si="539"/>
        <v>0</v>
      </c>
      <c r="K1110" s="594" t="s">
        <v>138</v>
      </c>
      <c r="L1110" s="586"/>
      <c r="M1110" s="595">
        <v>3</v>
      </c>
      <c r="N1110" s="19">
        <f t="shared" si="540"/>
        <v>175</v>
      </c>
      <c r="O1110" s="102">
        <f t="shared" si="541"/>
        <v>0</v>
      </c>
      <c r="P1110" s="103">
        <f t="shared" si="542"/>
        <v>0</v>
      </c>
      <c r="Q1110" s="62">
        <f t="shared" si="538"/>
        <v>10500</v>
      </c>
      <c r="R1110" s="104">
        <f t="shared" si="543"/>
        <v>150</v>
      </c>
      <c r="S1110" s="62">
        <f t="shared" si="544"/>
        <v>0</v>
      </c>
      <c r="T1110" s="62">
        <f t="shared" si="545"/>
        <v>0</v>
      </c>
      <c r="U1110" s="62">
        <f t="shared" si="546"/>
        <v>10500</v>
      </c>
      <c r="V1110" s="62">
        <f t="shared" si="547"/>
        <v>18900</v>
      </c>
      <c r="W1110" s="19">
        <f t="shared" si="548"/>
        <v>1.7964071856287425</v>
      </c>
      <c r="X1110" s="111">
        <f t="shared" si="549"/>
        <v>25200</v>
      </c>
      <c r="Y1110" s="111"/>
      <c r="Z1110" s="112">
        <f t="shared" si="550"/>
        <v>628.74251497005991</v>
      </c>
      <c r="AA1110" s="112">
        <f t="shared" si="551"/>
        <v>411.6</v>
      </c>
      <c r="AB1110" s="112">
        <f t="shared" si="552"/>
        <v>0</v>
      </c>
      <c r="AC1110" s="112">
        <f t="shared" si="553"/>
        <v>6287.4251497006007</v>
      </c>
      <c r="AD1110" s="112">
        <f t="shared" si="554"/>
        <v>4116</v>
      </c>
      <c r="AE1110" s="112">
        <f t="shared" si="555"/>
        <v>5700</v>
      </c>
      <c r="AF1110" s="112">
        <f t="shared" si="556"/>
        <v>3800</v>
      </c>
      <c r="AG1110" s="113">
        <f t="shared" si="557"/>
        <v>0.30158730158730157</v>
      </c>
      <c r="AH1110" s="114">
        <f t="shared" si="558"/>
        <v>0.20105820105820105</v>
      </c>
    </row>
    <row r="1111" spans="1:34" ht="21" customHeight="1">
      <c r="A1111" s="15">
        <f t="shared" si="559"/>
        <v>1101</v>
      </c>
      <c r="E1111" s="595">
        <v>1</v>
      </c>
      <c r="F1111" s="119"/>
      <c r="G1111" s="594"/>
      <c r="H1111" s="120"/>
      <c r="I1111" s="588"/>
      <c r="J1111" s="594">
        <f t="shared" si="539"/>
        <v>0</v>
      </c>
      <c r="K1111" s="594" t="s">
        <v>138</v>
      </c>
      <c r="L1111" s="586"/>
      <c r="M1111" s="595">
        <v>3</v>
      </c>
      <c r="N1111" s="19">
        <f t="shared" si="540"/>
        <v>175</v>
      </c>
      <c r="O1111" s="102">
        <f t="shared" si="541"/>
        <v>0</v>
      </c>
      <c r="P1111" s="103">
        <f t="shared" si="542"/>
        <v>0</v>
      </c>
      <c r="Q1111" s="62">
        <f t="shared" si="538"/>
        <v>10500</v>
      </c>
      <c r="R1111" s="104">
        <f t="shared" si="543"/>
        <v>150</v>
      </c>
      <c r="S1111" s="62">
        <f t="shared" si="544"/>
        <v>0</v>
      </c>
      <c r="T1111" s="62">
        <f t="shared" si="545"/>
        <v>0</v>
      </c>
      <c r="U1111" s="62">
        <f t="shared" si="546"/>
        <v>10500</v>
      </c>
      <c r="V1111" s="62">
        <f t="shared" si="547"/>
        <v>18900</v>
      </c>
      <c r="W1111" s="19">
        <f t="shared" si="548"/>
        <v>1.7964071856287425</v>
      </c>
      <c r="X1111" s="111">
        <f t="shared" si="549"/>
        <v>25200</v>
      </c>
      <c r="Y1111" s="111"/>
      <c r="Z1111" s="112">
        <f t="shared" si="550"/>
        <v>628.74251497005991</v>
      </c>
      <c r="AA1111" s="112">
        <f t="shared" si="551"/>
        <v>411.6</v>
      </c>
      <c r="AB1111" s="112">
        <f t="shared" si="552"/>
        <v>0</v>
      </c>
      <c r="AC1111" s="112">
        <f t="shared" si="553"/>
        <v>6287.4251497006007</v>
      </c>
      <c r="AD1111" s="112">
        <f t="shared" si="554"/>
        <v>4116</v>
      </c>
      <c r="AE1111" s="112">
        <f t="shared" si="555"/>
        <v>5700</v>
      </c>
      <c r="AF1111" s="112">
        <f t="shared" si="556"/>
        <v>3800</v>
      </c>
      <c r="AG1111" s="113">
        <f t="shared" si="557"/>
        <v>0.30158730158730157</v>
      </c>
      <c r="AH1111" s="114">
        <f t="shared" si="558"/>
        <v>0.20105820105820105</v>
      </c>
    </row>
    <row r="1112" spans="1:34" ht="21" customHeight="1">
      <c r="A1112" s="15">
        <f t="shared" si="559"/>
        <v>1102</v>
      </c>
      <c r="E1112" s="595">
        <v>1</v>
      </c>
      <c r="F1112" s="119"/>
      <c r="G1112" s="594"/>
      <c r="H1112" s="120"/>
      <c r="I1112" s="588"/>
      <c r="J1112" s="594">
        <f t="shared" si="539"/>
        <v>0</v>
      </c>
      <c r="K1112" s="594" t="s">
        <v>138</v>
      </c>
      <c r="L1112" s="586"/>
      <c r="M1112" s="595">
        <v>3</v>
      </c>
      <c r="N1112" s="19">
        <f t="shared" si="540"/>
        <v>175</v>
      </c>
      <c r="O1112" s="102">
        <f t="shared" si="541"/>
        <v>0</v>
      </c>
      <c r="P1112" s="103">
        <f t="shared" si="542"/>
        <v>0</v>
      </c>
      <c r="Q1112" s="62">
        <f t="shared" si="538"/>
        <v>10500</v>
      </c>
      <c r="R1112" s="104">
        <f t="shared" si="543"/>
        <v>150</v>
      </c>
      <c r="S1112" s="62">
        <f t="shared" si="544"/>
        <v>0</v>
      </c>
      <c r="T1112" s="62">
        <f t="shared" si="545"/>
        <v>0</v>
      </c>
      <c r="U1112" s="62">
        <f t="shared" si="546"/>
        <v>10500</v>
      </c>
      <c r="V1112" s="62">
        <f t="shared" si="547"/>
        <v>18900</v>
      </c>
      <c r="W1112" s="19">
        <f t="shared" si="548"/>
        <v>1.7964071856287425</v>
      </c>
      <c r="X1112" s="111">
        <f t="shared" si="549"/>
        <v>25200</v>
      </c>
      <c r="Y1112" s="111"/>
      <c r="Z1112" s="112">
        <f t="shared" si="550"/>
        <v>628.74251497005991</v>
      </c>
      <c r="AA1112" s="112">
        <f t="shared" si="551"/>
        <v>411.6</v>
      </c>
      <c r="AB1112" s="112">
        <f t="shared" si="552"/>
        <v>0</v>
      </c>
      <c r="AC1112" s="112">
        <f t="shared" si="553"/>
        <v>6287.4251497006007</v>
      </c>
      <c r="AD1112" s="112">
        <f t="shared" si="554"/>
        <v>4116</v>
      </c>
      <c r="AE1112" s="112">
        <f t="shared" si="555"/>
        <v>5700</v>
      </c>
      <c r="AF1112" s="112">
        <f t="shared" si="556"/>
        <v>3800</v>
      </c>
      <c r="AG1112" s="113">
        <f t="shared" si="557"/>
        <v>0.30158730158730157</v>
      </c>
      <c r="AH1112" s="114">
        <f t="shared" si="558"/>
        <v>0.20105820105820105</v>
      </c>
    </row>
    <row r="1113" spans="1:34" ht="21" customHeight="1">
      <c r="A1113" s="15">
        <f t="shared" si="559"/>
        <v>1103</v>
      </c>
      <c r="E1113" s="595">
        <v>1</v>
      </c>
      <c r="F1113" s="119"/>
      <c r="G1113" s="594"/>
      <c r="H1113" s="120"/>
      <c r="I1113" s="588"/>
      <c r="J1113" s="594">
        <f t="shared" si="539"/>
        <v>0</v>
      </c>
      <c r="K1113" s="594" t="s">
        <v>138</v>
      </c>
      <c r="L1113" s="586"/>
      <c r="M1113" s="595">
        <v>3</v>
      </c>
      <c r="N1113" s="19">
        <f t="shared" si="540"/>
        <v>175</v>
      </c>
      <c r="O1113" s="102">
        <f t="shared" si="541"/>
        <v>0</v>
      </c>
      <c r="P1113" s="103">
        <f t="shared" si="542"/>
        <v>0</v>
      </c>
      <c r="Q1113" s="62">
        <f t="shared" si="538"/>
        <v>10500</v>
      </c>
      <c r="R1113" s="104">
        <f t="shared" si="543"/>
        <v>150</v>
      </c>
      <c r="S1113" s="62">
        <f t="shared" si="544"/>
        <v>0</v>
      </c>
      <c r="T1113" s="62">
        <f t="shared" si="545"/>
        <v>0</v>
      </c>
      <c r="U1113" s="62">
        <f t="shared" si="546"/>
        <v>10500</v>
      </c>
      <c r="V1113" s="62">
        <f t="shared" si="547"/>
        <v>18900</v>
      </c>
      <c r="W1113" s="19">
        <f t="shared" si="548"/>
        <v>1.7964071856287425</v>
      </c>
      <c r="X1113" s="111">
        <f t="shared" si="549"/>
        <v>25200</v>
      </c>
      <c r="Y1113" s="111"/>
      <c r="Z1113" s="112">
        <f t="shared" si="550"/>
        <v>628.74251497005991</v>
      </c>
      <c r="AA1113" s="112">
        <f t="shared" si="551"/>
        <v>411.6</v>
      </c>
      <c r="AB1113" s="112">
        <f t="shared" si="552"/>
        <v>0</v>
      </c>
      <c r="AC1113" s="112">
        <f t="shared" si="553"/>
        <v>6287.4251497006007</v>
      </c>
      <c r="AD1113" s="112">
        <f t="shared" si="554"/>
        <v>4116</v>
      </c>
      <c r="AE1113" s="112">
        <f t="shared" si="555"/>
        <v>5700</v>
      </c>
      <c r="AF1113" s="112">
        <f t="shared" si="556"/>
        <v>3800</v>
      </c>
      <c r="AG1113" s="113">
        <f t="shared" si="557"/>
        <v>0.30158730158730157</v>
      </c>
      <c r="AH1113" s="114">
        <f t="shared" si="558"/>
        <v>0.20105820105820105</v>
      </c>
    </row>
    <row r="1114" spans="1:34" ht="21" customHeight="1">
      <c r="A1114" s="15">
        <f t="shared" si="559"/>
        <v>1104</v>
      </c>
      <c r="E1114" s="595">
        <v>1</v>
      </c>
      <c r="F1114" s="119"/>
      <c r="G1114" s="594"/>
      <c r="H1114" s="120"/>
      <c r="I1114" s="588"/>
      <c r="J1114" s="594">
        <f t="shared" si="539"/>
        <v>0</v>
      </c>
      <c r="K1114" s="594" t="s">
        <v>138</v>
      </c>
      <c r="L1114" s="586"/>
      <c r="M1114" s="595">
        <v>3</v>
      </c>
      <c r="N1114" s="19">
        <f t="shared" si="540"/>
        <v>175</v>
      </c>
      <c r="O1114" s="102">
        <f t="shared" si="541"/>
        <v>0</v>
      </c>
      <c r="P1114" s="103">
        <f t="shared" si="542"/>
        <v>0</v>
      </c>
      <c r="Q1114" s="62">
        <f t="shared" si="538"/>
        <v>10500</v>
      </c>
      <c r="R1114" s="104">
        <f t="shared" si="543"/>
        <v>150</v>
      </c>
      <c r="S1114" s="62">
        <f t="shared" si="544"/>
        <v>0</v>
      </c>
      <c r="T1114" s="62">
        <f t="shared" si="545"/>
        <v>0</v>
      </c>
      <c r="U1114" s="62">
        <f t="shared" si="546"/>
        <v>10500</v>
      </c>
      <c r="V1114" s="62">
        <f t="shared" si="547"/>
        <v>18900</v>
      </c>
      <c r="W1114" s="19">
        <f t="shared" si="548"/>
        <v>1.7964071856287425</v>
      </c>
      <c r="X1114" s="111">
        <f t="shared" si="549"/>
        <v>25200</v>
      </c>
      <c r="Y1114" s="111"/>
      <c r="Z1114" s="112">
        <f t="shared" si="550"/>
        <v>628.74251497005991</v>
      </c>
      <c r="AA1114" s="112">
        <f t="shared" si="551"/>
        <v>411.6</v>
      </c>
      <c r="AB1114" s="112">
        <f t="shared" si="552"/>
        <v>0</v>
      </c>
      <c r="AC1114" s="112">
        <f t="shared" si="553"/>
        <v>6287.4251497006007</v>
      </c>
      <c r="AD1114" s="112">
        <f t="shared" si="554"/>
        <v>4116</v>
      </c>
      <c r="AE1114" s="112">
        <f t="shared" si="555"/>
        <v>5700</v>
      </c>
      <c r="AF1114" s="112">
        <f t="shared" si="556"/>
        <v>3800</v>
      </c>
      <c r="AG1114" s="113">
        <f t="shared" si="557"/>
        <v>0.30158730158730157</v>
      </c>
      <c r="AH1114" s="114">
        <f t="shared" si="558"/>
        <v>0.20105820105820105</v>
      </c>
    </row>
    <row r="1115" spans="1:34" ht="21" customHeight="1">
      <c r="A1115" s="15">
        <f t="shared" si="559"/>
        <v>1105</v>
      </c>
      <c r="E1115" s="595">
        <v>1</v>
      </c>
      <c r="F1115" s="119"/>
      <c r="G1115" s="594"/>
      <c r="H1115" s="120"/>
      <c r="I1115" s="588"/>
      <c r="J1115" s="594">
        <f t="shared" si="539"/>
        <v>0</v>
      </c>
      <c r="K1115" s="594" t="s">
        <v>138</v>
      </c>
      <c r="L1115" s="586"/>
      <c r="M1115" s="595">
        <v>3</v>
      </c>
      <c r="N1115" s="19">
        <f t="shared" si="540"/>
        <v>175</v>
      </c>
      <c r="O1115" s="102">
        <f t="shared" si="541"/>
        <v>0</v>
      </c>
      <c r="P1115" s="103">
        <f t="shared" si="542"/>
        <v>0</v>
      </c>
      <c r="Q1115" s="62">
        <f t="shared" si="538"/>
        <v>10500</v>
      </c>
      <c r="R1115" s="104">
        <f t="shared" si="543"/>
        <v>150</v>
      </c>
      <c r="S1115" s="62">
        <f t="shared" si="544"/>
        <v>0</v>
      </c>
      <c r="T1115" s="62">
        <f t="shared" si="545"/>
        <v>0</v>
      </c>
      <c r="U1115" s="62">
        <f t="shared" si="546"/>
        <v>10500</v>
      </c>
      <c r="V1115" s="62">
        <f t="shared" si="547"/>
        <v>18900</v>
      </c>
      <c r="W1115" s="19">
        <f t="shared" si="548"/>
        <v>1.7964071856287425</v>
      </c>
      <c r="X1115" s="111">
        <f t="shared" si="549"/>
        <v>25200</v>
      </c>
      <c r="Y1115" s="111"/>
      <c r="Z1115" s="112">
        <f t="shared" si="550"/>
        <v>628.74251497005991</v>
      </c>
      <c r="AA1115" s="112">
        <f t="shared" si="551"/>
        <v>411.6</v>
      </c>
      <c r="AB1115" s="112">
        <f t="shared" si="552"/>
        <v>0</v>
      </c>
      <c r="AC1115" s="112">
        <f t="shared" si="553"/>
        <v>6287.4251497006007</v>
      </c>
      <c r="AD1115" s="112">
        <f t="shared" si="554"/>
        <v>4116</v>
      </c>
      <c r="AE1115" s="112">
        <f t="shared" si="555"/>
        <v>5700</v>
      </c>
      <c r="AF1115" s="112">
        <f t="shared" si="556"/>
        <v>3800</v>
      </c>
      <c r="AG1115" s="113">
        <f t="shared" si="557"/>
        <v>0.30158730158730157</v>
      </c>
      <c r="AH1115" s="114">
        <f t="shared" si="558"/>
        <v>0.20105820105820105</v>
      </c>
    </row>
    <row r="1116" spans="1:34" ht="21" customHeight="1">
      <c r="A1116" s="15">
        <f t="shared" si="559"/>
        <v>1106</v>
      </c>
      <c r="E1116" s="595">
        <v>1</v>
      </c>
      <c r="F1116" s="119"/>
      <c r="G1116" s="594"/>
      <c r="H1116" s="120"/>
      <c r="I1116" s="588"/>
      <c r="J1116" s="594">
        <f t="shared" si="539"/>
        <v>0</v>
      </c>
      <c r="K1116" s="594" t="s">
        <v>138</v>
      </c>
      <c r="L1116" s="586"/>
      <c r="M1116" s="595">
        <v>3</v>
      </c>
      <c r="N1116" s="19">
        <f t="shared" si="540"/>
        <v>175</v>
      </c>
      <c r="O1116" s="102">
        <f t="shared" si="541"/>
        <v>0</v>
      </c>
      <c r="P1116" s="103">
        <f t="shared" si="542"/>
        <v>0</v>
      </c>
      <c r="Q1116" s="62">
        <f t="shared" si="538"/>
        <v>10500</v>
      </c>
      <c r="R1116" s="104">
        <f t="shared" si="543"/>
        <v>150</v>
      </c>
      <c r="S1116" s="62">
        <f t="shared" si="544"/>
        <v>0</v>
      </c>
      <c r="T1116" s="62">
        <f t="shared" si="545"/>
        <v>0</v>
      </c>
      <c r="U1116" s="62">
        <f t="shared" si="546"/>
        <v>10500</v>
      </c>
      <c r="V1116" s="62">
        <f t="shared" si="547"/>
        <v>18900</v>
      </c>
      <c r="W1116" s="19">
        <f t="shared" si="548"/>
        <v>1.7964071856287425</v>
      </c>
      <c r="X1116" s="111">
        <f t="shared" si="549"/>
        <v>25200</v>
      </c>
      <c r="Y1116" s="111"/>
      <c r="Z1116" s="112">
        <f t="shared" si="550"/>
        <v>628.74251497005991</v>
      </c>
      <c r="AA1116" s="112">
        <f t="shared" si="551"/>
        <v>411.6</v>
      </c>
      <c r="AB1116" s="112">
        <f t="shared" si="552"/>
        <v>0</v>
      </c>
      <c r="AC1116" s="112">
        <f t="shared" si="553"/>
        <v>6287.4251497006007</v>
      </c>
      <c r="AD1116" s="112">
        <f t="shared" si="554"/>
        <v>4116</v>
      </c>
      <c r="AE1116" s="112">
        <f t="shared" si="555"/>
        <v>5700</v>
      </c>
      <c r="AF1116" s="112">
        <f t="shared" si="556"/>
        <v>3800</v>
      </c>
      <c r="AG1116" s="113">
        <f t="shared" si="557"/>
        <v>0.30158730158730157</v>
      </c>
      <c r="AH1116" s="114">
        <f t="shared" si="558"/>
        <v>0.20105820105820105</v>
      </c>
    </row>
    <row r="1117" spans="1:34" ht="21" customHeight="1">
      <c r="A1117" s="15">
        <f t="shared" si="559"/>
        <v>1107</v>
      </c>
      <c r="E1117" s="595">
        <v>1</v>
      </c>
      <c r="F1117" s="119"/>
      <c r="G1117" s="594"/>
      <c r="H1117" s="120"/>
      <c r="I1117" s="588"/>
      <c r="J1117" s="594">
        <f t="shared" si="539"/>
        <v>0</v>
      </c>
      <c r="K1117" s="594" t="s">
        <v>138</v>
      </c>
      <c r="L1117" s="586"/>
      <c r="M1117" s="595">
        <v>3</v>
      </c>
      <c r="N1117" s="19">
        <f t="shared" si="540"/>
        <v>175</v>
      </c>
      <c r="O1117" s="102">
        <f t="shared" si="541"/>
        <v>0</v>
      </c>
      <c r="P1117" s="103">
        <f t="shared" si="542"/>
        <v>0</v>
      </c>
      <c r="Q1117" s="62">
        <f t="shared" si="538"/>
        <v>10500</v>
      </c>
      <c r="R1117" s="104">
        <f t="shared" si="543"/>
        <v>150</v>
      </c>
      <c r="S1117" s="62">
        <f t="shared" si="544"/>
        <v>0</v>
      </c>
      <c r="T1117" s="62">
        <f t="shared" si="545"/>
        <v>0</v>
      </c>
      <c r="U1117" s="62">
        <f t="shared" si="546"/>
        <v>10500</v>
      </c>
      <c r="V1117" s="62">
        <f t="shared" si="547"/>
        <v>18900</v>
      </c>
      <c r="W1117" s="19">
        <f t="shared" si="548"/>
        <v>1.7964071856287425</v>
      </c>
      <c r="X1117" s="111">
        <f t="shared" si="549"/>
        <v>25200</v>
      </c>
      <c r="Y1117" s="111"/>
      <c r="Z1117" s="112">
        <f t="shared" si="550"/>
        <v>628.74251497005991</v>
      </c>
      <c r="AA1117" s="112">
        <f t="shared" si="551"/>
        <v>411.6</v>
      </c>
      <c r="AB1117" s="112">
        <f t="shared" si="552"/>
        <v>0</v>
      </c>
      <c r="AC1117" s="112">
        <f t="shared" si="553"/>
        <v>6287.4251497006007</v>
      </c>
      <c r="AD1117" s="112">
        <f t="shared" si="554"/>
        <v>4116</v>
      </c>
      <c r="AE1117" s="112">
        <f t="shared" si="555"/>
        <v>5700</v>
      </c>
      <c r="AF1117" s="112">
        <f t="shared" si="556"/>
        <v>3800</v>
      </c>
      <c r="AG1117" s="113">
        <f t="shared" si="557"/>
        <v>0.30158730158730157</v>
      </c>
      <c r="AH1117" s="114">
        <f t="shared" si="558"/>
        <v>0.20105820105820105</v>
      </c>
    </row>
    <row r="1118" spans="1:34" ht="21" customHeight="1">
      <c r="A1118" s="15">
        <f t="shared" si="559"/>
        <v>1108</v>
      </c>
      <c r="E1118" s="595">
        <v>1</v>
      </c>
      <c r="F1118" s="119"/>
      <c r="G1118" s="594"/>
      <c r="H1118" s="120"/>
      <c r="I1118" s="588"/>
      <c r="J1118" s="594">
        <f t="shared" si="539"/>
        <v>0</v>
      </c>
      <c r="K1118" s="594" t="s">
        <v>138</v>
      </c>
      <c r="L1118" s="586"/>
      <c r="M1118" s="595">
        <v>3</v>
      </c>
      <c r="N1118" s="19">
        <f t="shared" si="540"/>
        <v>175</v>
      </c>
      <c r="O1118" s="102">
        <f t="shared" si="541"/>
        <v>0</v>
      </c>
      <c r="P1118" s="103">
        <f t="shared" si="542"/>
        <v>0</v>
      </c>
      <c r="Q1118" s="62">
        <f t="shared" si="538"/>
        <v>10500</v>
      </c>
      <c r="R1118" s="104">
        <f t="shared" si="543"/>
        <v>150</v>
      </c>
      <c r="S1118" s="62">
        <f t="shared" si="544"/>
        <v>0</v>
      </c>
      <c r="T1118" s="62">
        <f t="shared" si="545"/>
        <v>0</v>
      </c>
      <c r="U1118" s="62">
        <f t="shared" si="546"/>
        <v>10500</v>
      </c>
      <c r="V1118" s="62">
        <f t="shared" si="547"/>
        <v>18900</v>
      </c>
      <c r="W1118" s="19">
        <f t="shared" si="548"/>
        <v>1.7964071856287425</v>
      </c>
      <c r="X1118" s="111">
        <f t="shared" si="549"/>
        <v>25200</v>
      </c>
      <c r="Y1118" s="111"/>
      <c r="Z1118" s="112">
        <f t="shared" si="550"/>
        <v>628.74251497005991</v>
      </c>
      <c r="AA1118" s="112">
        <f t="shared" si="551"/>
        <v>411.6</v>
      </c>
      <c r="AB1118" s="112">
        <f t="shared" si="552"/>
        <v>0</v>
      </c>
      <c r="AC1118" s="112">
        <f t="shared" si="553"/>
        <v>6287.4251497006007</v>
      </c>
      <c r="AD1118" s="112">
        <f t="shared" si="554"/>
        <v>4116</v>
      </c>
      <c r="AE1118" s="112">
        <f t="shared" si="555"/>
        <v>5700</v>
      </c>
      <c r="AF1118" s="112">
        <f t="shared" si="556"/>
        <v>3800</v>
      </c>
      <c r="AG1118" s="113">
        <f t="shared" si="557"/>
        <v>0.30158730158730157</v>
      </c>
      <c r="AH1118" s="114">
        <f t="shared" si="558"/>
        <v>0.20105820105820105</v>
      </c>
    </row>
    <row r="1119" spans="1:34" ht="21" customHeight="1">
      <c r="A1119" s="15">
        <f t="shared" si="559"/>
        <v>1109</v>
      </c>
      <c r="E1119" s="595">
        <v>1</v>
      </c>
      <c r="F1119" s="119"/>
      <c r="G1119" s="594"/>
      <c r="H1119" s="120"/>
      <c r="I1119" s="588"/>
      <c r="J1119" s="594">
        <f t="shared" si="539"/>
        <v>0</v>
      </c>
      <c r="K1119" s="594" t="s">
        <v>138</v>
      </c>
      <c r="L1119" s="586"/>
      <c r="M1119" s="595">
        <v>3</v>
      </c>
      <c r="N1119" s="19">
        <f t="shared" si="540"/>
        <v>175</v>
      </c>
      <c r="O1119" s="102">
        <f t="shared" si="541"/>
        <v>0</v>
      </c>
      <c r="P1119" s="103">
        <f t="shared" si="542"/>
        <v>0</v>
      </c>
      <c r="Q1119" s="62">
        <f t="shared" si="538"/>
        <v>10500</v>
      </c>
      <c r="R1119" s="104">
        <f t="shared" si="543"/>
        <v>150</v>
      </c>
      <c r="S1119" s="62">
        <f t="shared" si="544"/>
        <v>0</v>
      </c>
      <c r="T1119" s="62">
        <f t="shared" si="545"/>
        <v>0</v>
      </c>
      <c r="U1119" s="62">
        <f t="shared" si="546"/>
        <v>10500</v>
      </c>
      <c r="V1119" s="62">
        <f t="shared" si="547"/>
        <v>18900</v>
      </c>
      <c r="W1119" s="19">
        <f t="shared" si="548"/>
        <v>1.7964071856287425</v>
      </c>
      <c r="X1119" s="111">
        <f t="shared" si="549"/>
        <v>25200</v>
      </c>
      <c r="Y1119" s="111"/>
      <c r="Z1119" s="112">
        <f t="shared" si="550"/>
        <v>628.74251497005991</v>
      </c>
      <c r="AA1119" s="112">
        <f t="shared" si="551"/>
        <v>411.6</v>
      </c>
      <c r="AB1119" s="112">
        <f t="shared" si="552"/>
        <v>0</v>
      </c>
      <c r="AC1119" s="112">
        <f t="shared" si="553"/>
        <v>6287.4251497006007</v>
      </c>
      <c r="AD1119" s="112">
        <f t="shared" si="554"/>
        <v>4116</v>
      </c>
      <c r="AE1119" s="112">
        <f t="shared" si="555"/>
        <v>5700</v>
      </c>
      <c r="AF1119" s="112">
        <f t="shared" si="556"/>
        <v>3800</v>
      </c>
      <c r="AG1119" s="113">
        <f t="shared" si="557"/>
        <v>0.30158730158730157</v>
      </c>
      <c r="AH1119" s="114">
        <f t="shared" si="558"/>
        <v>0.20105820105820105</v>
      </c>
    </row>
    <row r="1120" spans="1:34" ht="21" customHeight="1">
      <c r="A1120" s="15">
        <f t="shared" si="559"/>
        <v>1110</v>
      </c>
      <c r="E1120" s="595">
        <v>1</v>
      </c>
      <c r="F1120" s="119"/>
      <c r="G1120" s="594"/>
      <c r="H1120" s="120"/>
      <c r="I1120" s="588"/>
      <c r="J1120" s="594">
        <f t="shared" si="539"/>
        <v>0</v>
      </c>
      <c r="K1120" s="594" t="s">
        <v>138</v>
      </c>
      <c r="L1120" s="586"/>
      <c r="M1120" s="595">
        <v>3</v>
      </c>
      <c r="N1120" s="19">
        <f t="shared" si="540"/>
        <v>175</v>
      </c>
      <c r="O1120" s="102">
        <f t="shared" si="541"/>
        <v>0</v>
      </c>
      <c r="P1120" s="103">
        <f t="shared" si="542"/>
        <v>0</v>
      </c>
      <c r="Q1120" s="62">
        <f t="shared" si="538"/>
        <v>10500</v>
      </c>
      <c r="R1120" s="104">
        <f t="shared" si="543"/>
        <v>150</v>
      </c>
      <c r="S1120" s="62">
        <f t="shared" si="544"/>
        <v>0</v>
      </c>
      <c r="T1120" s="62">
        <f t="shared" si="545"/>
        <v>0</v>
      </c>
      <c r="U1120" s="62">
        <f t="shared" si="546"/>
        <v>10500</v>
      </c>
      <c r="V1120" s="62">
        <f t="shared" si="547"/>
        <v>18900</v>
      </c>
      <c r="W1120" s="19">
        <f t="shared" si="548"/>
        <v>1.7964071856287425</v>
      </c>
      <c r="X1120" s="111">
        <f t="shared" si="549"/>
        <v>25200</v>
      </c>
      <c r="Y1120" s="111"/>
      <c r="Z1120" s="112">
        <f t="shared" si="550"/>
        <v>628.74251497005991</v>
      </c>
      <c r="AA1120" s="112">
        <f t="shared" si="551"/>
        <v>411.6</v>
      </c>
      <c r="AB1120" s="112">
        <f t="shared" si="552"/>
        <v>0</v>
      </c>
      <c r="AC1120" s="112">
        <f t="shared" si="553"/>
        <v>6287.4251497006007</v>
      </c>
      <c r="AD1120" s="112">
        <f t="shared" si="554"/>
        <v>4116</v>
      </c>
      <c r="AE1120" s="112">
        <f t="shared" si="555"/>
        <v>5700</v>
      </c>
      <c r="AF1120" s="112">
        <f t="shared" si="556"/>
        <v>3800</v>
      </c>
      <c r="AG1120" s="113">
        <f t="shared" si="557"/>
        <v>0.30158730158730157</v>
      </c>
      <c r="AH1120" s="114">
        <f t="shared" si="558"/>
        <v>0.20105820105820105</v>
      </c>
    </row>
    <row r="1121" spans="1:34" ht="21" customHeight="1">
      <c r="A1121" s="15">
        <f t="shared" si="559"/>
        <v>1111</v>
      </c>
      <c r="E1121" s="595">
        <v>1</v>
      </c>
      <c r="F1121" s="119"/>
      <c r="G1121" s="594"/>
      <c r="H1121" s="120"/>
      <c r="I1121" s="588"/>
      <c r="J1121" s="594">
        <f t="shared" si="539"/>
        <v>0</v>
      </c>
      <c r="K1121" s="594" t="s">
        <v>138</v>
      </c>
      <c r="L1121" s="586"/>
      <c r="M1121" s="595">
        <v>3</v>
      </c>
      <c r="N1121" s="19">
        <f t="shared" si="540"/>
        <v>175</v>
      </c>
      <c r="O1121" s="102">
        <f t="shared" si="541"/>
        <v>0</v>
      </c>
      <c r="P1121" s="103">
        <f t="shared" si="542"/>
        <v>0</v>
      </c>
      <c r="Q1121" s="62">
        <f t="shared" si="538"/>
        <v>10500</v>
      </c>
      <c r="R1121" s="104">
        <f t="shared" si="543"/>
        <v>150</v>
      </c>
      <c r="S1121" s="62">
        <f t="shared" si="544"/>
        <v>0</v>
      </c>
      <c r="T1121" s="62">
        <f t="shared" si="545"/>
        <v>0</v>
      </c>
      <c r="U1121" s="62">
        <f t="shared" si="546"/>
        <v>10500</v>
      </c>
      <c r="V1121" s="62">
        <f t="shared" si="547"/>
        <v>18900</v>
      </c>
      <c r="W1121" s="19">
        <f t="shared" si="548"/>
        <v>1.7964071856287425</v>
      </c>
      <c r="X1121" s="111">
        <f t="shared" si="549"/>
        <v>25200</v>
      </c>
      <c r="Y1121" s="111"/>
      <c r="Z1121" s="112">
        <f t="shared" si="550"/>
        <v>628.74251497005991</v>
      </c>
      <c r="AA1121" s="112">
        <f t="shared" si="551"/>
        <v>411.6</v>
      </c>
      <c r="AB1121" s="112">
        <f t="shared" si="552"/>
        <v>0</v>
      </c>
      <c r="AC1121" s="112">
        <f t="shared" si="553"/>
        <v>6287.4251497006007</v>
      </c>
      <c r="AD1121" s="112">
        <f t="shared" si="554"/>
        <v>4116</v>
      </c>
      <c r="AE1121" s="112">
        <f t="shared" si="555"/>
        <v>5700</v>
      </c>
      <c r="AF1121" s="112">
        <f t="shared" si="556"/>
        <v>3800</v>
      </c>
      <c r="AG1121" s="113">
        <f t="shared" si="557"/>
        <v>0.30158730158730157</v>
      </c>
      <c r="AH1121" s="114">
        <f t="shared" si="558"/>
        <v>0.20105820105820105</v>
      </c>
    </row>
    <row r="1122" spans="1:34" ht="21" customHeight="1">
      <c r="A1122" s="15">
        <f t="shared" si="559"/>
        <v>1112</v>
      </c>
      <c r="E1122" s="595">
        <v>1</v>
      </c>
      <c r="F1122" s="119"/>
      <c r="G1122" s="594"/>
      <c r="H1122" s="120"/>
      <c r="I1122" s="588"/>
      <c r="J1122" s="594">
        <f t="shared" si="539"/>
        <v>0</v>
      </c>
      <c r="K1122" s="594" t="s">
        <v>138</v>
      </c>
      <c r="L1122" s="586"/>
      <c r="M1122" s="595">
        <v>3</v>
      </c>
      <c r="N1122" s="19">
        <f t="shared" si="540"/>
        <v>175</v>
      </c>
      <c r="O1122" s="102">
        <f t="shared" si="541"/>
        <v>0</v>
      </c>
      <c r="P1122" s="103">
        <f t="shared" si="542"/>
        <v>0</v>
      </c>
      <c r="Q1122" s="62">
        <f t="shared" si="538"/>
        <v>10500</v>
      </c>
      <c r="R1122" s="104">
        <f t="shared" si="543"/>
        <v>150</v>
      </c>
      <c r="S1122" s="62">
        <f t="shared" si="544"/>
        <v>0</v>
      </c>
      <c r="T1122" s="62">
        <f t="shared" si="545"/>
        <v>0</v>
      </c>
      <c r="U1122" s="62">
        <f t="shared" si="546"/>
        <v>10500</v>
      </c>
      <c r="V1122" s="62">
        <f t="shared" si="547"/>
        <v>18900</v>
      </c>
      <c r="W1122" s="19">
        <f t="shared" si="548"/>
        <v>1.7964071856287425</v>
      </c>
      <c r="X1122" s="111">
        <f t="shared" si="549"/>
        <v>25200</v>
      </c>
      <c r="Y1122" s="111"/>
      <c r="Z1122" s="112">
        <f t="shared" si="550"/>
        <v>628.74251497005991</v>
      </c>
      <c r="AA1122" s="112">
        <f t="shared" si="551"/>
        <v>411.6</v>
      </c>
      <c r="AB1122" s="112">
        <f t="shared" si="552"/>
        <v>0</v>
      </c>
      <c r="AC1122" s="112">
        <f t="shared" si="553"/>
        <v>6287.4251497006007</v>
      </c>
      <c r="AD1122" s="112">
        <f t="shared" si="554"/>
        <v>4116</v>
      </c>
      <c r="AE1122" s="112">
        <f t="shared" si="555"/>
        <v>5700</v>
      </c>
      <c r="AF1122" s="112">
        <f t="shared" si="556"/>
        <v>3800</v>
      </c>
      <c r="AG1122" s="113">
        <f t="shared" si="557"/>
        <v>0.30158730158730157</v>
      </c>
      <c r="AH1122" s="114">
        <f t="shared" si="558"/>
        <v>0.20105820105820105</v>
      </c>
    </row>
    <row r="1123" spans="1:34" ht="21" customHeight="1">
      <c r="A1123" s="15">
        <f t="shared" si="559"/>
        <v>1113</v>
      </c>
      <c r="E1123" s="595">
        <v>1</v>
      </c>
      <c r="F1123" s="119"/>
      <c r="G1123" s="594"/>
      <c r="H1123" s="120"/>
      <c r="I1123" s="588"/>
      <c r="J1123" s="594">
        <f t="shared" si="539"/>
        <v>0</v>
      </c>
      <c r="K1123" s="594" t="s">
        <v>138</v>
      </c>
      <c r="L1123" s="586"/>
      <c r="M1123" s="595">
        <v>3</v>
      </c>
      <c r="N1123" s="19">
        <f t="shared" si="540"/>
        <v>175</v>
      </c>
      <c r="O1123" s="102">
        <f t="shared" si="541"/>
        <v>0</v>
      </c>
      <c r="P1123" s="103">
        <f t="shared" si="542"/>
        <v>0</v>
      </c>
      <c r="Q1123" s="62">
        <f t="shared" si="538"/>
        <v>10500</v>
      </c>
      <c r="R1123" s="104">
        <f t="shared" si="543"/>
        <v>150</v>
      </c>
      <c r="S1123" s="62">
        <f t="shared" si="544"/>
        <v>0</v>
      </c>
      <c r="T1123" s="62">
        <f t="shared" si="545"/>
        <v>0</v>
      </c>
      <c r="U1123" s="62">
        <f t="shared" si="546"/>
        <v>10500</v>
      </c>
      <c r="V1123" s="62">
        <f t="shared" si="547"/>
        <v>18900</v>
      </c>
      <c r="W1123" s="19">
        <f t="shared" si="548"/>
        <v>1.7964071856287425</v>
      </c>
      <c r="X1123" s="111">
        <f t="shared" si="549"/>
        <v>25200</v>
      </c>
      <c r="Y1123" s="111"/>
      <c r="Z1123" s="112">
        <f t="shared" si="550"/>
        <v>628.74251497005991</v>
      </c>
      <c r="AA1123" s="112">
        <f t="shared" si="551"/>
        <v>411.6</v>
      </c>
      <c r="AB1123" s="112">
        <f t="shared" si="552"/>
        <v>0</v>
      </c>
      <c r="AC1123" s="112">
        <f t="shared" si="553"/>
        <v>6287.4251497006007</v>
      </c>
      <c r="AD1123" s="112">
        <f t="shared" si="554"/>
        <v>4116</v>
      </c>
      <c r="AE1123" s="112">
        <f t="shared" si="555"/>
        <v>5700</v>
      </c>
      <c r="AF1123" s="112">
        <f t="shared" si="556"/>
        <v>3800</v>
      </c>
      <c r="AG1123" s="113">
        <f t="shared" si="557"/>
        <v>0.30158730158730157</v>
      </c>
      <c r="AH1123" s="114">
        <f t="shared" si="558"/>
        <v>0.20105820105820105</v>
      </c>
    </row>
    <row r="1124" spans="1:34" ht="21" customHeight="1">
      <c r="A1124" s="15">
        <f t="shared" si="559"/>
        <v>1114</v>
      </c>
      <c r="E1124" s="595">
        <v>1</v>
      </c>
      <c r="F1124" s="119"/>
      <c r="G1124" s="594"/>
      <c r="H1124" s="120"/>
      <c r="I1124" s="588"/>
      <c r="J1124" s="594">
        <f t="shared" si="539"/>
        <v>0</v>
      </c>
      <c r="K1124" s="594" t="s">
        <v>138</v>
      </c>
      <c r="L1124" s="586"/>
      <c r="M1124" s="595">
        <v>3</v>
      </c>
      <c r="N1124" s="19">
        <f t="shared" si="540"/>
        <v>175</v>
      </c>
      <c r="O1124" s="102">
        <f t="shared" si="541"/>
        <v>0</v>
      </c>
      <c r="P1124" s="103">
        <f t="shared" si="542"/>
        <v>0</v>
      </c>
      <c r="Q1124" s="62">
        <f t="shared" si="538"/>
        <v>10500</v>
      </c>
      <c r="R1124" s="104">
        <f t="shared" si="543"/>
        <v>150</v>
      </c>
      <c r="S1124" s="62">
        <f t="shared" si="544"/>
        <v>0</v>
      </c>
      <c r="T1124" s="62">
        <f t="shared" si="545"/>
        <v>0</v>
      </c>
      <c r="U1124" s="62">
        <f t="shared" si="546"/>
        <v>10500</v>
      </c>
      <c r="V1124" s="62">
        <f t="shared" si="547"/>
        <v>18900</v>
      </c>
      <c r="W1124" s="19">
        <f t="shared" si="548"/>
        <v>1.7964071856287425</v>
      </c>
      <c r="X1124" s="111">
        <f t="shared" si="549"/>
        <v>25200</v>
      </c>
      <c r="Y1124" s="111"/>
      <c r="Z1124" s="112">
        <f t="shared" si="550"/>
        <v>628.74251497005991</v>
      </c>
      <c r="AA1124" s="112">
        <f t="shared" si="551"/>
        <v>411.6</v>
      </c>
      <c r="AB1124" s="112">
        <f t="shared" si="552"/>
        <v>0</v>
      </c>
      <c r="AC1124" s="112">
        <f t="shared" si="553"/>
        <v>6287.4251497006007</v>
      </c>
      <c r="AD1124" s="112">
        <f t="shared" si="554"/>
        <v>4116</v>
      </c>
      <c r="AE1124" s="112">
        <f t="shared" si="555"/>
        <v>5700</v>
      </c>
      <c r="AF1124" s="112">
        <f t="shared" si="556"/>
        <v>3800</v>
      </c>
      <c r="AG1124" s="113">
        <f t="shared" si="557"/>
        <v>0.30158730158730157</v>
      </c>
      <c r="AH1124" s="114">
        <f t="shared" si="558"/>
        <v>0.20105820105820105</v>
      </c>
    </row>
    <row r="1125" spans="1:34" ht="21" customHeight="1">
      <c r="A1125" s="15">
        <f t="shared" si="559"/>
        <v>1115</v>
      </c>
      <c r="E1125" s="595">
        <v>1</v>
      </c>
      <c r="F1125" s="119"/>
      <c r="G1125" s="594"/>
      <c r="H1125" s="120"/>
      <c r="I1125" s="588"/>
      <c r="J1125" s="594">
        <f t="shared" si="539"/>
        <v>0</v>
      </c>
      <c r="K1125" s="594" t="s">
        <v>138</v>
      </c>
      <c r="L1125" s="586"/>
      <c r="M1125" s="595">
        <v>3</v>
      </c>
      <c r="N1125" s="19">
        <f t="shared" si="540"/>
        <v>175</v>
      </c>
      <c r="O1125" s="102">
        <f t="shared" si="541"/>
        <v>0</v>
      </c>
      <c r="P1125" s="103">
        <f t="shared" si="542"/>
        <v>0</v>
      </c>
      <c r="Q1125" s="62">
        <f t="shared" si="538"/>
        <v>10500</v>
      </c>
      <c r="R1125" s="104">
        <f t="shared" si="543"/>
        <v>150</v>
      </c>
      <c r="S1125" s="62">
        <f t="shared" si="544"/>
        <v>0</v>
      </c>
      <c r="T1125" s="62">
        <f t="shared" si="545"/>
        <v>0</v>
      </c>
      <c r="U1125" s="62">
        <f t="shared" si="546"/>
        <v>10500</v>
      </c>
      <c r="V1125" s="62">
        <f t="shared" si="547"/>
        <v>18900</v>
      </c>
      <c r="W1125" s="19">
        <f t="shared" si="548"/>
        <v>1.7964071856287425</v>
      </c>
      <c r="X1125" s="111">
        <f t="shared" si="549"/>
        <v>25200</v>
      </c>
      <c r="Y1125" s="111"/>
      <c r="Z1125" s="112">
        <f t="shared" si="550"/>
        <v>628.74251497005991</v>
      </c>
      <c r="AA1125" s="112">
        <f t="shared" si="551"/>
        <v>411.6</v>
      </c>
      <c r="AB1125" s="112">
        <f t="shared" si="552"/>
        <v>0</v>
      </c>
      <c r="AC1125" s="112">
        <f t="shared" si="553"/>
        <v>6287.4251497006007</v>
      </c>
      <c r="AD1125" s="112">
        <f t="shared" si="554"/>
        <v>4116</v>
      </c>
      <c r="AE1125" s="112">
        <f t="shared" si="555"/>
        <v>5700</v>
      </c>
      <c r="AF1125" s="112">
        <f t="shared" si="556"/>
        <v>3800</v>
      </c>
      <c r="AG1125" s="113">
        <f t="shared" si="557"/>
        <v>0.30158730158730157</v>
      </c>
      <c r="AH1125" s="114">
        <f t="shared" si="558"/>
        <v>0.20105820105820105</v>
      </c>
    </row>
    <row r="1126" spans="1:34" ht="21" customHeight="1">
      <c r="A1126" s="15">
        <f t="shared" si="559"/>
        <v>1116</v>
      </c>
      <c r="E1126" s="595">
        <v>1</v>
      </c>
      <c r="F1126" s="119"/>
      <c r="G1126" s="594"/>
      <c r="H1126" s="120"/>
      <c r="I1126" s="588"/>
      <c r="J1126" s="594">
        <f t="shared" si="539"/>
        <v>0</v>
      </c>
      <c r="K1126" s="594" t="s">
        <v>138</v>
      </c>
      <c r="L1126" s="586"/>
      <c r="M1126" s="595">
        <v>3</v>
      </c>
      <c r="N1126" s="19">
        <f t="shared" si="540"/>
        <v>175</v>
      </c>
      <c r="O1126" s="102">
        <f t="shared" si="541"/>
        <v>0</v>
      </c>
      <c r="P1126" s="103">
        <f t="shared" si="542"/>
        <v>0</v>
      </c>
      <c r="Q1126" s="62">
        <f t="shared" ref="Q1126:Q1133" si="560">IF($M1126&lt;=1, 6500, IF($M1126&lt;=1.5, 7300, IF($M1126&lt;=2, 8100, IF($M1126&lt;2.5, 8900, IF($M1126&lt;3, 10000, IF($M1126&lt;3.5, 10500, IF($M1126&lt;4, 11300, IF($M1126&lt;4.5, 12100, IF($M1126&lt;5, 12900, IF($M1126&lt;5.5, 13700, IF($M1126&lt;6, 14500, IF($M1126&lt;6.5, 15300, IF($M1126&lt;7, 16100, IF($M1126&lt;7.5, 16900, IF($M1126&lt;8, 17700, IF($M1126&lt;8.5, 18500, IF($M1126&lt;9, 19300, IF($M1126&lt;9.5, 20100, IF($M1126&lt;10, 20900, IF($M1126&gt;=10, 30000))))))))))))))))))))</f>
        <v>10500</v>
      </c>
      <c r="R1126" s="104">
        <f t="shared" si="543"/>
        <v>150</v>
      </c>
      <c r="S1126" s="62">
        <f t="shared" si="544"/>
        <v>0</v>
      </c>
      <c r="T1126" s="62">
        <f t="shared" si="545"/>
        <v>0</v>
      </c>
      <c r="U1126" s="62">
        <f t="shared" si="546"/>
        <v>10500</v>
      </c>
      <c r="V1126" s="62">
        <f t="shared" si="547"/>
        <v>18900</v>
      </c>
      <c r="W1126" s="19">
        <f t="shared" si="548"/>
        <v>1.7964071856287425</v>
      </c>
      <c r="X1126" s="111">
        <f t="shared" si="549"/>
        <v>25200</v>
      </c>
      <c r="Y1126" s="111"/>
      <c r="Z1126" s="112">
        <f t="shared" si="550"/>
        <v>628.74251497005991</v>
      </c>
      <c r="AA1126" s="112">
        <f t="shared" si="551"/>
        <v>411.6</v>
      </c>
      <c r="AB1126" s="112">
        <f t="shared" si="552"/>
        <v>0</v>
      </c>
      <c r="AC1126" s="112">
        <f t="shared" si="553"/>
        <v>6287.4251497006007</v>
      </c>
      <c r="AD1126" s="112">
        <f t="shared" si="554"/>
        <v>4116</v>
      </c>
      <c r="AE1126" s="112">
        <f t="shared" si="555"/>
        <v>5700</v>
      </c>
      <c r="AF1126" s="112">
        <f t="shared" si="556"/>
        <v>3800</v>
      </c>
      <c r="AG1126" s="113">
        <f t="shared" si="557"/>
        <v>0.30158730158730157</v>
      </c>
      <c r="AH1126" s="114">
        <f t="shared" si="558"/>
        <v>0.20105820105820105</v>
      </c>
    </row>
    <row r="1127" spans="1:34" ht="21" customHeight="1">
      <c r="A1127" s="15">
        <f t="shared" si="559"/>
        <v>1117</v>
      </c>
      <c r="E1127" s="595">
        <v>1</v>
      </c>
      <c r="F1127" s="119"/>
      <c r="G1127" s="594"/>
      <c r="H1127" s="120"/>
      <c r="I1127" s="588"/>
      <c r="J1127" s="594">
        <f t="shared" ref="J1127:J1133" si="561">LENB(I1127)</f>
        <v>0</v>
      </c>
      <c r="K1127" s="594" t="s">
        <v>138</v>
      </c>
      <c r="L1127" s="586"/>
      <c r="M1127" s="595">
        <v>3</v>
      </c>
      <c r="N1127" s="19">
        <f t="shared" ref="N1127:N1133" si="562">IF(K1127="USD",$G$1,IF(K1127="CNY",$G$2,IF(K1127="JPY",$G$4,IF(K1127="EUR",$G$3,"확인요망"))))</f>
        <v>175</v>
      </c>
      <c r="O1127" s="102">
        <f t="shared" ref="O1127:O1133" si="563">L1127*N1127</f>
        <v>0</v>
      </c>
      <c r="P1127" s="103">
        <f t="shared" ref="P1127:P1133" si="564">O1127/$G$1</f>
        <v>0</v>
      </c>
      <c r="Q1127" s="62">
        <f t="shared" si="560"/>
        <v>10500</v>
      </c>
      <c r="R1127" s="104">
        <f t="shared" ref="R1127:R1133" si="565">IF(G1127="USD",200,150)</f>
        <v>150</v>
      </c>
      <c r="S1127" s="62">
        <f t="shared" ref="S1127:S1133" si="566">IF(P1127&lt;R1127,0,(O1127+Q1127)*0.08)</f>
        <v>0</v>
      </c>
      <c r="T1127" s="62">
        <f t="shared" ref="T1127:T1133" si="567">IF(P1127&lt;R1127,0,(O1127+S1127)*0.1)</f>
        <v>0</v>
      </c>
      <c r="U1127" s="62">
        <f t="shared" ref="U1127:U1133" si="568">SUM(O1127+Q1127)</f>
        <v>10500</v>
      </c>
      <c r="V1127" s="62">
        <f t="shared" ref="V1127:V1133" si="569">ROUNDUP(U1127*W1127, -2)</f>
        <v>18900</v>
      </c>
      <c r="W1127" s="19">
        <f t="shared" ref="W1127:W1133" si="570">((0.03*O1127)+(0.9*U1127))/(0.501*U1127)</f>
        <v>1.7964071856287425</v>
      </c>
      <c r="X1127" s="111">
        <f t="shared" ref="X1127:X1133" si="571">ROUNDUP(V1127/0.75, -2)</f>
        <v>25200</v>
      </c>
      <c r="Y1127" s="111"/>
      <c r="Z1127" s="112">
        <f t="shared" ref="Z1127:Z1133" si="572">0.1*(0.89*W1127-1)*U1127</f>
        <v>628.74251497005991</v>
      </c>
      <c r="AA1127" s="112">
        <f t="shared" ref="AA1127:AA1133" si="573">AD1127*0.1</f>
        <v>411.6</v>
      </c>
      <c r="AB1127" s="112">
        <f t="shared" ref="AB1127:AB1133" si="574">O1127*0.03</f>
        <v>0</v>
      </c>
      <c r="AC1127" s="112">
        <f t="shared" ref="AC1127:AC1133" si="575">0.89*W1127*U1127-U1127</f>
        <v>6287.4251497006007</v>
      </c>
      <c r="AD1127" s="112">
        <f t="shared" ref="AD1127:AD1133" si="576">V1127-(X1127*0.17)-U1127</f>
        <v>4116</v>
      </c>
      <c r="AE1127" s="112">
        <f t="shared" ref="AE1127:AE1133" si="577">ROUNDUP(AC1127-(Z1127+AB1127),-2)</f>
        <v>5700</v>
      </c>
      <c r="AF1127" s="112">
        <f t="shared" ref="AF1127:AF1133" si="578">ROUNDUP(AD1127-(AB1127+AA1127),-2)</f>
        <v>3800</v>
      </c>
      <c r="AG1127" s="113">
        <f t="shared" ref="AG1127:AG1133" si="579">AE1127/V1127</f>
        <v>0.30158730158730157</v>
      </c>
      <c r="AH1127" s="114">
        <f t="shared" ref="AH1127:AH1133" si="580">AF1127/V1127</f>
        <v>0.20105820105820105</v>
      </c>
    </row>
    <row r="1128" spans="1:34" ht="21" customHeight="1">
      <c r="A1128" s="15">
        <f t="shared" si="559"/>
        <v>1118</v>
      </c>
      <c r="E1128" s="595">
        <v>1</v>
      </c>
      <c r="F1128" s="119"/>
      <c r="G1128" s="594"/>
      <c r="H1128" s="120"/>
      <c r="I1128" s="588"/>
      <c r="J1128" s="594">
        <f t="shared" si="561"/>
        <v>0</v>
      </c>
      <c r="K1128" s="594" t="s">
        <v>138</v>
      </c>
      <c r="L1128" s="586"/>
      <c r="M1128" s="595">
        <v>3</v>
      </c>
      <c r="N1128" s="19">
        <f t="shared" si="562"/>
        <v>175</v>
      </c>
      <c r="O1128" s="102">
        <f t="shared" si="563"/>
        <v>0</v>
      </c>
      <c r="P1128" s="103">
        <f t="shared" si="564"/>
        <v>0</v>
      </c>
      <c r="Q1128" s="62">
        <f t="shared" si="560"/>
        <v>10500</v>
      </c>
      <c r="R1128" s="104">
        <f t="shared" si="565"/>
        <v>150</v>
      </c>
      <c r="S1128" s="62">
        <f t="shared" si="566"/>
        <v>0</v>
      </c>
      <c r="T1128" s="62">
        <f t="shared" si="567"/>
        <v>0</v>
      </c>
      <c r="U1128" s="62">
        <f t="shared" si="568"/>
        <v>10500</v>
      </c>
      <c r="V1128" s="62">
        <f t="shared" si="569"/>
        <v>18900</v>
      </c>
      <c r="W1128" s="19">
        <f t="shared" si="570"/>
        <v>1.7964071856287425</v>
      </c>
      <c r="X1128" s="111">
        <f t="shared" si="571"/>
        <v>25200</v>
      </c>
      <c r="Y1128" s="111"/>
      <c r="Z1128" s="112">
        <f t="shared" si="572"/>
        <v>628.74251497005991</v>
      </c>
      <c r="AA1128" s="112">
        <f t="shared" si="573"/>
        <v>411.6</v>
      </c>
      <c r="AB1128" s="112">
        <f t="shared" si="574"/>
        <v>0</v>
      </c>
      <c r="AC1128" s="112">
        <f t="shared" si="575"/>
        <v>6287.4251497006007</v>
      </c>
      <c r="AD1128" s="112">
        <f t="shared" si="576"/>
        <v>4116</v>
      </c>
      <c r="AE1128" s="112">
        <f t="shared" si="577"/>
        <v>5700</v>
      </c>
      <c r="AF1128" s="112">
        <f t="shared" si="578"/>
        <v>3800</v>
      </c>
      <c r="AG1128" s="113">
        <f t="shared" si="579"/>
        <v>0.30158730158730157</v>
      </c>
      <c r="AH1128" s="114">
        <f t="shared" si="580"/>
        <v>0.20105820105820105</v>
      </c>
    </row>
    <row r="1129" spans="1:34" ht="21" customHeight="1">
      <c r="A1129" s="15">
        <f t="shared" si="559"/>
        <v>1119</v>
      </c>
      <c r="E1129" s="595">
        <v>1</v>
      </c>
      <c r="F1129" s="119"/>
      <c r="G1129" s="594"/>
      <c r="H1129" s="120"/>
      <c r="I1129" s="588"/>
      <c r="J1129" s="594">
        <f t="shared" si="561"/>
        <v>0</v>
      </c>
      <c r="K1129" s="594" t="s">
        <v>138</v>
      </c>
      <c r="L1129" s="586"/>
      <c r="M1129" s="595">
        <v>3</v>
      </c>
      <c r="N1129" s="19">
        <f t="shared" si="562"/>
        <v>175</v>
      </c>
      <c r="O1129" s="102">
        <f t="shared" si="563"/>
        <v>0</v>
      </c>
      <c r="P1129" s="103">
        <f t="shared" si="564"/>
        <v>0</v>
      </c>
      <c r="Q1129" s="62">
        <f t="shared" si="560"/>
        <v>10500</v>
      </c>
      <c r="R1129" s="104">
        <f t="shared" si="565"/>
        <v>150</v>
      </c>
      <c r="S1129" s="62">
        <f t="shared" si="566"/>
        <v>0</v>
      </c>
      <c r="T1129" s="62">
        <f t="shared" si="567"/>
        <v>0</v>
      </c>
      <c r="U1129" s="62">
        <f t="shared" si="568"/>
        <v>10500</v>
      </c>
      <c r="V1129" s="62">
        <f t="shared" si="569"/>
        <v>18900</v>
      </c>
      <c r="W1129" s="19">
        <f t="shared" si="570"/>
        <v>1.7964071856287425</v>
      </c>
      <c r="X1129" s="111">
        <f t="shared" si="571"/>
        <v>25200</v>
      </c>
      <c r="Y1129" s="111"/>
      <c r="Z1129" s="112">
        <f t="shared" si="572"/>
        <v>628.74251497005991</v>
      </c>
      <c r="AA1129" s="112">
        <f t="shared" si="573"/>
        <v>411.6</v>
      </c>
      <c r="AB1129" s="112">
        <f t="shared" si="574"/>
        <v>0</v>
      </c>
      <c r="AC1129" s="112">
        <f t="shared" si="575"/>
        <v>6287.4251497006007</v>
      </c>
      <c r="AD1129" s="112">
        <f t="shared" si="576"/>
        <v>4116</v>
      </c>
      <c r="AE1129" s="112">
        <f t="shared" si="577"/>
        <v>5700</v>
      </c>
      <c r="AF1129" s="112">
        <f t="shared" si="578"/>
        <v>3800</v>
      </c>
      <c r="AG1129" s="113">
        <f t="shared" si="579"/>
        <v>0.30158730158730157</v>
      </c>
      <c r="AH1129" s="114">
        <f t="shared" si="580"/>
        <v>0.20105820105820105</v>
      </c>
    </row>
    <row r="1130" spans="1:34" ht="21" customHeight="1">
      <c r="A1130" s="15">
        <f t="shared" si="559"/>
        <v>1120</v>
      </c>
      <c r="E1130" s="595">
        <v>1</v>
      </c>
      <c r="F1130" s="119"/>
      <c r="G1130" s="594"/>
      <c r="H1130" s="120"/>
      <c r="I1130" s="588"/>
      <c r="J1130" s="594">
        <f t="shared" si="561"/>
        <v>0</v>
      </c>
      <c r="K1130" s="594" t="s">
        <v>138</v>
      </c>
      <c r="L1130" s="586"/>
      <c r="M1130" s="595">
        <v>3</v>
      </c>
      <c r="N1130" s="19">
        <f t="shared" si="562"/>
        <v>175</v>
      </c>
      <c r="O1130" s="102">
        <f t="shared" si="563"/>
        <v>0</v>
      </c>
      <c r="P1130" s="103">
        <f t="shared" si="564"/>
        <v>0</v>
      </c>
      <c r="Q1130" s="62">
        <f t="shared" si="560"/>
        <v>10500</v>
      </c>
      <c r="R1130" s="104">
        <f t="shared" si="565"/>
        <v>150</v>
      </c>
      <c r="S1130" s="62">
        <f t="shared" si="566"/>
        <v>0</v>
      </c>
      <c r="T1130" s="62">
        <f t="shared" si="567"/>
        <v>0</v>
      </c>
      <c r="U1130" s="62">
        <f t="shared" si="568"/>
        <v>10500</v>
      </c>
      <c r="V1130" s="62">
        <f t="shared" si="569"/>
        <v>18900</v>
      </c>
      <c r="W1130" s="19">
        <f t="shared" si="570"/>
        <v>1.7964071856287425</v>
      </c>
      <c r="X1130" s="111">
        <f t="shared" si="571"/>
        <v>25200</v>
      </c>
      <c r="Y1130" s="111"/>
      <c r="Z1130" s="112">
        <f t="shared" si="572"/>
        <v>628.74251497005991</v>
      </c>
      <c r="AA1130" s="112">
        <f t="shared" si="573"/>
        <v>411.6</v>
      </c>
      <c r="AB1130" s="112">
        <f t="shared" si="574"/>
        <v>0</v>
      </c>
      <c r="AC1130" s="112">
        <f t="shared" si="575"/>
        <v>6287.4251497006007</v>
      </c>
      <c r="AD1130" s="112">
        <f t="shared" si="576"/>
        <v>4116</v>
      </c>
      <c r="AE1130" s="112">
        <f t="shared" si="577"/>
        <v>5700</v>
      </c>
      <c r="AF1130" s="112">
        <f t="shared" si="578"/>
        <v>3800</v>
      </c>
      <c r="AG1130" s="113">
        <f t="shared" si="579"/>
        <v>0.30158730158730157</v>
      </c>
      <c r="AH1130" s="114">
        <f t="shared" si="580"/>
        <v>0.20105820105820105</v>
      </c>
    </row>
    <row r="1131" spans="1:34" ht="21" customHeight="1">
      <c r="A1131" s="15">
        <f t="shared" si="559"/>
        <v>1121</v>
      </c>
      <c r="E1131" s="595">
        <v>1</v>
      </c>
      <c r="F1131" s="119"/>
      <c r="G1131" s="594"/>
      <c r="H1131" s="120"/>
      <c r="I1131" s="588"/>
      <c r="J1131" s="594">
        <f t="shared" si="561"/>
        <v>0</v>
      </c>
      <c r="K1131" s="594" t="s">
        <v>138</v>
      </c>
      <c r="L1131" s="586"/>
      <c r="M1131" s="595">
        <v>3</v>
      </c>
      <c r="N1131" s="19">
        <f t="shared" si="562"/>
        <v>175</v>
      </c>
      <c r="O1131" s="102">
        <f t="shared" si="563"/>
        <v>0</v>
      </c>
      <c r="P1131" s="103">
        <f t="shared" si="564"/>
        <v>0</v>
      </c>
      <c r="Q1131" s="62">
        <f t="shared" si="560"/>
        <v>10500</v>
      </c>
      <c r="R1131" s="104">
        <f t="shared" si="565"/>
        <v>150</v>
      </c>
      <c r="S1131" s="62">
        <f t="shared" si="566"/>
        <v>0</v>
      </c>
      <c r="T1131" s="62">
        <f t="shared" si="567"/>
        <v>0</v>
      </c>
      <c r="U1131" s="62">
        <f t="shared" si="568"/>
        <v>10500</v>
      </c>
      <c r="V1131" s="62">
        <f t="shared" si="569"/>
        <v>18900</v>
      </c>
      <c r="W1131" s="19">
        <f t="shared" si="570"/>
        <v>1.7964071856287425</v>
      </c>
      <c r="X1131" s="111">
        <f t="shared" si="571"/>
        <v>25200</v>
      </c>
      <c r="Y1131" s="111"/>
      <c r="Z1131" s="112">
        <f t="shared" si="572"/>
        <v>628.74251497005991</v>
      </c>
      <c r="AA1131" s="112">
        <f t="shared" si="573"/>
        <v>411.6</v>
      </c>
      <c r="AB1131" s="112">
        <f t="shared" si="574"/>
        <v>0</v>
      </c>
      <c r="AC1131" s="112">
        <f t="shared" si="575"/>
        <v>6287.4251497006007</v>
      </c>
      <c r="AD1131" s="112">
        <f t="shared" si="576"/>
        <v>4116</v>
      </c>
      <c r="AE1131" s="112">
        <f t="shared" si="577"/>
        <v>5700</v>
      </c>
      <c r="AF1131" s="112">
        <f t="shared" si="578"/>
        <v>3800</v>
      </c>
      <c r="AG1131" s="113">
        <f t="shared" si="579"/>
        <v>0.30158730158730157</v>
      </c>
      <c r="AH1131" s="114">
        <f t="shared" si="580"/>
        <v>0.20105820105820105</v>
      </c>
    </row>
    <row r="1132" spans="1:34" ht="21" customHeight="1">
      <c r="A1132" s="15">
        <f t="shared" si="559"/>
        <v>1122</v>
      </c>
      <c r="E1132" s="595">
        <v>1</v>
      </c>
      <c r="F1132" s="119"/>
      <c r="G1132" s="594"/>
      <c r="H1132" s="120"/>
      <c r="I1132" s="588"/>
      <c r="J1132" s="594">
        <f t="shared" si="561"/>
        <v>0</v>
      </c>
      <c r="K1132" s="594" t="s">
        <v>138</v>
      </c>
      <c r="L1132" s="586"/>
      <c r="M1132" s="595">
        <v>3</v>
      </c>
      <c r="N1132" s="19">
        <f t="shared" si="562"/>
        <v>175</v>
      </c>
      <c r="O1132" s="102">
        <f t="shared" si="563"/>
        <v>0</v>
      </c>
      <c r="P1132" s="103">
        <f t="shared" si="564"/>
        <v>0</v>
      </c>
      <c r="Q1132" s="62">
        <f t="shared" si="560"/>
        <v>10500</v>
      </c>
      <c r="R1132" s="104">
        <f t="shared" si="565"/>
        <v>150</v>
      </c>
      <c r="S1132" s="62">
        <f t="shared" si="566"/>
        <v>0</v>
      </c>
      <c r="T1132" s="62">
        <f t="shared" si="567"/>
        <v>0</v>
      </c>
      <c r="U1132" s="62">
        <f t="shared" si="568"/>
        <v>10500</v>
      </c>
      <c r="V1132" s="62">
        <f t="shared" si="569"/>
        <v>18900</v>
      </c>
      <c r="W1132" s="19">
        <f t="shared" si="570"/>
        <v>1.7964071856287425</v>
      </c>
      <c r="X1132" s="111">
        <f t="shared" si="571"/>
        <v>25200</v>
      </c>
      <c r="Y1132" s="111"/>
      <c r="Z1132" s="112">
        <f t="shared" si="572"/>
        <v>628.74251497005991</v>
      </c>
      <c r="AA1132" s="112">
        <f t="shared" si="573"/>
        <v>411.6</v>
      </c>
      <c r="AB1132" s="112">
        <f t="shared" si="574"/>
        <v>0</v>
      </c>
      <c r="AC1132" s="112">
        <f t="shared" si="575"/>
        <v>6287.4251497006007</v>
      </c>
      <c r="AD1132" s="112">
        <f t="shared" si="576"/>
        <v>4116</v>
      </c>
      <c r="AE1132" s="112">
        <f t="shared" si="577"/>
        <v>5700</v>
      </c>
      <c r="AF1132" s="112">
        <f t="shared" si="578"/>
        <v>3800</v>
      </c>
      <c r="AG1132" s="113">
        <f t="shared" si="579"/>
        <v>0.30158730158730157</v>
      </c>
      <c r="AH1132" s="114">
        <f t="shared" si="580"/>
        <v>0.20105820105820105</v>
      </c>
    </row>
    <row r="1133" spans="1:34" ht="21" customHeight="1">
      <c r="A1133" s="15">
        <f t="shared" si="559"/>
        <v>1123</v>
      </c>
      <c r="E1133" s="595">
        <v>1</v>
      </c>
      <c r="F1133" s="119"/>
      <c r="G1133" s="594"/>
      <c r="H1133" s="120"/>
      <c r="I1133" s="588"/>
      <c r="J1133" s="594">
        <f t="shared" si="561"/>
        <v>0</v>
      </c>
      <c r="K1133" s="594" t="s">
        <v>138</v>
      </c>
      <c r="L1133" s="586"/>
      <c r="M1133" s="595">
        <v>3</v>
      </c>
      <c r="N1133" s="19">
        <f t="shared" si="562"/>
        <v>175</v>
      </c>
      <c r="O1133" s="102">
        <f t="shared" si="563"/>
        <v>0</v>
      </c>
      <c r="P1133" s="103">
        <f t="shared" si="564"/>
        <v>0</v>
      </c>
      <c r="Q1133" s="62">
        <f t="shared" si="560"/>
        <v>10500</v>
      </c>
      <c r="R1133" s="104">
        <f t="shared" si="565"/>
        <v>150</v>
      </c>
      <c r="S1133" s="62">
        <f t="shared" si="566"/>
        <v>0</v>
      </c>
      <c r="T1133" s="62">
        <f t="shared" si="567"/>
        <v>0</v>
      </c>
      <c r="U1133" s="62">
        <f t="shared" si="568"/>
        <v>10500</v>
      </c>
      <c r="V1133" s="62">
        <f t="shared" si="569"/>
        <v>18900</v>
      </c>
      <c r="W1133" s="19">
        <f t="shared" si="570"/>
        <v>1.7964071856287425</v>
      </c>
      <c r="X1133" s="111">
        <f t="shared" si="571"/>
        <v>25200</v>
      </c>
      <c r="Y1133" s="111"/>
      <c r="Z1133" s="112">
        <f t="shared" si="572"/>
        <v>628.74251497005991</v>
      </c>
      <c r="AA1133" s="112">
        <f t="shared" si="573"/>
        <v>411.6</v>
      </c>
      <c r="AB1133" s="112">
        <f t="shared" si="574"/>
        <v>0</v>
      </c>
      <c r="AC1133" s="112">
        <f t="shared" si="575"/>
        <v>6287.4251497006007</v>
      </c>
      <c r="AD1133" s="112">
        <f t="shared" si="576"/>
        <v>4116</v>
      </c>
      <c r="AE1133" s="112">
        <f t="shared" si="577"/>
        <v>5700</v>
      </c>
      <c r="AF1133" s="112">
        <f t="shared" si="578"/>
        <v>3800</v>
      </c>
      <c r="AG1133" s="113">
        <f t="shared" si="579"/>
        <v>0.30158730158730157</v>
      </c>
      <c r="AH1133" s="114">
        <f t="shared" si="580"/>
        <v>0.20105820105820105</v>
      </c>
    </row>
    <row r="1134" spans="1:34" ht="21" customHeight="1"/>
    <row r="1135" spans="1:34" ht="21" customHeight="1"/>
    <row r="1136" spans="1:34" ht="21" customHeight="1"/>
    <row r="1137" ht="21" customHeight="1"/>
    <row r="1138" ht="21" customHeight="1"/>
    <row r="1139" ht="21" customHeight="1"/>
    <row r="1140" ht="21" customHeight="1"/>
    <row r="1141" ht="21" customHeight="1"/>
    <row r="1142" ht="21" customHeight="1"/>
    <row r="1143" ht="21" customHeight="1"/>
    <row r="1144" ht="21" customHeight="1"/>
    <row r="1145" ht="21" customHeight="1"/>
    <row r="1146" ht="21" customHeight="1"/>
    <row r="1147" ht="21" customHeight="1"/>
    <row r="1148" ht="21" customHeight="1"/>
    <row r="1149" ht="21" customHeight="1"/>
    <row r="1150" ht="21" customHeight="1"/>
    <row r="1151" ht="21" customHeight="1"/>
    <row r="1152" ht="21" customHeight="1"/>
    <row r="1153" ht="21" customHeight="1"/>
    <row r="1154" ht="21" customHeight="1"/>
    <row r="1155" ht="21" customHeight="1"/>
    <row r="1156" ht="21" customHeight="1"/>
    <row r="1157" ht="21" customHeight="1"/>
    <row r="1158" ht="21" customHeight="1"/>
    <row r="1159" ht="21" customHeight="1"/>
    <row r="1160" ht="21" customHeight="1"/>
    <row r="1161" ht="21" customHeight="1"/>
    <row r="1162" ht="21" customHeight="1"/>
    <row r="1163" ht="21" customHeight="1"/>
    <row r="1164" ht="21" customHeight="1"/>
    <row r="1165" ht="21" customHeight="1"/>
    <row r="1166" ht="21" customHeight="1"/>
    <row r="1167" ht="21" customHeight="1"/>
    <row r="1168" ht="21" customHeight="1"/>
    <row r="1169" ht="21" customHeight="1"/>
    <row r="1170" ht="21" customHeight="1"/>
    <row r="1171" ht="21" customHeight="1"/>
    <row r="1172" ht="21" customHeight="1"/>
    <row r="1173" ht="21" customHeight="1"/>
    <row r="1174" ht="21" customHeight="1"/>
    <row r="1175" ht="21" customHeight="1"/>
    <row r="1176" ht="21" customHeight="1"/>
    <row r="1177" ht="21" customHeight="1"/>
    <row r="1178" ht="21" customHeight="1"/>
    <row r="1179" ht="21" customHeight="1"/>
    <row r="1180" ht="21" customHeight="1"/>
    <row r="1181" ht="21" customHeight="1"/>
    <row r="1182" ht="21" customHeight="1"/>
    <row r="1183" ht="21" customHeight="1"/>
    <row r="1184" ht="21" customHeight="1"/>
    <row r="1185" ht="21" customHeight="1"/>
    <row r="1186" ht="21" customHeight="1"/>
    <row r="1187" ht="21" customHeight="1"/>
    <row r="1188" ht="21" customHeight="1"/>
    <row r="1189" ht="21" customHeight="1"/>
    <row r="1190" ht="21" customHeight="1"/>
    <row r="1191" ht="21" customHeight="1"/>
    <row r="1192" ht="21" customHeight="1"/>
    <row r="1193" ht="21" customHeight="1"/>
    <row r="1194" ht="21" customHeight="1"/>
    <row r="1195" ht="21" customHeight="1"/>
    <row r="1196" ht="21" customHeight="1"/>
    <row r="1197" ht="21" customHeight="1"/>
    <row r="1198" ht="21" customHeight="1"/>
    <row r="1199" ht="21" customHeight="1"/>
    <row r="1200" ht="21" customHeight="1"/>
    <row r="1201" ht="21" customHeight="1"/>
    <row r="1202" ht="21" customHeight="1"/>
    <row r="1203" ht="21" customHeight="1"/>
    <row r="1204" ht="21" customHeight="1"/>
    <row r="1205" ht="21" customHeight="1"/>
    <row r="1206" ht="21" customHeight="1"/>
    <row r="1207" ht="21" customHeight="1"/>
    <row r="1208" ht="21" customHeight="1"/>
    <row r="1209" ht="21" customHeight="1"/>
    <row r="1210" ht="21" customHeight="1"/>
    <row r="1211" ht="21" customHeight="1"/>
    <row r="1212" ht="21" customHeight="1"/>
    <row r="1213" ht="21" customHeight="1"/>
    <row r="1214" ht="21" customHeight="1"/>
    <row r="1215" ht="21" customHeight="1"/>
    <row r="1216" ht="21" customHeight="1"/>
    <row r="1217" ht="21" customHeight="1"/>
    <row r="1218" ht="21" customHeight="1"/>
    <row r="1219" ht="21" customHeight="1"/>
    <row r="1220" ht="21" customHeight="1"/>
    <row r="1221" ht="21" customHeight="1"/>
    <row r="1222" ht="21" customHeight="1"/>
    <row r="1223" ht="21" customHeight="1"/>
    <row r="1224" ht="21" customHeight="1"/>
    <row r="1225" ht="21" customHeight="1"/>
    <row r="1226" ht="21" customHeight="1"/>
    <row r="1227" ht="21" customHeight="1"/>
    <row r="1228" ht="21" customHeight="1"/>
    <row r="1229" ht="21" customHeight="1"/>
    <row r="1230" ht="21" customHeight="1"/>
    <row r="1231" ht="21" customHeight="1"/>
    <row r="1232" ht="21" customHeight="1"/>
    <row r="1233" ht="21" customHeight="1"/>
    <row r="1234" ht="21" customHeight="1"/>
    <row r="1235" ht="21" customHeight="1"/>
    <row r="1236" ht="21" customHeight="1"/>
    <row r="1237" ht="21" customHeight="1"/>
    <row r="1238" ht="21" customHeight="1"/>
    <row r="1239" ht="21" customHeight="1"/>
    <row r="1240" ht="21" customHeight="1"/>
    <row r="1241" ht="21" customHeight="1"/>
    <row r="1242" ht="21" customHeight="1"/>
    <row r="1243" ht="21" customHeight="1"/>
    <row r="1244" ht="21" customHeight="1"/>
    <row r="1245" ht="21" customHeight="1"/>
    <row r="1246" ht="21" customHeight="1"/>
    <row r="1247" ht="21" customHeight="1"/>
    <row r="1248" ht="21" customHeight="1"/>
    <row r="1249" ht="21" customHeight="1"/>
    <row r="1250" ht="21" customHeight="1"/>
    <row r="1251" ht="21" customHeight="1"/>
    <row r="1252" ht="21" customHeight="1"/>
    <row r="1253" ht="21" customHeight="1"/>
    <row r="1254" ht="21" customHeight="1"/>
    <row r="1255" ht="21" customHeight="1"/>
    <row r="1256" ht="21" customHeight="1"/>
    <row r="1257" ht="21" customHeight="1"/>
    <row r="1258" ht="21" customHeight="1"/>
    <row r="1259" ht="21" customHeight="1"/>
    <row r="1260" ht="21" customHeight="1"/>
    <row r="1261" ht="21" customHeight="1"/>
    <row r="1262" ht="21" customHeight="1"/>
    <row r="1263" ht="21" customHeight="1"/>
    <row r="1264" ht="21" customHeight="1"/>
    <row r="1265" ht="21" customHeight="1"/>
    <row r="1266" ht="21" customHeight="1"/>
    <row r="1267" ht="21" customHeight="1"/>
    <row r="1268" ht="21" customHeight="1"/>
    <row r="1269" ht="21" customHeight="1"/>
    <row r="1270" ht="21" customHeight="1"/>
    <row r="1271" ht="21" customHeight="1"/>
    <row r="1272" ht="21" customHeight="1"/>
    <row r="1273" ht="21" customHeight="1"/>
    <row r="1274" ht="21" customHeight="1"/>
    <row r="1275" ht="21" customHeight="1"/>
    <row r="1276" ht="21" customHeight="1"/>
    <row r="1277" ht="21" customHeight="1"/>
    <row r="1278" ht="21" customHeight="1"/>
    <row r="1279" ht="21" customHeight="1"/>
    <row r="1280" ht="21" customHeight="1"/>
    <row r="1281" ht="21" customHeight="1"/>
    <row r="1282" ht="21" customHeight="1"/>
    <row r="1283" ht="21" customHeight="1"/>
    <row r="1284" ht="21" customHeight="1"/>
    <row r="1285" ht="21" customHeight="1"/>
    <row r="1286" ht="21" customHeight="1"/>
    <row r="1287" ht="21" customHeight="1"/>
    <row r="1288" ht="21" customHeight="1"/>
    <row r="1289" ht="21" customHeight="1"/>
    <row r="1290" ht="21" customHeight="1"/>
    <row r="1291" ht="21" customHeight="1"/>
    <row r="1292" ht="21" customHeight="1"/>
    <row r="1293" ht="21" customHeight="1"/>
    <row r="1294" ht="21" customHeight="1"/>
    <row r="1295" ht="21" customHeight="1"/>
    <row r="1296" ht="21" customHeight="1"/>
    <row r="1297" ht="21" customHeight="1"/>
    <row r="1298" ht="21" customHeight="1"/>
    <row r="1299" ht="21" customHeight="1"/>
    <row r="1300" ht="21" customHeight="1"/>
    <row r="1301" ht="21" customHeight="1"/>
    <row r="1302" ht="21" customHeight="1"/>
    <row r="1303" ht="21" customHeight="1"/>
    <row r="1304" ht="21" customHeight="1"/>
    <row r="1305" ht="21" customHeight="1"/>
    <row r="1306" ht="21" customHeight="1"/>
    <row r="1307" ht="21" customHeight="1"/>
    <row r="1308" ht="21" customHeight="1"/>
    <row r="1309" ht="21" customHeight="1"/>
    <row r="1310" ht="21" customHeight="1"/>
    <row r="1311" ht="21" customHeight="1"/>
    <row r="1312" ht="21" customHeight="1"/>
    <row r="1313" ht="21" customHeight="1"/>
    <row r="1314" ht="21" customHeight="1"/>
    <row r="1315" ht="21" customHeight="1"/>
    <row r="1316" ht="21" customHeight="1"/>
    <row r="1317" ht="21" customHeight="1"/>
    <row r="1318" ht="21" customHeight="1"/>
    <row r="1319" ht="21" customHeight="1"/>
    <row r="1320" ht="21" customHeight="1"/>
    <row r="1321" ht="21" customHeight="1"/>
    <row r="1322" ht="21" customHeight="1"/>
    <row r="1323" ht="21" customHeight="1"/>
    <row r="1324" ht="21" customHeight="1"/>
    <row r="1325" ht="21" customHeight="1"/>
    <row r="1326" ht="21" customHeight="1"/>
    <row r="1327" ht="21" customHeight="1"/>
    <row r="1328" ht="21" customHeight="1"/>
    <row r="1329" ht="21" customHeight="1"/>
    <row r="1330" ht="21" customHeight="1"/>
    <row r="1331" ht="21" customHeight="1"/>
    <row r="1332" ht="21" customHeight="1"/>
    <row r="1333" ht="21" customHeight="1"/>
    <row r="1334" ht="21" customHeight="1"/>
    <row r="1335" ht="21" customHeight="1"/>
    <row r="1336" ht="21" customHeight="1"/>
    <row r="1337" ht="21" customHeight="1"/>
    <row r="1338" ht="21" customHeight="1"/>
    <row r="1339" ht="21" customHeight="1"/>
    <row r="1340" ht="21" customHeight="1"/>
    <row r="1341" ht="21" customHeight="1"/>
    <row r="1342" ht="21" customHeight="1"/>
    <row r="1343" ht="21" customHeight="1"/>
    <row r="1344" ht="21" customHeight="1"/>
    <row r="1345" ht="21" customHeight="1"/>
    <row r="1346" ht="21" customHeight="1"/>
    <row r="1347" ht="21" customHeight="1"/>
    <row r="1348" ht="21" customHeight="1"/>
    <row r="1349" ht="21" customHeight="1"/>
    <row r="1350" ht="21" customHeight="1"/>
    <row r="1351" ht="21" customHeight="1"/>
    <row r="1352" ht="21" customHeight="1"/>
    <row r="1353" ht="21" customHeight="1"/>
    <row r="1354" ht="21" customHeight="1"/>
    <row r="1355" ht="21" customHeight="1"/>
    <row r="1356" ht="21" customHeight="1"/>
    <row r="1357" ht="21" customHeight="1"/>
    <row r="1358" ht="21" customHeight="1"/>
    <row r="1359" ht="21" customHeight="1"/>
    <row r="1360" ht="21" customHeight="1"/>
    <row r="1361" ht="21" customHeight="1"/>
    <row r="1362" ht="21" customHeight="1"/>
    <row r="1363" ht="21" customHeight="1"/>
    <row r="1364" ht="21" customHeight="1"/>
    <row r="1365" ht="21" customHeight="1"/>
    <row r="1366" ht="21" customHeight="1"/>
    <row r="1367" ht="21" customHeight="1"/>
    <row r="1368" ht="21" customHeight="1"/>
    <row r="1369" ht="21" customHeight="1"/>
    <row r="1370" ht="21" customHeight="1"/>
    <row r="1371" ht="21" customHeight="1"/>
    <row r="1372" ht="21" customHeight="1"/>
    <row r="1373" ht="21" customHeight="1"/>
    <row r="1374" ht="21" customHeight="1"/>
    <row r="1375" ht="21" customHeight="1"/>
    <row r="1376" ht="21" customHeight="1"/>
    <row r="1377" ht="21" customHeight="1"/>
    <row r="1378" ht="21" customHeight="1"/>
    <row r="1379" ht="21" customHeight="1"/>
    <row r="1380" ht="21" customHeight="1"/>
    <row r="1381" ht="21" customHeight="1"/>
    <row r="1382" ht="21" customHeight="1"/>
    <row r="1383" ht="21" customHeight="1"/>
    <row r="1384" ht="21" customHeight="1"/>
    <row r="1385" ht="21" customHeight="1"/>
    <row r="1386" ht="21" customHeight="1"/>
    <row r="1387" ht="21" customHeight="1"/>
    <row r="1388" ht="21" customHeight="1"/>
    <row r="1389" ht="21" customHeight="1"/>
    <row r="1390" ht="21" customHeight="1"/>
    <row r="1391" ht="21" customHeight="1"/>
    <row r="1392" ht="21" customHeight="1"/>
    <row r="1393" ht="21" customHeight="1"/>
    <row r="1394" ht="21" customHeight="1"/>
    <row r="1395" ht="21" customHeight="1"/>
    <row r="1396" ht="21" customHeight="1"/>
    <row r="1397" ht="21" customHeight="1"/>
    <row r="1398" ht="21" customHeight="1"/>
    <row r="1399" ht="21" customHeight="1"/>
    <row r="1400" ht="21" customHeight="1"/>
    <row r="1401" ht="21" customHeight="1"/>
    <row r="1402" ht="21" customHeight="1"/>
    <row r="1403" ht="21" customHeight="1"/>
    <row r="1404" ht="21" customHeight="1"/>
    <row r="1405" ht="21" customHeight="1"/>
    <row r="1406" ht="21" customHeight="1"/>
    <row r="1407" ht="21" customHeight="1"/>
    <row r="1408" ht="21" customHeight="1"/>
    <row r="1409" ht="21" customHeight="1"/>
    <row r="1410" ht="21" customHeight="1"/>
    <row r="1411" ht="21" customHeight="1"/>
    <row r="1412" ht="21" customHeight="1"/>
    <row r="1413" ht="21" customHeight="1"/>
    <row r="1414" ht="21" customHeight="1"/>
    <row r="1415" ht="21" customHeight="1"/>
    <row r="1416" ht="21" customHeight="1"/>
    <row r="1417" ht="21" customHeight="1"/>
    <row r="1418" ht="21" customHeight="1"/>
    <row r="1419" ht="21" customHeight="1"/>
    <row r="1420" ht="21" customHeight="1"/>
    <row r="1421" ht="21" customHeight="1"/>
    <row r="1422" ht="21" customHeight="1"/>
    <row r="1423" ht="21" customHeight="1"/>
    <row r="1424" ht="21" customHeight="1"/>
    <row r="1425" ht="21" customHeight="1"/>
    <row r="1426" ht="21" customHeight="1"/>
    <row r="1427" ht="21" customHeight="1"/>
    <row r="1428" ht="21" customHeight="1"/>
  </sheetData>
  <sheetProtection formatColumns="0" formatRows="0" selectLockedCells="1" selectUnlockedCells="1"/>
  <mergeCells count="162">
    <mergeCell ref="C221:C222"/>
    <mergeCell ref="I221:I222"/>
    <mergeCell ref="B86:B88"/>
    <mergeCell ref="C86:C88"/>
    <mergeCell ref="I86:I88"/>
    <mergeCell ref="B221:B222"/>
    <mergeCell ref="C243:C249"/>
    <mergeCell ref="C250:C255"/>
    <mergeCell ref="C236:C240"/>
    <mergeCell ref="I236:I240"/>
    <mergeCell ref="B236:B240"/>
    <mergeCell ref="H243:H249"/>
    <mergeCell ref="H241:H242"/>
    <mergeCell ref="I243:I249"/>
    <mergeCell ref="B296:B297"/>
    <mergeCell ref="C296:C297"/>
    <mergeCell ref="H296:H297"/>
    <mergeCell ref="I296:I297"/>
    <mergeCell ref="C290:C293"/>
    <mergeCell ref="B290:B293"/>
    <mergeCell ref="H290:H293"/>
    <mergeCell ref="C294:C295"/>
    <mergeCell ref="B294:B295"/>
    <mergeCell ref="H294:H295"/>
    <mergeCell ref="I294:I295"/>
    <mergeCell ref="I290:I293"/>
    <mergeCell ref="B286:B289"/>
    <mergeCell ref="H286:H289"/>
    <mergeCell ref="I286:I289"/>
    <mergeCell ref="H278:H280"/>
    <mergeCell ref="B272:B277"/>
    <mergeCell ref="I272:I277"/>
    <mergeCell ref="E256:E260"/>
    <mergeCell ref="C256:C260"/>
    <mergeCell ref="B270:B271"/>
    <mergeCell ref="C270:C271"/>
    <mergeCell ref="H270:H271"/>
    <mergeCell ref="I270:I271"/>
    <mergeCell ref="C278:C280"/>
    <mergeCell ref="B278:B280"/>
    <mergeCell ref="C281:C285"/>
    <mergeCell ref="B281:B285"/>
    <mergeCell ref="H281:H285"/>
    <mergeCell ref="I281:I285"/>
    <mergeCell ref="A1:E4"/>
    <mergeCell ref="B81:B83"/>
    <mergeCell ref="C81:C83"/>
    <mergeCell ref="I81:I83"/>
    <mergeCell ref="H81:H83"/>
    <mergeCell ref="B74:B76"/>
    <mergeCell ref="C74:C76"/>
    <mergeCell ref="B77:B80"/>
    <mergeCell ref="C77:C80"/>
    <mergeCell ref="H1:AH8"/>
    <mergeCell ref="H77:H80"/>
    <mergeCell ref="J9:J10"/>
    <mergeCell ref="V9:W9"/>
    <mergeCell ref="Z9:AA9"/>
    <mergeCell ref="Q9:Q10"/>
    <mergeCell ref="R9:T9"/>
    <mergeCell ref="K9:K10"/>
    <mergeCell ref="L9:L10"/>
    <mergeCell ref="O9:P9"/>
    <mergeCell ref="U9:U10"/>
    <mergeCell ref="X9:X10"/>
    <mergeCell ref="N9:N10"/>
    <mergeCell ref="I9:I10"/>
    <mergeCell ref="H9:H10"/>
    <mergeCell ref="C682:C683"/>
    <mergeCell ref="D682:D683"/>
    <mergeCell ref="I686:I690"/>
    <mergeCell ref="J686:J690"/>
    <mergeCell ref="I693:I694"/>
    <mergeCell ref="J693:J694"/>
    <mergeCell ref="C241:C242"/>
    <mergeCell ref="J241:J242"/>
    <mergeCell ref="I682:I683"/>
    <mergeCell ref="J682:J683"/>
    <mergeCell ref="J278:J280"/>
    <mergeCell ref="J272:J277"/>
    <mergeCell ref="J270:J271"/>
    <mergeCell ref="J243:J249"/>
    <mergeCell ref="J250:J255"/>
    <mergeCell ref="I278:I280"/>
    <mergeCell ref="H256:H260"/>
    <mergeCell ref="H250:H255"/>
    <mergeCell ref="E241:E242"/>
    <mergeCell ref="H319:H322"/>
    <mergeCell ref="E243:E249"/>
    <mergeCell ref="C286:C289"/>
    <mergeCell ref="C314:C315"/>
    <mergeCell ref="C310:C312"/>
    <mergeCell ref="I706:I708"/>
    <mergeCell ref="J706:J708"/>
    <mergeCell ref="I256:I260"/>
    <mergeCell ref="I250:I255"/>
    <mergeCell ref="AB9:AB10"/>
    <mergeCell ref="I84:I85"/>
    <mergeCell ref="J256:J260"/>
    <mergeCell ref="J84:J85"/>
    <mergeCell ref="J236:J240"/>
    <mergeCell ref="J231:J234"/>
    <mergeCell ref="J227:J229"/>
    <mergeCell ref="J86:J88"/>
    <mergeCell ref="M9:M10"/>
    <mergeCell ref="I227:I229"/>
    <mergeCell ref="I231:I234"/>
    <mergeCell ref="I241:I242"/>
    <mergeCell ref="J81:J83"/>
    <mergeCell ref="I191:I193"/>
    <mergeCell ref="J294:J295"/>
    <mergeCell ref="J290:J293"/>
    <mergeCell ref="J281:J285"/>
    <mergeCell ref="I697:I701"/>
    <mergeCell ref="J697:J701"/>
    <mergeCell ref="I702:I704"/>
    <mergeCell ref="J702:J704"/>
    <mergeCell ref="AC9:AD9"/>
    <mergeCell ref="AE9:AF9"/>
    <mergeCell ref="AG9:AH9"/>
    <mergeCell ref="I74:I76"/>
    <mergeCell ref="I77:I80"/>
    <mergeCell ref="F5:G5"/>
    <mergeCell ref="F6:G6"/>
    <mergeCell ref="F7:G7"/>
    <mergeCell ref="J74:J76"/>
    <mergeCell ref="J77:J80"/>
    <mergeCell ref="H74:H76"/>
    <mergeCell ref="A5:E5"/>
    <mergeCell ref="A6:E6"/>
    <mergeCell ref="A7:E7"/>
    <mergeCell ref="A8:E8"/>
    <mergeCell ref="F8:G8"/>
    <mergeCell ref="C9:D10"/>
    <mergeCell ref="F9:G9"/>
    <mergeCell ref="E9:E10"/>
    <mergeCell ref="B9:B10"/>
    <mergeCell ref="A9:A10"/>
    <mergeCell ref="E319:E322"/>
    <mergeCell ref="D319:D322"/>
    <mergeCell ref="C319:C322"/>
    <mergeCell ref="H298:H300"/>
    <mergeCell ref="E298:E300"/>
    <mergeCell ref="B298:B300"/>
    <mergeCell ref="D298:D300"/>
    <mergeCell ref="C84:C85"/>
    <mergeCell ref="B84:B85"/>
    <mergeCell ref="B256:B260"/>
    <mergeCell ref="B227:B229"/>
    <mergeCell ref="C227:C229"/>
    <mergeCell ref="B231:B234"/>
    <mergeCell ref="C231:C234"/>
    <mergeCell ref="F236:F240"/>
    <mergeCell ref="B250:B255"/>
    <mergeCell ref="B243:B249"/>
    <mergeCell ref="E250:E255"/>
    <mergeCell ref="B241:B242"/>
    <mergeCell ref="H84:H85"/>
    <mergeCell ref="H86:H88"/>
    <mergeCell ref="C191:C193"/>
    <mergeCell ref="H272:H277"/>
    <mergeCell ref="C272:C277"/>
  </mergeCells>
  <phoneticPr fontId="2" type="noConversion"/>
  <conditionalFormatting sqref="J313:J314 J316:J364 J366 J368 J370:J373 J375:J376 J378:J395 J399 J401:J405 J680 J706 J709:J771 J407:J678 J11:J310 J782:J1048576">
    <cfRule type="cellIs" dxfId="273" priority="175" operator="greaterThan">
      <formula>49</formula>
    </cfRule>
  </conditionalFormatting>
  <conditionalFormatting sqref="I311">
    <cfRule type="duplicateValues" dxfId="272" priority="170"/>
  </conditionalFormatting>
  <conditionalFormatting sqref="J311">
    <cfRule type="cellIs" dxfId="271" priority="169" operator="greaterThan">
      <formula>49</formula>
    </cfRule>
  </conditionalFormatting>
  <conditionalFormatting sqref="I311">
    <cfRule type="duplicateValues" dxfId="270" priority="168"/>
  </conditionalFormatting>
  <conditionalFormatting sqref="I312">
    <cfRule type="duplicateValues" dxfId="269" priority="164"/>
  </conditionalFormatting>
  <conditionalFormatting sqref="J312">
    <cfRule type="cellIs" dxfId="268" priority="163" operator="greaterThan">
      <formula>49</formula>
    </cfRule>
  </conditionalFormatting>
  <conditionalFormatting sqref="I312">
    <cfRule type="duplicateValues" dxfId="267" priority="162"/>
  </conditionalFormatting>
  <conditionalFormatting sqref="I315">
    <cfRule type="duplicateValues" dxfId="266" priority="158"/>
  </conditionalFormatting>
  <conditionalFormatting sqref="J315">
    <cfRule type="cellIs" dxfId="265" priority="157" operator="greaterThan">
      <formula>49</formula>
    </cfRule>
  </conditionalFormatting>
  <conditionalFormatting sqref="I315">
    <cfRule type="duplicateValues" dxfId="264" priority="156"/>
  </conditionalFormatting>
  <conditionalFormatting sqref="I365">
    <cfRule type="duplicateValues" dxfId="263" priority="137"/>
  </conditionalFormatting>
  <conditionalFormatting sqref="J365">
    <cfRule type="cellIs" dxfId="262" priority="136" operator="greaterThan">
      <formula>49</formula>
    </cfRule>
  </conditionalFormatting>
  <conditionalFormatting sqref="I365">
    <cfRule type="duplicateValues" dxfId="261" priority="135"/>
  </conditionalFormatting>
  <conditionalFormatting sqref="I367">
    <cfRule type="duplicateValues" dxfId="260" priority="131"/>
  </conditionalFormatting>
  <conditionalFormatting sqref="J367">
    <cfRule type="cellIs" dxfId="259" priority="130" operator="greaterThan">
      <formula>49</formula>
    </cfRule>
  </conditionalFormatting>
  <conditionalFormatting sqref="I367">
    <cfRule type="duplicateValues" dxfId="258" priority="129"/>
  </conditionalFormatting>
  <conditionalFormatting sqref="I369">
    <cfRule type="duplicateValues" dxfId="257" priority="125"/>
  </conditionalFormatting>
  <conditionalFormatting sqref="J369">
    <cfRule type="cellIs" dxfId="256" priority="124" operator="greaterThan">
      <formula>49</formula>
    </cfRule>
  </conditionalFormatting>
  <conditionalFormatting sqref="I369">
    <cfRule type="duplicateValues" dxfId="255" priority="123"/>
  </conditionalFormatting>
  <conditionalFormatting sqref="I374">
    <cfRule type="duplicateValues" dxfId="254" priority="119"/>
  </conditionalFormatting>
  <conditionalFormatting sqref="J374">
    <cfRule type="cellIs" dxfId="253" priority="118" operator="greaterThan">
      <formula>49</formula>
    </cfRule>
  </conditionalFormatting>
  <conditionalFormatting sqref="I374">
    <cfRule type="duplicateValues" dxfId="252" priority="117"/>
  </conditionalFormatting>
  <conditionalFormatting sqref="I377">
    <cfRule type="duplicateValues" dxfId="251" priority="113"/>
  </conditionalFormatting>
  <conditionalFormatting sqref="J377">
    <cfRule type="cellIs" dxfId="250" priority="112" operator="greaterThan">
      <formula>49</formula>
    </cfRule>
  </conditionalFormatting>
  <conditionalFormatting sqref="I377">
    <cfRule type="duplicateValues" dxfId="249" priority="111"/>
  </conditionalFormatting>
  <conditionalFormatting sqref="I396">
    <cfRule type="duplicateValues" dxfId="248" priority="107"/>
  </conditionalFormatting>
  <conditionalFormatting sqref="J396">
    <cfRule type="cellIs" dxfId="247" priority="106" operator="greaterThan">
      <formula>49</formula>
    </cfRule>
  </conditionalFormatting>
  <conditionalFormatting sqref="I396">
    <cfRule type="duplicateValues" dxfId="246" priority="105"/>
  </conditionalFormatting>
  <conditionalFormatting sqref="I397">
    <cfRule type="duplicateValues" dxfId="245" priority="101"/>
  </conditionalFormatting>
  <conditionalFormatting sqref="J397">
    <cfRule type="cellIs" dxfId="244" priority="100" operator="greaterThan">
      <formula>49</formula>
    </cfRule>
  </conditionalFormatting>
  <conditionalFormatting sqref="I397">
    <cfRule type="duplicateValues" dxfId="243" priority="99"/>
  </conditionalFormatting>
  <conditionalFormatting sqref="I398">
    <cfRule type="duplicateValues" dxfId="242" priority="95"/>
  </conditionalFormatting>
  <conditionalFormatting sqref="J398">
    <cfRule type="cellIs" dxfId="241" priority="94" operator="greaterThan">
      <formula>49</formula>
    </cfRule>
  </conditionalFormatting>
  <conditionalFormatting sqref="I398">
    <cfRule type="duplicateValues" dxfId="240" priority="93"/>
  </conditionalFormatting>
  <conditionalFormatting sqref="I400">
    <cfRule type="duplicateValues" dxfId="239" priority="80"/>
  </conditionalFormatting>
  <conditionalFormatting sqref="J400">
    <cfRule type="cellIs" dxfId="238" priority="81" operator="greaterThan">
      <formula>49</formula>
    </cfRule>
  </conditionalFormatting>
  <conditionalFormatting sqref="I400">
    <cfRule type="duplicateValues" dxfId="237" priority="79"/>
  </conditionalFormatting>
  <conditionalFormatting sqref="J406">
    <cfRule type="cellIs" dxfId="236" priority="73" operator="greaterThan">
      <formula>49</formula>
    </cfRule>
  </conditionalFormatting>
  <conditionalFormatting sqref="I406">
    <cfRule type="duplicateValues" dxfId="235" priority="71"/>
  </conditionalFormatting>
  <conditionalFormatting sqref="I406">
    <cfRule type="duplicateValues" dxfId="234" priority="72"/>
  </conditionalFormatting>
  <conditionalFormatting sqref="J681:J682 J684:J686 J691:J693 J695:J697 J702 J705">
    <cfRule type="cellIs" dxfId="233" priority="64" operator="greaterThan">
      <formula>49</formula>
    </cfRule>
  </conditionalFormatting>
  <conditionalFormatting sqref="J772:J774">
    <cfRule type="cellIs" dxfId="232" priority="30" operator="greaterThan">
      <formula>49</formula>
    </cfRule>
  </conditionalFormatting>
  <conditionalFormatting sqref="J775:J780">
    <cfRule type="cellIs" dxfId="231" priority="29" operator="greaterThan">
      <formula>49</formula>
    </cfRule>
  </conditionalFormatting>
  <conditionalFormatting sqref="J781">
    <cfRule type="cellIs" dxfId="230" priority="28" operator="greaterThan">
      <formula>49</formula>
    </cfRule>
  </conditionalFormatting>
  <conditionalFormatting sqref="I933">
    <cfRule type="duplicateValues" dxfId="229" priority="23"/>
  </conditionalFormatting>
  <conditionalFormatting sqref="I933">
    <cfRule type="duplicateValues" dxfId="228" priority="24"/>
  </conditionalFormatting>
  <conditionalFormatting sqref="I782:I932">
    <cfRule type="duplicateValues" dxfId="227" priority="590"/>
  </conditionalFormatting>
  <conditionalFormatting sqref="I934:I951 I782:I932">
    <cfRule type="duplicateValues" dxfId="226" priority="836"/>
  </conditionalFormatting>
  <conditionalFormatting sqref="I702 I9 I11:I310 I313:I314 I316:I364 I366 I368 I370:I373 I375:I376 I378:I395 I399 I401:I405 I407:I678 I680:I682 I684:I686 I691:I693 I695:I697 I705:I706 I709 I952:I1048576">
    <cfRule type="duplicateValues" dxfId="225" priority="867"/>
  </conditionalFormatting>
  <conditionalFormatting sqref="I702 I9 I313:I314 I316:I364 I366 I368 I370:I373 I375:I376 I378:I395 I399 I401:I405 I407:I678 I680:I682 I684:I686 I691:I693 I695:I697 I705:I706 I709 I11:I310 I952:I1048576">
    <cfRule type="duplicateValues" dxfId="224" priority="888"/>
  </conditionalFormatting>
  <hyperlinks>
    <hyperlink ref="D59" r:id="rId1"/>
    <hyperlink ref="C200" r:id="rId2"/>
    <hyperlink ref="C199" r:id="rId3"/>
    <hyperlink ref="C198" r:id="rId4"/>
    <hyperlink ref="C197" r:id="rId5"/>
    <hyperlink ref="C196" r:id="rId6"/>
    <hyperlink ref="C195" r:id="rId7" location="detail"/>
    <hyperlink ref="C194" r:id="rId8"/>
    <hyperlink ref="C191" r:id="rId9" location="detail"/>
    <hyperlink ref="C190" r:id="rId10"/>
    <hyperlink ref="C189" r:id="rId11"/>
    <hyperlink ref="C188" r:id="rId12"/>
    <hyperlink ref="C187" r:id="rId13"/>
    <hyperlink ref="C186" r:id="rId14"/>
    <hyperlink ref="C185" r:id="rId15"/>
    <hyperlink ref="C184" r:id="rId16"/>
    <hyperlink ref="C183" r:id="rId17"/>
    <hyperlink ref="C182" r:id="rId18"/>
    <hyperlink ref="C181" r:id="rId19"/>
    <hyperlink ref="C180" r:id="rId20" location="detail"/>
    <hyperlink ref="C179" r:id="rId21"/>
    <hyperlink ref="C178" r:id="rId22"/>
    <hyperlink ref="C177" r:id="rId23" location="detail"/>
    <hyperlink ref="C176" r:id="rId24" location="detail"/>
    <hyperlink ref="C175" r:id="rId25" location="detail"/>
    <hyperlink ref="C174" r:id="rId26" location="detail"/>
    <hyperlink ref="C173" r:id="rId27"/>
    <hyperlink ref="C172" r:id="rId28"/>
    <hyperlink ref="C171" r:id="rId29"/>
    <hyperlink ref="C170" r:id="rId30"/>
    <hyperlink ref="C169" r:id="rId31"/>
    <hyperlink ref="C168" r:id="rId32"/>
    <hyperlink ref="C167" r:id="rId33"/>
    <hyperlink ref="C166" r:id="rId34"/>
    <hyperlink ref="C165" r:id="rId35"/>
    <hyperlink ref="C164" r:id="rId36"/>
    <hyperlink ref="C163" r:id="rId37"/>
    <hyperlink ref="C162" r:id="rId38"/>
    <hyperlink ref="C161" r:id="rId39"/>
    <hyperlink ref="C160" r:id="rId40"/>
    <hyperlink ref="C159" r:id="rId41"/>
    <hyperlink ref="C158" r:id="rId42"/>
    <hyperlink ref="C157" r:id="rId43" location="detail"/>
    <hyperlink ref="C156" r:id="rId44" location="detail"/>
    <hyperlink ref="C155" r:id="rId45" location="detail"/>
    <hyperlink ref="C154" r:id="rId46" location="detail"/>
    <hyperlink ref="C153" r:id="rId47" location="detail"/>
    <hyperlink ref="C152" r:id="rId48" location="detail"/>
    <hyperlink ref="C151" r:id="rId49"/>
    <hyperlink ref="C150" r:id="rId50" location="detail"/>
    <hyperlink ref="C149" r:id="rId51" location="detail"/>
    <hyperlink ref="C148" r:id="rId52" location="detail"/>
    <hyperlink ref="C147" r:id="rId53"/>
    <hyperlink ref="C146" r:id="rId54" location="detail"/>
    <hyperlink ref="C145" r:id="rId55"/>
    <hyperlink ref="C144" r:id="rId56"/>
    <hyperlink ref="C143" r:id="rId57" location="detail"/>
    <hyperlink ref="C142" r:id="rId58"/>
    <hyperlink ref="C141" r:id="rId59"/>
    <hyperlink ref="C140" r:id="rId60"/>
    <hyperlink ref="C139" r:id="rId61"/>
    <hyperlink ref="C138" r:id="rId62"/>
    <hyperlink ref="C137" r:id="rId63"/>
    <hyperlink ref="C136" r:id="rId64"/>
    <hyperlink ref="C135" r:id="rId65"/>
    <hyperlink ref="C134" r:id="rId66"/>
    <hyperlink ref="C133" r:id="rId67"/>
    <hyperlink ref="C132" r:id="rId68"/>
    <hyperlink ref="C131" r:id="rId69"/>
    <hyperlink ref="C130" r:id="rId70"/>
    <hyperlink ref="C129" r:id="rId71" location="detail"/>
    <hyperlink ref="C128" r:id="rId72" location="detail"/>
    <hyperlink ref="C127" r:id="rId73" location="detail"/>
    <hyperlink ref="C126" r:id="rId74"/>
    <hyperlink ref="C125" r:id="rId75"/>
    <hyperlink ref="C124" r:id="rId76"/>
    <hyperlink ref="C123" r:id="rId77"/>
    <hyperlink ref="C122" r:id="rId78"/>
    <hyperlink ref="C121" r:id="rId79" location="detail"/>
    <hyperlink ref="C120" r:id="rId80" location="detail"/>
    <hyperlink ref="C119" r:id="rId81"/>
    <hyperlink ref="C118" r:id="rId82" location="detail"/>
    <hyperlink ref="C117" r:id="rId83" location="detail"/>
    <hyperlink ref="C116" r:id="rId84"/>
    <hyperlink ref="C115" r:id="rId85" location="detail"/>
    <hyperlink ref="C114" r:id="rId86"/>
    <hyperlink ref="C113" r:id="rId87"/>
    <hyperlink ref="C112" r:id="rId88"/>
    <hyperlink ref="C111" r:id="rId89"/>
    <hyperlink ref="C110" r:id="rId90"/>
    <hyperlink ref="C109" r:id="rId91" location="detail"/>
    <hyperlink ref="C108" r:id="rId92"/>
    <hyperlink ref="C11" r:id="rId93"/>
    <hyperlink ref="C201" r:id="rId94" location="detail"/>
    <hyperlink ref="C202" r:id="rId95" location="detail"/>
    <hyperlink ref="C203" r:id="rId96"/>
    <hyperlink ref="C204" r:id="rId97"/>
    <hyperlink ref="C205" r:id="rId98"/>
    <hyperlink ref="C206" r:id="rId99"/>
    <hyperlink ref="C207" r:id="rId100" location="detail"/>
    <hyperlink ref="C208" r:id="rId101"/>
    <hyperlink ref="C209" r:id="rId102"/>
    <hyperlink ref="C210" r:id="rId103"/>
    <hyperlink ref="C211" r:id="rId104"/>
    <hyperlink ref="C212" r:id="rId105"/>
    <hyperlink ref="C213" r:id="rId106" location="detail"/>
    <hyperlink ref="C214" r:id="rId107"/>
    <hyperlink ref="C215" r:id="rId108"/>
    <hyperlink ref="C216" r:id="rId109"/>
    <hyperlink ref="C217" r:id="rId110"/>
    <hyperlink ref="C218" r:id="rId111"/>
    <hyperlink ref="C219" r:id="rId112"/>
    <hyperlink ref="C220" r:id="rId113"/>
    <hyperlink ref="C221" r:id="rId114"/>
    <hyperlink ref="C223" r:id="rId115"/>
    <hyperlink ref="C224" r:id="rId116"/>
    <hyperlink ref="C225" r:id="rId117"/>
    <hyperlink ref="C226" r:id="rId118"/>
    <hyperlink ref="C227" r:id="rId119"/>
    <hyperlink ref="C230" r:id="rId120"/>
    <hyperlink ref="C231" r:id="rId121"/>
    <hyperlink ref="C235" r:id="rId122"/>
    <hyperlink ref="C236" r:id="rId123" location="detail"/>
    <hyperlink ref="C241" r:id="rId124"/>
    <hyperlink ref="C243" r:id="rId125"/>
    <hyperlink ref="C250" r:id="rId126"/>
    <hyperlink ref="C256" r:id="rId127"/>
    <hyperlink ref="C261" r:id="rId128"/>
    <hyperlink ref="C262" r:id="rId129"/>
    <hyperlink ref="C263" r:id="rId130"/>
    <hyperlink ref="C264" r:id="rId131"/>
    <hyperlink ref="C265" r:id="rId132"/>
    <hyperlink ref="C266" r:id="rId133"/>
    <hyperlink ref="C267" r:id="rId134"/>
    <hyperlink ref="C268" r:id="rId135"/>
    <hyperlink ref="C269" r:id="rId136"/>
    <hyperlink ref="C270" r:id="rId137"/>
    <hyperlink ref="C272" r:id="rId138"/>
    <hyperlink ref="C278" r:id="rId139"/>
    <hyperlink ref="C281" r:id="rId140"/>
    <hyperlink ref="C286" r:id="rId141"/>
    <hyperlink ref="C290" r:id="rId142"/>
    <hyperlink ref="C294" r:id="rId143"/>
    <hyperlink ref="C296" r:id="rId144"/>
    <hyperlink ref="C298" r:id="rId145"/>
    <hyperlink ref="C301" r:id="rId146"/>
    <hyperlink ref="C302" r:id="rId147"/>
    <hyperlink ref="C303" r:id="rId148"/>
    <hyperlink ref="C304" r:id="rId149"/>
    <hyperlink ref="C305" r:id="rId150"/>
    <hyperlink ref="C306" r:id="rId151" display="https://detail.tmall.com/item.htm?spm=a1z10.3-b-s.w4011-16325625517.335.1715365eQcl4A0&amp;id=602413935838&amp;rn=a46b06d7865c1463157f8ef675a6074b&amp;abbucket=6"/>
    <hyperlink ref="C307" r:id="rId152"/>
    <hyperlink ref="C308" r:id="rId153"/>
    <hyperlink ref="C309" r:id="rId154"/>
    <hyperlink ref="C310" r:id="rId155"/>
    <hyperlink ref="C313" r:id="rId156"/>
    <hyperlink ref="C314" r:id="rId157"/>
    <hyperlink ref="C316" r:id="rId158" location="detail"/>
    <hyperlink ref="C317" r:id="rId159"/>
    <hyperlink ref="C318" r:id="rId160"/>
    <hyperlink ref="C319" r:id="rId161"/>
    <hyperlink ref="C323" r:id="rId162"/>
    <hyperlink ref="C324" r:id="rId163"/>
    <hyperlink ref="C325" r:id="rId164"/>
    <hyperlink ref="C326" r:id="rId165"/>
    <hyperlink ref="C327" r:id="rId166"/>
    <hyperlink ref="C328" r:id="rId167"/>
    <hyperlink ref="C329" r:id="rId168"/>
    <hyperlink ref="C330" r:id="rId169"/>
    <hyperlink ref="C331" r:id="rId170"/>
    <hyperlink ref="C332" r:id="rId171"/>
    <hyperlink ref="C333" r:id="rId172"/>
    <hyperlink ref="C334" r:id="rId173"/>
    <hyperlink ref="C335" r:id="rId174"/>
    <hyperlink ref="C336" r:id="rId175"/>
    <hyperlink ref="C337" r:id="rId176"/>
    <hyperlink ref="C338" r:id="rId177"/>
    <hyperlink ref="C339" r:id="rId178"/>
    <hyperlink ref="C340" r:id="rId179"/>
    <hyperlink ref="C341" r:id="rId180"/>
    <hyperlink ref="C342" r:id="rId181"/>
    <hyperlink ref="C360" r:id="rId182"/>
    <hyperlink ref="C362" r:id="rId183"/>
    <hyperlink ref="C361" r:id="rId184"/>
    <hyperlink ref="C363" r:id="rId185"/>
    <hyperlink ref="C364" r:id="rId186"/>
    <hyperlink ref="C366" r:id="rId187"/>
    <hyperlink ref="C368" r:id="rId188"/>
    <hyperlink ref="C370" r:id="rId189"/>
    <hyperlink ref="C371" r:id="rId190"/>
    <hyperlink ref="C372" r:id="rId191"/>
    <hyperlink ref="C373" r:id="rId192"/>
    <hyperlink ref="C375" r:id="rId193"/>
    <hyperlink ref="C376" r:id="rId194"/>
    <hyperlink ref="C378" r:id="rId195"/>
    <hyperlink ref="C379" r:id="rId196"/>
    <hyperlink ref="C380" r:id="rId197"/>
    <hyperlink ref="C381" r:id="rId198"/>
    <hyperlink ref="C382" r:id="rId199"/>
    <hyperlink ref="C383" r:id="rId200"/>
    <hyperlink ref="C384" r:id="rId201"/>
    <hyperlink ref="C385" r:id="rId202"/>
    <hyperlink ref="C386" r:id="rId203"/>
    <hyperlink ref="C387" r:id="rId204"/>
    <hyperlink ref="C388" r:id="rId205"/>
    <hyperlink ref="C389" r:id="rId206"/>
    <hyperlink ref="C390" r:id="rId207"/>
    <hyperlink ref="C391" r:id="rId208"/>
    <hyperlink ref="C392" r:id="rId209"/>
    <hyperlink ref="C393" r:id="rId210"/>
    <hyperlink ref="C394" r:id="rId211"/>
    <hyperlink ref="C395" r:id="rId212"/>
    <hyperlink ref="C399" r:id="rId213"/>
    <hyperlink ref="C401" r:id="rId214"/>
    <hyperlink ref="C402" r:id="rId215"/>
    <hyperlink ref="C403" r:id="rId216"/>
    <hyperlink ref="C404" r:id="rId217"/>
    <hyperlink ref="C405" r:id="rId218"/>
    <hyperlink ref="C407" r:id="rId219"/>
    <hyperlink ref="C408" r:id="rId220"/>
    <hyperlink ref="C409" r:id="rId221"/>
    <hyperlink ref="C410" r:id="rId222"/>
    <hyperlink ref="C411" r:id="rId223"/>
    <hyperlink ref="C412" r:id="rId224"/>
    <hyperlink ref="C413" r:id="rId225"/>
    <hyperlink ref="C414" r:id="rId226"/>
    <hyperlink ref="C415" r:id="rId227"/>
    <hyperlink ref="C416" r:id="rId228"/>
    <hyperlink ref="C417" r:id="rId229"/>
    <hyperlink ref="C418" r:id="rId230"/>
    <hyperlink ref="C419" r:id="rId231"/>
    <hyperlink ref="C420" r:id="rId232"/>
    <hyperlink ref="C421" r:id="rId233"/>
    <hyperlink ref="C422" r:id="rId234"/>
    <hyperlink ref="C423" r:id="rId235"/>
    <hyperlink ref="C424" r:id="rId236"/>
    <hyperlink ref="C425" r:id="rId237"/>
    <hyperlink ref="C426" r:id="rId238"/>
    <hyperlink ref="C427" r:id="rId239"/>
    <hyperlink ref="C428" r:id="rId240"/>
    <hyperlink ref="C429" r:id="rId241"/>
    <hyperlink ref="C430" r:id="rId242"/>
    <hyperlink ref="C431" r:id="rId243"/>
    <hyperlink ref="C432" r:id="rId244"/>
    <hyperlink ref="C433" r:id="rId245"/>
    <hyperlink ref="C434" r:id="rId246"/>
    <hyperlink ref="C435" r:id="rId247"/>
    <hyperlink ref="C436" r:id="rId248"/>
    <hyperlink ref="C437" r:id="rId249"/>
    <hyperlink ref="C438" r:id="rId250"/>
    <hyperlink ref="C439" r:id="rId251"/>
    <hyperlink ref="C440" r:id="rId252"/>
    <hyperlink ref="C441" r:id="rId253"/>
    <hyperlink ref="C442" r:id="rId254"/>
    <hyperlink ref="C443" r:id="rId255"/>
    <hyperlink ref="C444" r:id="rId256"/>
    <hyperlink ref="C445" r:id="rId257"/>
    <hyperlink ref="C446" r:id="rId258"/>
    <hyperlink ref="C447" r:id="rId259"/>
    <hyperlink ref="C448" r:id="rId260"/>
    <hyperlink ref="C449" r:id="rId261"/>
    <hyperlink ref="C450" r:id="rId262"/>
    <hyperlink ref="C451" r:id="rId263"/>
    <hyperlink ref="C452" r:id="rId264"/>
    <hyperlink ref="C453" r:id="rId265"/>
    <hyperlink ref="C454" r:id="rId266"/>
    <hyperlink ref="C455" r:id="rId267"/>
    <hyperlink ref="C456" r:id="rId268"/>
    <hyperlink ref="C457" r:id="rId269"/>
    <hyperlink ref="C458" r:id="rId270"/>
    <hyperlink ref="C459" r:id="rId271"/>
    <hyperlink ref="C460" r:id="rId272"/>
    <hyperlink ref="C461" r:id="rId273"/>
    <hyperlink ref="C462" r:id="rId274"/>
    <hyperlink ref="C463" r:id="rId275"/>
    <hyperlink ref="C464" r:id="rId276"/>
    <hyperlink ref="C465" r:id="rId277"/>
    <hyperlink ref="C466" r:id="rId278"/>
    <hyperlink ref="C467" r:id="rId279"/>
    <hyperlink ref="C468" r:id="rId280"/>
    <hyperlink ref="C469" r:id="rId281" display="https://detail.tmall.com/item.htm?spm=a312a.7700824.w4011-14997680812.174.4d482e1bAUaXEO&amp;id=566780781825&amp;rn=96345f745a3b8474dd1e71623089f707&amp;abbucket=18"/>
    <hyperlink ref="C470" r:id="rId282"/>
    <hyperlink ref="C471" r:id="rId283"/>
    <hyperlink ref="C472" r:id="rId284"/>
    <hyperlink ref="C473" r:id="rId285"/>
    <hyperlink ref="C474" r:id="rId286"/>
    <hyperlink ref="C475" r:id="rId287"/>
    <hyperlink ref="C476" r:id="rId288"/>
    <hyperlink ref="C477" r:id="rId289"/>
    <hyperlink ref="C478" r:id="rId290"/>
    <hyperlink ref="C479" r:id="rId291"/>
    <hyperlink ref="C480" r:id="rId292"/>
    <hyperlink ref="C481" r:id="rId293"/>
    <hyperlink ref="C482" r:id="rId294"/>
    <hyperlink ref="C483" r:id="rId295"/>
    <hyperlink ref="C484" r:id="rId296"/>
    <hyperlink ref="C485" r:id="rId297"/>
    <hyperlink ref="C486" r:id="rId298"/>
    <hyperlink ref="C487" r:id="rId299"/>
    <hyperlink ref="C488" r:id="rId300"/>
    <hyperlink ref="C489" r:id="rId301"/>
    <hyperlink ref="C490" r:id="rId302"/>
    <hyperlink ref="C491" r:id="rId303"/>
    <hyperlink ref="C492" r:id="rId304"/>
    <hyperlink ref="C493" r:id="rId305"/>
    <hyperlink ref="C494" r:id="rId306"/>
    <hyperlink ref="C495" r:id="rId307"/>
    <hyperlink ref="C496" r:id="rId308"/>
    <hyperlink ref="C497" r:id="rId309"/>
    <hyperlink ref="C498" r:id="rId310"/>
    <hyperlink ref="C499" r:id="rId311"/>
    <hyperlink ref="C500" r:id="rId312"/>
    <hyperlink ref="C501" r:id="rId313"/>
    <hyperlink ref="C502" r:id="rId314"/>
    <hyperlink ref="C503" r:id="rId315"/>
    <hyperlink ref="C504" r:id="rId316"/>
    <hyperlink ref="C505" r:id="rId317"/>
    <hyperlink ref="C506" r:id="rId318"/>
    <hyperlink ref="C507" r:id="rId319"/>
    <hyperlink ref="C508" r:id="rId320"/>
    <hyperlink ref="C509" r:id="rId321"/>
    <hyperlink ref="C510" r:id="rId322"/>
    <hyperlink ref="C511" r:id="rId323"/>
    <hyperlink ref="C512" r:id="rId324"/>
    <hyperlink ref="C513" r:id="rId325"/>
    <hyperlink ref="C514" r:id="rId326"/>
    <hyperlink ref="C515" r:id="rId327"/>
    <hyperlink ref="C516" r:id="rId328"/>
    <hyperlink ref="C517" r:id="rId329"/>
    <hyperlink ref="C518" r:id="rId330"/>
    <hyperlink ref="C519" r:id="rId331"/>
    <hyperlink ref="C520" r:id="rId332"/>
    <hyperlink ref="C521" r:id="rId333"/>
    <hyperlink ref="C522" r:id="rId334"/>
    <hyperlink ref="C523" r:id="rId335"/>
    <hyperlink ref="C524" r:id="rId336"/>
    <hyperlink ref="C525" r:id="rId337"/>
    <hyperlink ref="C526" r:id="rId338"/>
    <hyperlink ref="C527" r:id="rId339"/>
    <hyperlink ref="C528" r:id="rId340"/>
    <hyperlink ref="C529" r:id="rId341"/>
    <hyperlink ref="C530" r:id="rId342"/>
    <hyperlink ref="C531" r:id="rId343"/>
    <hyperlink ref="C532" r:id="rId344"/>
    <hyperlink ref="C533" r:id="rId345"/>
    <hyperlink ref="C534" r:id="rId346"/>
    <hyperlink ref="C535" r:id="rId347"/>
    <hyperlink ref="C536" r:id="rId348"/>
    <hyperlink ref="C537" r:id="rId349"/>
    <hyperlink ref="C538" r:id="rId350"/>
    <hyperlink ref="C539" r:id="rId351"/>
    <hyperlink ref="C540" r:id="rId352"/>
    <hyperlink ref="C541" r:id="rId353"/>
    <hyperlink ref="C542" r:id="rId354"/>
    <hyperlink ref="C543" r:id="rId355"/>
    <hyperlink ref="C544" r:id="rId356"/>
    <hyperlink ref="C545" r:id="rId357"/>
    <hyperlink ref="C546" r:id="rId358"/>
    <hyperlink ref="C547" r:id="rId359"/>
    <hyperlink ref="C548" r:id="rId360"/>
    <hyperlink ref="C549" r:id="rId361"/>
    <hyperlink ref="C550" r:id="rId362"/>
    <hyperlink ref="C551" r:id="rId363"/>
    <hyperlink ref="C552" r:id="rId364"/>
    <hyperlink ref="C553" r:id="rId365"/>
    <hyperlink ref="C554" r:id="rId366"/>
    <hyperlink ref="C555" r:id="rId367"/>
    <hyperlink ref="C556" r:id="rId368"/>
    <hyperlink ref="C557" r:id="rId369"/>
    <hyperlink ref="C558" r:id="rId370"/>
    <hyperlink ref="C559" r:id="rId371"/>
    <hyperlink ref="C560" r:id="rId372"/>
    <hyperlink ref="C561" r:id="rId373"/>
    <hyperlink ref="C580" r:id="rId374"/>
    <hyperlink ref="C581" r:id="rId375"/>
    <hyperlink ref="C582" r:id="rId376"/>
    <hyperlink ref="C583" r:id="rId377"/>
    <hyperlink ref="C584" r:id="rId378"/>
    <hyperlink ref="C585" r:id="rId379"/>
    <hyperlink ref="C586" r:id="rId380"/>
    <hyperlink ref="C587" r:id="rId381"/>
    <hyperlink ref="C588" r:id="rId382"/>
    <hyperlink ref="C589" r:id="rId383"/>
    <hyperlink ref="C590" r:id="rId384"/>
    <hyperlink ref="C591" r:id="rId385"/>
    <hyperlink ref="C592" r:id="rId386"/>
    <hyperlink ref="C593" r:id="rId387"/>
    <hyperlink ref="C594" r:id="rId388"/>
    <hyperlink ref="C595" r:id="rId389"/>
    <hyperlink ref="C596" r:id="rId390"/>
    <hyperlink ref="C597" r:id="rId391"/>
    <hyperlink ref="C598" r:id="rId392"/>
    <hyperlink ref="C599" r:id="rId393"/>
    <hyperlink ref="C600" r:id="rId394"/>
    <hyperlink ref="C601" r:id="rId395"/>
    <hyperlink ref="C602" r:id="rId396"/>
    <hyperlink ref="C604" r:id="rId397"/>
    <hyperlink ref="C603" r:id="rId398"/>
    <hyperlink ref="C605" r:id="rId399"/>
    <hyperlink ref="C606" r:id="rId400"/>
    <hyperlink ref="C607" r:id="rId401"/>
    <hyperlink ref="C608" r:id="rId402"/>
    <hyperlink ref="C609" r:id="rId403"/>
    <hyperlink ref="C610" r:id="rId404"/>
    <hyperlink ref="C611" r:id="rId405"/>
    <hyperlink ref="C612" r:id="rId406"/>
    <hyperlink ref="C613" r:id="rId407"/>
    <hyperlink ref="C614" r:id="rId408"/>
    <hyperlink ref="C615" r:id="rId409"/>
    <hyperlink ref="C616" r:id="rId410"/>
    <hyperlink ref="C617" r:id="rId411"/>
    <hyperlink ref="C618" r:id="rId412"/>
    <hyperlink ref="C619" r:id="rId413"/>
    <hyperlink ref="C620" r:id="rId414" display="https://detail.tmall.com/item.htm?id=605199724447"/>
    <hyperlink ref="C621" r:id="rId415"/>
    <hyperlink ref="C622" r:id="rId416"/>
    <hyperlink ref="C623" r:id="rId417"/>
    <hyperlink ref="C624" r:id="rId418"/>
    <hyperlink ref="C625" r:id="rId419"/>
    <hyperlink ref="C626" r:id="rId420"/>
    <hyperlink ref="C627" r:id="rId421"/>
    <hyperlink ref="C628" r:id="rId422"/>
    <hyperlink ref="C629" r:id="rId423"/>
    <hyperlink ref="C343" r:id="rId424"/>
    <hyperlink ref="C344" r:id="rId425"/>
    <hyperlink ref="C345" r:id="rId426"/>
    <hyperlink ref="C346" r:id="rId427"/>
    <hyperlink ref="C347" r:id="rId428"/>
    <hyperlink ref="C348" r:id="rId429"/>
    <hyperlink ref="C349" r:id="rId430"/>
    <hyperlink ref="C350" r:id="rId431"/>
    <hyperlink ref="C351" r:id="rId432"/>
    <hyperlink ref="C352" r:id="rId433"/>
    <hyperlink ref="C353" r:id="rId434"/>
    <hyperlink ref="C354" r:id="rId435"/>
    <hyperlink ref="C355" r:id="rId436"/>
    <hyperlink ref="C356" r:id="rId437"/>
    <hyperlink ref="C357" r:id="rId438"/>
    <hyperlink ref="C358" r:id="rId439"/>
    <hyperlink ref="C359" r:id="rId440"/>
    <hyperlink ref="C630" r:id="rId441"/>
    <hyperlink ref="C631" r:id="rId442"/>
    <hyperlink ref="C632" r:id="rId443"/>
    <hyperlink ref="C633" r:id="rId444"/>
    <hyperlink ref="C634" r:id="rId445"/>
    <hyperlink ref="C635" r:id="rId446"/>
    <hyperlink ref="C636" r:id="rId447"/>
    <hyperlink ref="C637" r:id="rId448"/>
    <hyperlink ref="C638" r:id="rId449"/>
    <hyperlink ref="C639" r:id="rId450"/>
    <hyperlink ref="C640" r:id="rId451"/>
    <hyperlink ref="C641" r:id="rId452"/>
    <hyperlink ref="C642" r:id="rId453"/>
    <hyperlink ref="C643" r:id="rId454"/>
    <hyperlink ref="C644" r:id="rId455"/>
    <hyperlink ref="C645" r:id="rId456"/>
    <hyperlink ref="C646" r:id="rId457"/>
    <hyperlink ref="C647" r:id="rId458"/>
    <hyperlink ref="C648" r:id="rId459"/>
    <hyperlink ref="C649" r:id="rId460"/>
    <hyperlink ref="C650" r:id="rId461"/>
    <hyperlink ref="C651" r:id="rId462"/>
    <hyperlink ref="C652" r:id="rId463"/>
    <hyperlink ref="C653" r:id="rId464"/>
    <hyperlink ref="C654" r:id="rId465"/>
    <hyperlink ref="C655" r:id="rId466"/>
    <hyperlink ref="C656" r:id="rId467"/>
    <hyperlink ref="C657" r:id="rId468"/>
    <hyperlink ref="C658" r:id="rId469"/>
    <hyperlink ref="C659" r:id="rId470"/>
    <hyperlink ref="C660" r:id="rId471"/>
    <hyperlink ref="C661" r:id="rId472"/>
    <hyperlink ref="C662" r:id="rId473"/>
    <hyperlink ref="C663" r:id="rId474"/>
    <hyperlink ref="C664" r:id="rId475"/>
    <hyperlink ref="C665" r:id="rId476"/>
    <hyperlink ref="C666" r:id="rId477"/>
    <hyperlink ref="C667" r:id="rId478"/>
    <hyperlink ref="C668" r:id="rId479"/>
    <hyperlink ref="C669" r:id="rId480"/>
    <hyperlink ref="C670" r:id="rId481"/>
    <hyperlink ref="C671" r:id="rId482"/>
    <hyperlink ref="C672" r:id="rId483"/>
    <hyperlink ref="C673" r:id="rId484"/>
    <hyperlink ref="C674" r:id="rId485"/>
    <hyperlink ref="C675" r:id="rId486"/>
    <hyperlink ref="C676" r:id="rId487"/>
    <hyperlink ref="C677" r:id="rId488"/>
    <hyperlink ref="C678" r:id="rId489"/>
    <hyperlink ref="C679" r:id="rId490" location="detail" display="https://item.taobao.com/item.htm?spm=a230r.1.14.95.662a4120hZItsM&amp;id=609855849512&amp;ns=1&amp;abbucket=3 - detail"/>
    <hyperlink ref="C680" r:id="rId491" location="detail"/>
    <hyperlink ref="C681" r:id="rId492"/>
    <hyperlink ref="C682" r:id="rId493"/>
    <hyperlink ref="C684" r:id="rId494" location="detail" display="https://item.taobao.com/item.htm?spm=a219r.lm894.14.514.14af4850P4zrz6&amp;id=15627674211&amp;ns=1&amp;abbucket=6 - detail"/>
    <hyperlink ref="C685" r:id="rId495" location="detail" display="https://item.taobao.com/item.htm?spm=a219r.lm5704.14.80.77b8badetZmMlY&amp;id=536402310571&amp;ns=1&amp;abbucket=6 - detail"/>
    <hyperlink ref="C686" r:id="rId496" location="detail" display="https://item.taobao.com/item.htm?spm=a219r.lm5704.14.392.77b8badetZmMlY&amp;id=602081558332&amp;ns=1&amp;abbucket=6 - detail"/>
    <hyperlink ref="C691" r:id="rId497" location="detail" display="https://item.taobao.com/item.htm?spm=a219r.lm5704.14.274.77b8badetZmMlY&amp;id=562085794409&amp;ns=1&amp;abbucket=6 - detail"/>
    <hyperlink ref="C692" r:id="rId498" location="detail" display="https://item.taobao.com/item.htm?spm=a219r.lm5704.14.1.77b8badetZmMlY&amp;id=591397115621&amp;ns=1&amp;abbucket=6 - detail"/>
    <hyperlink ref="C693" r:id="rId499" location="detail" display="https://item.taobao.com/item.htm?spm=a219r.lm5704.14.308.77b8badetZmMlY&amp;id=574544040069&amp;ns=1&amp;abbucket=6 - detail"/>
    <hyperlink ref="C695" r:id="rId500" location="detail" display="https://item.taobao.com/item.htm?spm=a219r.lm5704.14.315.77b8badetZmMlY&amp;id=605995673779&amp;ns=1&amp;abbucket=6 - detail"/>
    <hyperlink ref="C696" r:id="rId501" location="detail" display="https://item.taobao.com/item.htm?spm=a219r.lm5704.14.28.77b8badetZmMlY&amp;id=18317015271&amp;ns=1&amp;abbucket=6 - detail"/>
    <hyperlink ref="C697" r:id="rId502" location="detail" display="detail"/>
    <hyperlink ref="C702" r:id="rId503" location="detail" display="https://item.taobao.com/item.htm?spm=a219r.lm5704.14.83.77b8badetZmMlY&amp;id=588516541157&amp;ns=1&amp;abbucket=6 - detail"/>
    <hyperlink ref="C705" r:id="rId504" location="detail" display="https://item.taobao.com/item.htm?spm=a219r.lm5704.14.325.77b8badetZmMlY&amp;id=598778184000&amp;ns=1&amp;abbucket=6 - detail"/>
    <hyperlink ref="C706" r:id="rId505" location="detail" display="https://item.taobao.com/item.htm?spm=a219r.lm5704.14.408.77b8badetZmMlY&amp;id=606277760956&amp;ns=1&amp;abbucket=6 - detail"/>
    <hyperlink ref="C709" r:id="rId506" location="detail" display="https://item.taobao.com/item.htm?spm=a219r.lm5704.14.64.77b8badetZmMlY&amp;id=575141419135&amp;ns=1&amp;abbucket=6 - detail"/>
    <hyperlink ref="C710" r:id="rId507"/>
    <hyperlink ref="C711" r:id="rId508"/>
    <hyperlink ref="C712" r:id="rId509"/>
    <hyperlink ref="C713" r:id="rId510"/>
    <hyperlink ref="C714" r:id="rId511"/>
    <hyperlink ref="C715" r:id="rId512"/>
    <hyperlink ref="C716" r:id="rId513"/>
    <hyperlink ref="C717" r:id="rId514"/>
    <hyperlink ref="C718" r:id="rId515"/>
    <hyperlink ref="C719" r:id="rId516"/>
    <hyperlink ref="C720" r:id="rId517"/>
    <hyperlink ref="C721" r:id="rId518"/>
    <hyperlink ref="C722" r:id="rId519"/>
    <hyperlink ref="C723" r:id="rId520"/>
    <hyperlink ref="C724" r:id="rId521"/>
    <hyperlink ref="C725" r:id="rId522"/>
    <hyperlink ref="C726" r:id="rId523"/>
    <hyperlink ref="C727" r:id="rId524"/>
    <hyperlink ref="C728" r:id="rId525"/>
    <hyperlink ref="C729" r:id="rId526"/>
    <hyperlink ref="C730" r:id="rId527"/>
    <hyperlink ref="C731" r:id="rId528"/>
    <hyperlink ref="C732" r:id="rId529"/>
    <hyperlink ref="C733" r:id="rId530" location="detail" display="https://item.taobao.com/item.htm?id=610446214163&amp;ali_refid=a3_430620_1006:1124513394:N:bPWAAYgJbOWqgtBAI9h6mA%3D%3D:6c3d4b6b419f290705f9735d93e17ebb&amp;ali_trackid=1_6c3d4b6b419f290705f9735d93e17ebb&amp;spm=a230r.1.14.13 - detail"/>
    <hyperlink ref="C734" r:id="rId531"/>
    <hyperlink ref="C735" r:id="rId532"/>
    <hyperlink ref="C736" r:id="rId533"/>
    <hyperlink ref="C738" r:id="rId534"/>
    <hyperlink ref="C737" r:id="rId535"/>
    <hyperlink ref="C739" r:id="rId536"/>
    <hyperlink ref="C740" r:id="rId537"/>
    <hyperlink ref="C741" r:id="rId538"/>
    <hyperlink ref="C742" r:id="rId539"/>
    <hyperlink ref="C743" r:id="rId540"/>
    <hyperlink ref="C744" r:id="rId541"/>
    <hyperlink ref="C745" r:id="rId542"/>
    <hyperlink ref="C746" r:id="rId543" location="detail"/>
    <hyperlink ref="C747" r:id="rId544"/>
    <hyperlink ref="C748" r:id="rId545"/>
    <hyperlink ref="C749" r:id="rId546"/>
    <hyperlink ref="C750" r:id="rId547"/>
    <hyperlink ref="C751" r:id="rId548"/>
    <hyperlink ref="C752" r:id="rId549"/>
    <hyperlink ref="C753" r:id="rId550"/>
    <hyperlink ref="C754" r:id="rId551"/>
    <hyperlink ref="C755" r:id="rId552"/>
    <hyperlink ref="C756" r:id="rId553"/>
    <hyperlink ref="C757" r:id="rId554"/>
    <hyperlink ref="C758" r:id="rId555"/>
    <hyperlink ref="C759" r:id="rId556"/>
    <hyperlink ref="C760" r:id="rId557"/>
    <hyperlink ref="C761" r:id="rId558"/>
    <hyperlink ref="C762" r:id="rId559"/>
    <hyperlink ref="C763" r:id="rId560"/>
    <hyperlink ref="C764" r:id="rId561"/>
    <hyperlink ref="C765" r:id="rId562"/>
    <hyperlink ref="C766" r:id="rId563"/>
    <hyperlink ref="C767" r:id="rId564"/>
    <hyperlink ref="C768" r:id="rId565"/>
    <hyperlink ref="C769" r:id="rId566"/>
    <hyperlink ref="C770" r:id="rId567"/>
    <hyperlink ref="C771" r:id="rId568"/>
    <hyperlink ref="D679" r:id="rId569" location="detail"/>
    <hyperlink ref="C772" r:id="rId570" location="detail"/>
    <hyperlink ref="C773" r:id="rId571"/>
    <hyperlink ref="C774" r:id="rId572"/>
    <hyperlink ref="C775" r:id="rId573"/>
    <hyperlink ref="C776" r:id="rId574"/>
    <hyperlink ref="C777" r:id="rId575"/>
    <hyperlink ref="C778" r:id="rId576"/>
    <hyperlink ref="C779" r:id="rId577" location="detail" display="https://item.taobao.com/item.htm?spm=a230r.1.999.89.3d96523cBbxbeC&amp;id=610867886857&amp;ns=1 - detail"/>
    <hyperlink ref="C781" r:id="rId578"/>
    <hyperlink ref="C780" r:id="rId579"/>
    <hyperlink ref="C782" r:id="rId580"/>
    <hyperlink ref="C783" r:id="rId581"/>
    <hyperlink ref="C784" r:id="rId582"/>
    <hyperlink ref="C785" r:id="rId583"/>
    <hyperlink ref="C786" r:id="rId584"/>
    <hyperlink ref="C787" r:id="rId585"/>
    <hyperlink ref="C788" r:id="rId586"/>
    <hyperlink ref="C789" r:id="rId587"/>
    <hyperlink ref="C790" r:id="rId588"/>
    <hyperlink ref="C791" r:id="rId589"/>
    <hyperlink ref="C792" r:id="rId590"/>
    <hyperlink ref="C793" r:id="rId591"/>
    <hyperlink ref="C794" r:id="rId592"/>
    <hyperlink ref="C795" r:id="rId593"/>
    <hyperlink ref="C796" r:id="rId594"/>
    <hyperlink ref="C797" r:id="rId595"/>
    <hyperlink ref="C798" r:id="rId596"/>
    <hyperlink ref="C799" r:id="rId597"/>
    <hyperlink ref="C800" r:id="rId598"/>
    <hyperlink ref="C801" r:id="rId599"/>
    <hyperlink ref="C802" r:id="rId600"/>
    <hyperlink ref="C803" r:id="rId601"/>
    <hyperlink ref="C804" r:id="rId602"/>
    <hyperlink ref="C805" r:id="rId603"/>
    <hyperlink ref="C806" r:id="rId604"/>
    <hyperlink ref="C807" r:id="rId605"/>
    <hyperlink ref="C808" r:id="rId606"/>
    <hyperlink ref="C809" r:id="rId607"/>
    <hyperlink ref="C810" r:id="rId608"/>
    <hyperlink ref="C811" r:id="rId609"/>
    <hyperlink ref="C812" r:id="rId610"/>
    <hyperlink ref="C813" r:id="rId611"/>
    <hyperlink ref="C814" r:id="rId612"/>
    <hyperlink ref="C815" r:id="rId613"/>
    <hyperlink ref="C816" r:id="rId614"/>
    <hyperlink ref="C817" r:id="rId615"/>
    <hyperlink ref="C818" r:id="rId616"/>
    <hyperlink ref="C819" r:id="rId617"/>
    <hyperlink ref="C820" r:id="rId618"/>
    <hyperlink ref="C821" r:id="rId619"/>
    <hyperlink ref="C823" r:id="rId620"/>
    <hyperlink ref="C824" r:id="rId621"/>
    <hyperlink ref="C825" r:id="rId622"/>
    <hyperlink ref="C826" r:id="rId623"/>
    <hyperlink ref="C827" r:id="rId624"/>
    <hyperlink ref="C828" r:id="rId625"/>
    <hyperlink ref="C830" r:id="rId626"/>
    <hyperlink ref="C832" r:id="rId627"/>
    <hyperlink ref="C833" r:id="rId628"/>
    <hyperlink ref="C834" r:id="rId629"/>
    <hyperlink ref="C835" r:id="rId630"/>
    <hyperlink ref="C836" r:id="rId631"/>
    <hyperlink ref="C837" r:id="rId632"/>
    <hyperlink ref="C838" r:id="rId633"/>
    <hyperlink ref="C839" r:id="rId634"/>
    <hyperlink ref="C840" r:id="rId635"/>
    <hyperlink ref="C841" r:id="rId636"/>
    <hyperlink ref="C842" r:id="rId637"/>
    <hyperlink ref="C843" r:id="rId638"/>
    <hyperlink ref="C844" r:id="rId639"/>
    <hyperlink ref="C845" r:id="rId640"/>
    <hyperlink ref="C846" r:id="rId641"/>
    <hyperlink ref="C847" r:id="rId642"/>
    <hyperlink ref="C848" r:id="rId643"/>
    <hyperlink ref="C849" r:id="rId644"/>
    <hyperlink ref="C850" r:id="rId645"/>
    <hyperlink ref="C851" r:id="rId646"/>
    <hyperlink ref="C852" r:id="rId647"/>
    <hyperlink ref="C853" r:id="rId648"/>
    <hyperlink ref="C822" r:id="rId649"/>
    <hyperlink ref="C829" r:id="rId650"/>
    <hyperlink ref="C854" r:id="rId651"/>
    <hyperlink ref="C855" r:id="rId652"/>
    <hyperlink ref="C856" r:id="rId653"/>
    <hyperlink ref="C857" r:id="rId654"/>
    <hyperlink ref="C858" r:id="rId655"/>
    <hyperlink ref="C859" r:id="rId656"/>
    <hyperlink ref="C860" r:id="rId657"/>
    <hyperlink ref="C861" r:id="rId658"/>
    <hyperlink ref="C862" r:id="rId659"/>
    <hyperlink ref="C863" r:id="rId660"/>
    <hyperlink ref="C864" r:id="rId661"/>
    <hyperlink ref="C865" r:id="rId662"/>
    <hyperlink ref="C866" r:id="rId663"/>
    <hyperlink ref="C867" r:id="rId664"/>
    <hyperlink ref="C868" r:id="rId665"/>
    <hyperlink ref="C869" r:id="rId666"/>
    <hyperlink ref="C870" r:id="rId667"/>
    <hyperlink ref="C871" r:id="rId668"/>
    <hyperlink ref="C872" r:id="rId669"/>
    <hyperlink ref="C873" r:id="rId670"/>
    <hyperlink ref="C874" r:id="rId671"/>
    <hyperlink ref="C875" r:id="rId672"/>
    <hyperlink ref="C876" r:id="rId673"/>
    <hyperlink ref="C877" r:id="rId674"/>
    <hyperlink ref="C878" r:id="rId675"/>
    <hyperlink ref="C879" r:id="rId676"/>
    <hyperlink ref="C880" r:id="rId677"/>
    <hyperlink ref="C881" r:id="rId678"/>
    <hyperlink ref="C882" r:id="rId679"/>
    <hyperlink ref="C883" r:id="rId680"/>
    <hyperlink ref="C884" r:id="rId681"/>
    <hyperlink ref="C885" r:id="rId682"/>
    <hyperlink ref="C886" r:id="rId683"/>
    <hyperlink ref="C887" r:id="rId684"/>
    <hyperlink ref="C888" r:id="rId685"/>
    <hyperlink ref="C889" r:id="rId686"/>
    <hyperlink ref="C890" r:id="rId687"/>
    <hyperlink ref="C891" r:id="rId688"/>
    <hyperlink ref="C892" r:id="rId689" location="detail"/>
    <hyperlink ref="C893" r:id="rId690"/>
    <hyperlink ref="C894" r:id="rId691"/>
    <hyperlink ref="C895" r:id="rId692"/>
    <hyperlink ref="C896" r:id="rId693"/>
    <hyperlink ref="C897" r:id="rId694"/>
    <hyperlink ref="C898" r:id="rId695"/>
    <hyperlink ref="C899" r:id="rId696"/>
    <hyperlink ref="C900" r:id="rId697"/>
    <hyperlink ref="C901" r:id="rId698"/>
    <hyperlink ref="C902" r:id="rId699"/>
    <hyperlink ref="C903" r:id="rId700"/>
    <hyperlink ref="C904" r:id="rId701"/>
    <hyperlink ref="C905" r:id="rId702"/>
    <hyperlink ref="C906" r:id="rId703"/>
    <hyperlink ref="C907" r:id="rId704"/>
    <hyperlink ref="C908" r:id="rId705"/>
    <hyperlink ref="C909" r:id="rId706"/>
    <hyperlink ref="C910" r:id="rId707"/>
    <hyperlink ref="C911" r:id="rId708"/>
    <hyperlink ref="C912" r:id="rId709"/>
    <hyperlink ref="C913" r:id="rId710"/>
    <hyperlink ref="C914" r:id="rId711"/>
    <hyperlink ref="C915" r:id="rId712"/>
    <hyperlink ref="C916" r:id="rId713"/>
    <hyperlink ref="C917" r:id="rId714"/>
    <hyperlink ref="C918" r:id="rId715"/>
    <hyperlink ref="C919" r:id="rId716"/>
    <hyperlink ref="C920" r:id="rId717"/>
    <hyperlink ref="C921" r:id="rId718"/>
    <hyperlink ref="C922" r:id="rId719"/>
    <hyperlink ref="C923" r:id="rId720"/>
    <hyperlink ref="C925" r:id="rId721"/>
    <hyperlink ref="C926" r:id="rId722"/>
    <hyperlink ref="C927" r:id="rId723"/>
    <hyperlink ref="C928" r:id="rId724"/>
    <hyperlink ref="C929" r:id="rId725"/>
    <hyperlink ref="C930" r:id="rId726"/>
    <hyperlink ref="C931" r:id="rId727"/>
    <hyperlink ref="C932" r:id="rId728"/>
    <hyperlink ref="C933" r:id="rId729"/>
    <hyperlink ref="C934" r:id="rId730"/>
    <hyperlink ref="C935" r:id="rId731"/>
    <hyperlink ref="C936" r:id="rId732"/>
    <hyperlink ref="C937" r:id="rId733"/>
    <hyperlink ref="C938" r:id="rId734"/>
    <hyperlink ref="C939" r:id="rId735" location="detail"/>
    <hyperlink ref="C940" r:id="rId736" location="detail"/>
    <hyperlink ref="C941" r:id="rId737" location="detail"/>
    <hyperlink ref="C942" r:id="rId738"/>
    <hyperlink ref="C943" r:id="rId739"/>
    <hyperlink ref="C944" r:id="rId740"/>
    <hyperlink ref="C945" r:id="rId741"/>
    <hyperlink ref="C946" r:id="rId742"/>
    <hyperlink ref="C947" r:id="rId743"/>
    <hyperlink ref="C948" r:id="rId744"/>
    <hyperlink ref="C949" r:id="rId745" location="detail"/>
    <hyperlink ref="C950" r:id="rId746" location="detail"/>
    <hyperlink ref="C951" r:id="rId747" location="detail"/>
    <hyperlink ref="C12" r:id="rId748" location="detail"/>
    <hyperlink ref="C13" r:id="rId749" location="detail"/>
    <hyperlink ref="C14" r:id="rId750" location="detail"/>
    <hyperlink ref="C35" r:id="rId751"/>
    <hyperlink ref="C34" r:id="rId752"/>
    <hyperlink ref="C33" r:id="rId753"/>
    <hyperlink ref="C32" r:id="rId754"/>
    <hyperlink ref="C31" r:id="rId755"/>
    <hyperlink ref="C30" r:id="rId756"/>
    <hyperlink ref="C29" r:id="rId757"/>
    <hyperlink ref="C28" r:id="rId758"/>
    <hyperlink ref="C27" r:id="rId759"/>
    <hyperlink ref="C26" r:id="rId760"/>
    <hyperlink ref="C25" r:id="rId761"/>
    <hyperlink ref="C24" r:id="rId762"/>
    <hyperlink ref="C23" r:id="rId763"/>
    <hyperlink ref="C22" r:id="rId764"/>
    <hyperlink ref="C21" r:id="rId765" location="detail"/>
    <hyperlink ref="C20" r:id="rId766"/>
    <hyperlink ref="C19" r:id="rId767"/>
    <hyperlink ref="C18" r:id="rId768" location="detail"/>
    <hyperlink ref="C17" r:id="rId769" location="detail"/>
    <hyperlink ref="C16" r:id="rId770"/>
    <hyperlink ref="C15" r:id="rId771"/>
    <hyperlink ref="C73" r:id="rId772" location="detail"/>
    <hyperlink ref="C72" r:id="rId773" location="detail"/>
    <hyperlink ref="C71" r:id="rId774" location="detail"/>
    <hyperlink ref="C70" r:id="rId775" location="detail"/>
    <hyperlink ref="C69" r:id="rId776" location="detail"/>
    <hyperlink ref="C68" r:id="rId777" location="detail"/>
    <hyperlink ref="C67" r:id="rId778" location="detail"/>
    <hyperlink ref="C66" r:id="rId779" location="detail"/>
    <hyperlink ref="C65" r:id="rId780" location="detail"/>
    <hyperlink ref="C64" r:id="rId781" location="detail"/>
    <hyperlink ref="C63" r:id="rId782"/>
    <hyperlink ref="C62" r:id="rId783"/>
    <hyperlink ref="C61" r:id="rId784"/>
    <hyperlink ref="C60" r:id="rId785"/>
    <hyperlink ref="C59" r:id="rId786"/>
    <hyperlink ref="C58" r:id="rId787"/>
    <hyperlink ref="C57" r:id="rId788"/>
    <hyperlink ref="C56" r:id="rId789"/>
    <hyperlink ref="C55" r:id="rId790" location="detail"/>
    <hyperlink ref="C54" r:id="rId791"/>
    <hyperlink ref="C53" r:id="rId792"/>
    <hyperlink ref="C52" r:id="rId793"/>
    <hyperlink ref="C51" r:id="rId794"/>
    <hyperlink ref="C50" r:id="rId795"/>
    <hyperlink ref="C49" r:id="rId796"/>
    <hyperlink ref="C48" r:id="rId797"/>
    <hyperlink ref="C47" r:id="rId798"/>
    <hyperlink ref="C46" r:id="rId799"/>
    <hyperlink ref="C45" r:id="rId800" location="detail"/>
    <hyperlink ref="C44" r:id="rId801"/>
    <hyperlink ref="C43" r:id="rId802"/>
    <hyperlink ref="C42" r:id="rId803"/>
    <hyperlink ref="C41" r:id="rId804"/>
    <hyperlink ref="C40" r:id="rId805"/>
    <hyperlink ref="C39" r:id="rId806"/>
    <hyperlink ref="C38" r:id="rId807"/>
    <hyperlink ref="C37" r:id="rId808"/>
    <hyperlink ref="C36" r:id="rId809" location="detail"/>
    <hyperlink ref="C86" r:id="rId810" location="detail"/>
    <hyperlink ref="C84" r:id="rId811" location="detail"/>
    <hyperlink ref="C81" r:id="rId812" location="detail"/>
    <hyperlink ref="C77" r:id="rId813" location="detail"/>
    <hyperlink ref="C74" r:id="rId814" location="detail"/>
    <hyperlink ref="C93" r:id="rId815" location="detail"/>
    <hyperlink ref="C92" r:id="rId816" location="detail"/>
    <hyperlink ref="C91" r:id="rId817" location="detail"/>
    <hyperlink ref="C90" r:id="rId818" location="detail"/>
    <hyperlink ref="C89" r:id="rId819" location="detail"/>
    <hyperlink ref="C97" r:id="rId820"/>
    <hyperlink ref="C96" r:id="rId821"/>
    <hyperlink ref="C95" r:id="rId822"/>
    <hyperlink ref="C94" r:id="rId823"/>
    <hyperlink ref="C98" r:id="rId824"/>
    <hyperlink ref="C101" r:id="rId825"/>
    <hyperlink ref="C100" r:id="rId826"/>
    <hyperlink ref="C99" r:id="rId827" location="detail"/>
    <hyperlink ref="C103" r:id="rId828"/>
    <hyperlink ref="C102" r:id="rId829" location="detail"/>
    <hyperlink ref="C106" r:id="rId830"/>
    <hyperlink ref="C105" r:id="rId831"/>
    <hyperlink ref="C104" r:id="rId832"/>
    <hyperlink ref="C107" r:id="rId833"/>
    <hyperlink ref="C924" r:id="rId834"/>
    <hyperlink ref="C831" r:id="rId835"/>
    <hyperlink ref="C1036" r:id="rId836"/>
    <hyperlink ref="C1037" r:id="rId837"/>
    <hyperlink ref="C1038" r:id="rId838"/>
    <hyperlink ref="C1039" r:id="rId839"/>
    <hyperlink ref="C1040" r:id="rId840"/>
    <hyperlink ref="C1041" r:id="rId841"/>
    <hyperlink ref="C1042" r:id="rId842"/>
    <hyperlink ref="C1043" r:id="rId843"/>
    <hyperlink ref="C1044" r:id="rId844"/>
    <hyperlink ref="C1045" r:id="rId845"/>
    <hyperlink ref="C1046" r:id="rId846"/>
    <hyperlink ref="C1048" r:id="rId847"/>
    <hyperlink ref="C1049" r:id="rId848"/>
    <hyperlink ref="C1050" r:id="rId849"/>
    <hyperlink ref="C1051" r:id="rId850"/>
    <hyperlink ref="C1052" r:id="rId851"/>
    <hyperlink ref="C1053" r:id="rId852"/>
    <hyperlink ref="C1054" r:id="rId853"/>
    <hyperlink ref="C1047" r:id="rId854"/>
    <hyperlink ref="C1055" r:id="rId855"/>
  </hyperlinks>
  <pageMargins left="0.7" right="0.7" top="0.75" bottom="0.75" header="0.3" footer="0.3"/>
  <pageSetup paperSize="9" orientation="portrait" r:id="rId856"/>
  <legacyDrawing r:id="rId8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15"/>
  <sheetViews>
    <sheetView zoomScale="85" zoomScaleNormal="85" workbookViewId="0">
      <pane ySplit="10" topLeftCell="A11" activePane="bottomLeft" state="frozen"/>
      <selection pane="bottomLeft" activeCell="I13" sqref="I13:I16"/>
    </sheetView>
  </sheetViews>
  <sheetFormatPr defaultColWidth="8.75" defaultRowHeight="16.5"/>
  <cols>
    <col min="1" max="1" width="5.75" style="44" customWidth="1"/>
    <col min="2" max="2" width="9.25" style="81" customWidth="1"/>
    <col min="3" max="3" width="7.125" style="82" customWidth="1"/>
    <col min="4" max="4" width="7.125" style="41" customWidth="1"/>
    <col min="5" max="5" width="7.125" style="65" customWidth="1"/>
    <col min="6" max="6" width="13" style="81" bestFit="1" customWidth="1"/>
    <col min="7" max="7" width="13.5" style="44" bestFit="1" customWidth="1"/>
    <col min="8" max="8" width="26.625" style="341" customWidth="1"/>
    <col min="9" max="9" width="59" style="270" bestFit="1" customWidth="1"/>
    <col min="10" max="10" width="7.875" style="272" bestFit="1" customWidth="1"/>
    <col min="11" max="11" width="6.875" style="272" customWidth="1"/>
    <col min="12" max="12" width="8.25" style="66" bestFit="1" customWidth="1"/>
    <col min="13" max="13" width="5.75" style="41" customWidth="1"/>
    <col min="14" max="14" width="8.25" style="42" customWidth="1"/>
    <col min="15" max="15" width="11.25" style="43" customWidth="1"/>
    <col min="16" max="16" width="11.25" style="41" customWidth="1"/>
    <col min="17" max="17" width="9.25" style="45" customWidth="1"/>
    <col min="18" max="18" width="10.375" style="1" hidden="1" customWidth="1"/>
    <col min="19" max="19" width="11.375" style="1" hidden="1" customWidth="1"/>
    <col min="20" max="20" width="12.75" style="1" hidden="1" customWidth="1"/>
    <col min="21" max="21" width="10.375" style="46" customWidth="1"/>
    <col min="22" max="22" width="7.875" style="85" customWidth="1"/>
    <col min="23" max="23" width="7.75" style="48" customWidth="1"/>
    <col min="24" max="24" width="10" style="48" hidden="1" customWidth="1"/>
    <col min="25" max="25" width="8.75" style="41" hidden="1" customWidth="1"/>
    <col min="26" max="26" width="12.75" style="48" bestFit="1" customWidth="1"/>
    <col min="27" max="27" width="9.25" style="49" customWidth="1"/>
    <col min="28" max="28" width="10.375" style="46" bestFit="1" customWidth="1"/>
    <col min="29" max="29" width="10.375" style="50" bestFit="1" customWidth="1"/>
    <col min="30" max="30" width="12.125" style="1" bestFit="1" customWidth="1"/>
    <col min="31" max="16384" width="8.75" style="1"/>
  </cols>
  <sheetData>
    <row r="1" spans="1:34" ht="16.149999999999999" customHeight="1">
      <c r="A1" s="726" t="s">
        <v>125</v>
      </c>
      <c r="B1" s="726"/>
      <c r="C1" s="726"/>
      <c r="D1" s="726"/>
      <c r="E1" s="726"/>
      <c r="F1" s="76" t="s">
        <v>4</v>
      </c>
      <c r="G1" s="70">
        <f>(1195.43*1.05)</f>
        <v>1255.2015000000001</v>
      </c>
      <c r="H1" s="647" t="s">
        <v>2368</v>
      </c>
      <c r="I1" s="647"/>
      <c r="J1" s="647"/>
      <c r="K1" s="647"/>
      <c r="L1" s="647"/>
      <c r="M1" s="647"/>
      <c r="N1" s="647"/>
      <c r="O1" s="647"/>
      <c r="P1" s="647"/>
      <c r="Q1" s="647"/>
      <c r="R1" s="647"/>
      <c r="S1" s="647"/>
      <c r="T1" s="647"/>
      <c r="U1" s="647"/>
      <c r="V1" s="647"/>
      <c r="W1" s="647"/>
      <c r="X1" s="647"/>
      <c r="Y1" s="647"/>
      <c r="Z1" s="647"/>
      <c r="AA1" s="647"/>
      <c r="AB1" s="647"/>
      <c r="AC1" s="647"/>
    </row>
    <row r="2" spans="1:34" ht="16.149999999999999" customHeight="1">
      <c r="A2" s="726"/>
      <c r="B2" s="726"/>
      <c r="C2" s="726"/>
      <c r="D2" s="726"/>
      <c r="E2" s="726"/>
      <c r="F2" s="77" t="s">
        <v>6</v>
      </c>
      <c r="G2" s="71">
        <v>175</v>
      </c>
      <c r="H2" s="647"/>
      <c r="I2" s="647"/>
      <c r="J2" s="647"/>
      <c r="K2" s="647"/>
      <c r="L2" s="647"/>
      <c r="M2" s="647"/>
      <c r="N2" s="647"/>
      <c r="O2" s="647"/>
      <c r="P2" s="647"/>
      <c r="Q2" s="647"/>
      <c r="R2" s="647"/>
      <c r="S2" s="647"/>
      <c r="T2" s="647"/>
      <c r="U2" s="647"/>
      <c r="V2" s="647"/>
      <c r="W2" s="647"/>
      <c r="X2" s="647"/>
      <c r="Y2" s="647"/>
      <c r="Z2" s="647"/>
      <c r="AA2" s="647"/>
      <c r="AB2" s="647"/>
      <c r="AC2" s="647"/>
    </row>
    <row r="3" spans="1:34" ht="16.149999999999999" customHeight="1">
      <c r="A3" s="726"/>
      <c r="B3" s="726"/>
      <c r="C3" s="726"/>
      <c r="D3" s="726"/>
      <c r="E3" s="726"/>
      <c r="F3" s="76" t="s">
        <v>7</v>
      </c>
      <c r="G3" s="72">
        <f>(1343.65*1.05)</f>
        <v>1410.8325000000002</v>
      </c>
      <c r="H3" s="647"/>
      <c r="I3" s="647"/>
      <c r="J3" s="647"/>
      <c r="K3" s="647"/>
      <c r="L3" s="647"/>
      <c r="M3" s="647"/>
      <c r="N3" s="647"/>
      <c r="O3" s="647"/>
      <c r="P3" s="647"/>
      <c r="Q3" s="647"/>
      <c r="R3" s="647"/>
      <c r="S3" s="647"/>
      <c r="T3" s="647"/>
      <c r="U3" s="647"/>
      <c r="V3" s="647"/>
      <c r="W3" s="647"/>
      <c r="X3" s="647"/>
      <c r="Y3" s="647"/>
      <c r="Z3" s="647"/>
      <c r="AA3" s="647"/>
      <c r="AB3" s="647"/>
      <c r="AC3" s="647"/>
    </row>
    <row r="4" spans="1:34" ht="16.149999999999999" customHeight="1">
      <c r="A4" s="726"/>
      <c r="B4" s="726"/>
      <c r="C4" s="726"/>
      <c r="D4" s="726"/>
      <c r="E4" s="726"/>
      <c r="F4" s="76" t="s">
        <v>5</v>
      </c>
      <c r="G4" s="73">
        <f>(11.0452*1.05)</f>
        <v>11.59746</v>
      </c>
      <c r="H4" s="647"/>
      <c r="I4" s="647"/>
      <c r="J4" s="647"/>
      <c r="K4" s="647"/>
      <c r="L4" s="647"/>
      <c r="M4" s="647"/>
      <c r="N4" s="647"/>
      <c r="O4" s="647"/>
      <c r="P4" s="647"/>
      <c r="Q4" s="647"/>
      <c r="R4" s="647"/>
      <c r="S4" s="647"/>
      <c r="T4" s="647"/>
      <c r="U4" s="647"/>
      <c r="V4" s="647"/>
      <c r="W4" s="647"/>
      <c r="X4" s="647"/>
      <c r="Y4" s="647"/>
      <c r="Z4" s="647"/>
      <c r="AA4" s="647"/>
      <c r="AB4" s="647"/>
      <c r="AC4" s="647"/>
    </row>
    <row r="5" spans="1:34" ht="20.100000000000001" customHeight="1">
      <c r="A5" s="727" t="s">
        <v>118</v>
      </c>
      <c r="B5" s="727"/>
      <c r="C5" s="727"/>
      <c r="D5" s="727"/>
      <c r="E5" s="727"/>
      <c r="F5" s="640">
        <v>0.17</v>
      </c>
      <c r="G5" s="640"/>
      <c r="H5" s="647"/>
      <c r="I5" s="647"/>
      <c r="J5" s="647"/>
      <c r="K5" s="647"/>
      <c r="L5" s="647"/>
      <c r="M5" s="647"/>
      <c r="N5" s="647"/>
      <c r="O5" s="647"/>
      <c r="P5" s="647"/>
      <c r="Q5" s="647"/>
      <c r="R5" s="647"/>
      <c r="S5" s="647"/>
      <c r="T5" s="647"/>
      <c r="U5" s="647"/>
      <c r="V5" s="647"/>
      <c r="W5" s="647"/>
      <c r="X5" s="647"/>
      <c r="Y5" s="647"/>
      <c r="Z5" s="647"/>
      <c r="AA5" s="647"/>
      <c r="AB5" s="647"/>
      <c r="AC5" s="647"/>
    </row>
    <row r="6" spans="1:34" ht="20.100000000000001" customHeight="1">
      <c r="A6" s="727" t="s">
        <v>116</v>
      </c>
      <c r="B6" s="727"/>
      <c r="C6" s="727"/>
      <c r="D6" s="727"/>
      <c r="E6" s="727"/>
      <c r="F6" s="640">
        <v>0.11</v>
      </c>
      <c r="G6" s="640"/>
      <c r="H6" s="647"/>
      <c r="I6" s="647"/>
      <c r="J6" s="647"/>
      <c r="K6" s="647"/>
      <c r="L6" s="647"/>
      <c r="M6" s="647"/>
      <c r="N6" s="647"/>
      <c r="O6" s="647"/>
      <c r="P6" s="647"/>
      <c r="Q6" s="647"/>
      <c r="R6" s="647"/>
      <c r="S6" s="647"/>
      <c r="T6" s="647"/>
      <c r="U6" s="647"/>
      <c r="V6" s="647"/>
      <c r="W6" s="647"/>
      <c r="X6" s="647"/>
      <c r="Y6" s="647"/>
      <c r="Z6" s="647"/>
      <c r="AA6" s="647"/>
      <c r="AB6" s="647"/>
      <c r="AC6" s="647"/>
      <c r="AD6" s="2"/>
    </row>
    <row r="7" spans="1:34" ht="20.100000000000001" customHeight="1">
      <c r="A7" s="727" t="s">
        <v>1277</v>
      </c>
      <c r="B7" s="727"/>
      <c r="C7" s="727"/>
      <c r="D7" s="727"/>
      <c r="E7" s="727"/>
      <c r="F7" s="640">
        <v>0.06</v>
      </c>
      <c r="G7" s="640"/>
      <c r="H7" s="647"/>
      <c r="I7" s="647"/>
      <c r="J7" s="647"/>
      <c r="K7" s="647"/>
      <c r="L7" s="647"/>
      <c r="M7" s="647"/>
      <c r="N7" s="647"/>
      <c r="O7" s="647"/>
      <c r="P7" s="647"/>
      <c r="Q7" s="647"/>
      <c r="R7" s="647"/>
      <c r="S7" s="647"/>
      <c r="T7" s="647"/>
      <c r="U7" s="647"/>
      <c r="V7" s="647"/>
      <c r="W7" s="647"/>
      <c r="X7" s="647"/>
      <c r="Y7" s="647"/>
      <c r="Z7" s="647"/>
      <c r="AA7" s="647"/>
      <c r="AB7" s="647"/>
      <c r="AC7" s="647"/>
    </row>
    <row r="8" spans="1:34" ht="20.100000000000001" customHeight="1">
      <c r="A8" s="728" t="s">
        <v>1282</v>
      </c>
      <c r="B8" s="728"/>
      <c r="C8" s="728"/>
      <c r="D8" s="728"/>
      <c r="E8" s="728"/>
      <c r="F8" s="627">
        <v>0.1</v>
      </c>
      <c r="G8" s="627"/>
      <c r="H8" s="648"/>
      <c r="I8" s="648"/>
      <c r="J8" s="648"/>
      <c r="K8" s="648"/>
      <c r="L8" s="648"/>
      <c r="M8" s="648"/>
      <c r="N8" s="648"/>
      <c r="O8" s="648"/>
      <c r="P8" s="648"/>
      <c r="Q8" s="648"/>
      <c r="R8" s="648"/>
      <c r="S8" s="648"/>
      <c r="T8" s="648"/>
      <c r="U8" s="648"/>
      <c r="V8" s="648"/>
      <c r="W8" s="648"/>
      <c r="X8" s="648"/>
      <c r="Y8" s="648"/>
      <c r="Z8" s="648"/>
      <c r="AA8" s="648"/>
      <c r="AB8" s="648"/>
      <c r="AC8" s="648"/>
    </row>
    <row r="9" spans="1:34" s="3" customFormat="1" ht="31.5" customHeight="1">
      <c r="A9" s="729" t="s">
        <v>126</v>
      </c>
      <c r="B9" s="731" t="s">
        <v>26</v>
      </c>
      <c r="C9" s="706" t="s">
        <v>1281</v>
      </c>
      <c r="D9" s="707"/>
      <c r="E9" s="709" t="s">
        <v>1280</v>
      </c>
      <c r="F9" s="711" t="s">
        <v>1275</v>
      </c>
      <c r="G9" s="699"/>
      <c r="H9" s="712" t="s">
        <v>185</v>
      </c>
      <c r="I9" s="714" t="s">
        <v>1286</v>
      </c>
      <c r="J9" s="697" t="s">
        <v>1288</v>
      </c>
      <c r="K9" s="699" t="s">
        <v>3</v>
      </c>
      <c r="L9" s="701" t="s">
        <v>0</v>
      </c>
      <c r="M9" s="703" t="s">
        <v>127</v>
      </c>
      <c r="N9" s="679" t="s">
        <v>2</v>
      </c>
      <c r="O9" s="704" t="s">
        <v>11</v>
      </c>
      <c r="P9" s="709" t="s">
        <v>1287</v>
      </c>
      <c r="Q9" s="722" t="s">
        <v>1</v>
      </c>
      <c r="R9" s="724" t="s">
        <v>1283</v>
      </c>
      <c r="S9" s="725"/>
      <c r="T9" s="697"/>
      <c r="U9" s="717" t="s">
        <v>117</v>
      </c>
      <c r="V9" s="717"/>
      <c r="W9" s="716" t="s">
        <v>120</v>
      </c>
      <c r="X9" s="717" t="s">
        <v>124</v>
      </c>
      <c r="Y9" s="717"/>
      <c r="Z9" s="720" t="s">
        <v>1289</v>
      </c>
      <c r="AA9" s="716" t="s">
        <v>121</v>
      </c>
      <c r="AB9" s="716" t="s">
        <v>119</v>
      </c>
      <c r="AC9" s="718" t="s">
        <v>128</v>
      </c>
    </row>
    <row r="10" spans="1:34" s="5" customFormat="1" ht="31.5" customHeight="1">
      <c r="A10" s="730"/>
      <c r="B10" s="732"/>
      <c r="C10" s="708"/>
      <c r="D10" s="701"/>
      <c r="E10" s="710"/>
      <c r="F10" s="80" t="s">
        <v>1276</v>
      </c>
      <c r="G10" s="273" t="s">
        <v>169</v>
      </c>
      <c r="H10" s="713"/>
      <c r="I10" s="715"/>
      <c r="J10" s="698"/>
      <c r="K10" s="700"/>
      <c r="L10" s="702"/>
      <c r="M10" s="702"/>
      <c r="N10" s="680"/>
      <c r="O10" s="705"/>
      <c r="P10" s="710"/>
      <c r="Q10" s="723"/>
      <c r="R10" s="83" t="s">
        <v>1285</v>
      </c>
      <c r="S10" s="84" t="s">
        <v>1283</v>
      </c>
      <c r="T10" s="84" t="s">
        <v>1284</v>
      </c>
      <c r="U10" s="83" t="s">
        <v>122</v>
      </c>
      <c r="V10" s="74" t="s">
        <v>15</v>
      </c>
      <c r="W10" s="717"/>
      <c r="X10" s="75" t="s">
        <v>1284</v>
      </c>
      <c r="Y10" s="83" t="s">
        <v>123</v>
      </c>
      <c r="Z10" s="721"/>
      <c r="AA10" s="717"/>
      <c r="AB10" s="717"/>
      <c r="AC10" s="719"/>
      <c r="AD10" s="4"/>
    </row>
    <row r="11" spans="1:34" s="54" customFormat="1">
      <c r="A11" s="301">
        <v>1</v>
      </c>
      <c r="B11" s="306" t="s">
        <v>1310</v>
      </c>
      <c r="C11" s="337" t="s">
        <v>10</v>
      </c>
      <c r="D11" s="338"/>
      <c r="E11" s="339">
        <v>1</v>
      </c>
      <c r="F11" s="313"/>
      <c r="G11" s="313"/>
      <c r="H11" s="340"/>
      <c r="I11" s="321" t="s">
        <v>1307</v>
      </c>
      <c r="J11" s="300">
        <f>LENB(I11)</f>
        <v>52</v>
      </c>
      <c r="K11" s="320" t="s">
        <v>8</v>
      </c>
      <c r="L11" s="300">
        <v>116</v>
      </c>
      <c r="M11" s="283">
        <v>1</v>
      </c>
      <c r="N11" s="284">
        <f t="shared" ref="N11" si="0">IF(K11="USD",$G$1,IF(K11="CNY",$G$2,IF(K11="JPY",$G$4,IF(K11="EUR",$G$3,"확인요망"))))</f>
        <v>175</v>
      </c>
      <c r="O11" s="285">
        <f t="shared" ref="O11" si="1">L11*N11</f>
        <v>20300</v>
      </c>
      <c r="P11" s="286">
        <f t="shared" ref="P11" si="2">O11/$G$1</f>
        <v>16.172702151805904</v>
      </c>
      <c r="Q11" s="287">
        <v>10000</v>
      </c>
      <c r="R11" s="288">
        <f>IF(G11="USD",200,150)</f>
        <v>150</v>
      </c>
      <c r="S11" s="289">
        <f t="shared" ref="S11" si="3">IF(P11&lt;R11,0,(O11+Q11)*0.08)</f>
        <v>0</v>
      </c>
      <c r="T11" s="290">
        <f t="shared" ref="T11" si="4">IF(P11&lt;R11,0,(O11+S11)*0.1)</f>
        <v>0</v>
      </c>
      <c r="U11" s="291">
        <f t="shared" ref="U11" si="5">ROUND(((O11+S11+T11)*V11),-2)</f>
        <v>36800</v>
      </c>
      <c r="V11" s="292">
        <f>(AB11-Q11)/O11</f>
        <v>1.812807881773399</v>
      </c>
      <c r="W11" s="293">
        <f>(((0.94*$AB11)-($Q11+$O11))/$AB11)*100</f>
        <v>29.256410256410259</v>
      </c>
      <c r="X11" s="294">
        <f>$Z11*$F$8</f>
        <v>1369.2</v>
      </c>
      <c r="Y11" s="295">
        <f>$O11*3%</f>
        <v>609</v>
      </c>
      <c r="Z11" s="293">
        <f>(AB11*0.94)-(Q11+O11)</f>
        <v>13692</v>
      </c>
      <c r="AA11" s="296">
        <f>Z11-X11-Y11</f>
        <v>11713.8</v>
      </c>
      <c r="AB11" s="297">
        <v>46800</v>
      </c>
      <c r="AC11" s="333">
        <f t="shared" ref="AC11:AC166" si="6">ROUNDUP(AB11/0.75, -1)</f>
        <v>62400</v>
      </c>
    </row>
    <row r="12" spans="1:34" s="50" customFormat="1">
      <c r="A12" s="44">
        <v>1</v>
      </c>
      <c r="B12" s="336" t="s">
        <v>1310</v>
      </c>
      <c r="C12" s="135" t="s">
        <v>1309</v>
      </c>
      <c r="D12" s="41"/>
      <c r="E12" s="65">
        <v>1</v>
      </c>
      <c r="F12" s="81"/>
      <c r="G12" s="44"/>
      <c r="H12" s="341"/>
      <c r="I12" s="270" t="s">
        <v>1308</v>
      </c>
      <c r="J12" s="187">
        <f>LENB(I12)</f>
        <v>49</v>
      </c>
      <c r="K12" s="272" t="s">
        <v>8</v>
      </c>
      <c r="L12" s="187">
        <v>40</v>
      </c>
      <c r="M12" s="252">
        <v>1</v>
      </c>
      <c r="N12" s="253">
        <f t="shared" ref="N12" si="7">IF(K12="USD",$G$1,IF(K12="CNY",$G$2,IF(K12="JPY",$G$4,IF(K12="EUR",$G$3,"확인요망"))))</f>
        <v>175</v>
      </c>
      <c r="O12" s="254">
        <f t="shared" ref="O12" si="8">L12*N12</f>
        <v>7000</v>
      </c>
      <c r="P12" s="255">
        <f t="shared" ref="P12" si="9">O12/$G$1</f>
        <v>5.5767938454503119</v>
      </c>
      <c r="Q12" s="256">
        <v>10000</v>
      </c>
      <c r="R12" s="257">
        <f>IF(G12="USD",200,150)</f>
        <v>150</v>
      </c>
      <c r="S12" s="258">
        <f t="shared" ref="S12" si="10">IF(P12&lt;R12,0,(O12+Q12)*0.08)</f>
        <v>0</v>
      </c>
      <c r="T12" s="259">
        <f t="shared" ref="T12" si="11">IF(P12&lt;R12,0,(O12+S12)*0.1)</f>
        <v>0</v>
      </c>
      <c r="U12" s="260">
        <f t="shared" ref="U12" si="12">ROUND(((O12+S12+T12)*V12),-2)</f>
        <v>26900</v>
      </c>
      <c r="V12" s="261">
        <f>(AB12-Q12)/O12</f>
        <v>3.842857142857143</v>
      </c>
      <c r="W12" s="262">
        <f>(((0.94*$AB12)-($Q12+$O12))/$AB12)*100</f>
        <v>47.929539295392956</v>
      </c>
      <c r="X12" s="263">
        <f>$Z12*$F$8</f>
        <v>1768.6000000000001</v>
      </c>
      <c r="Y12" s="264">
        <f>$O12*3%</f>
        <v>210</v>
      </c>
      <c r="Z12" s="262">
        <f>(AB12*0.94)-(Q12+O12)</f>
        <v>17686</v>
      </c>
      <c r="AA12" s="265">
        <f>Z12-X12-Y12</f>
        <v>15707.4</v>
      </c>
      <c r="AB12" s="266">
        <v>36900</v>
      </c>
      <c r="AC12" s="332">
        <f t="shared" ref="AC12" si="13">ROUNDUP(AB12/0.75, -1)</f>
        <v>49200</v>
      </c>
      <c r="AD12" s="1"/>
      <c r="AE12" s="1"/>
      <c r="AF12" s="1"/>
      <c r="AG12" s="1"/>
      <c r="AH12" s="1"/>
    </row>
    <row r="13" spans="1:34" s="323" customFormat="1">
      <c r="A13" s="210"/>
      <c r="B13" s="211"/>
      <c r="C13" s="328" t="s">
        <v>1432</v>
      </c>
      <c r="D13" s="52"/>
      <c r="E13" s="281">
        <v>1</v>
      </c>
      <c r="F13" s="662"/>
      <c r="G13" s="210" t="s">
        <v>1428</v>
      </c>
      <c r="H13" s="734"/>
      <c r="I13" s="662" t="s">
        <v>1433</v>
      </c>
      <c r="J13" s="688">
        <f>LENB(I13)</f>
        <v>55</v>
      </c>
      <c r="K13" s="318" t="s">
        <v>8</v>
      </c>
      <c r="L13" s="212">
        <v>30</v>
      </c>
      <c r="M13" s="213">
        <v>1</v>
      </c>
      <c r="N13" s="106">
        <f t="shared" ref="N13" si="14">IF(K13="USD",$G$1,IF(K13="CNY",$G$2,IF(K13="JPY",$G$4,IF(K13="EUR",$G$3,"확인요망"))))</f>
        <v>175</v>
      </c>
      <c r="O13" s="214">
        <f t="shared" ref="O13" si="15">L13*N13</f>
        <v>5250</v>
      </c>
      <c r="P13" s="215">
        <f t="shared" ref="P13" si="16">O13/$G$1</f>
        <v>4.1825953840877341</v>
      </c>
      <c r="Q13" s="216">
        <v>10000</v>
      </c>
      <c r="R13" s="217">
        <f>IF(G13="USD",200,150)</f>
        <v>150</v>
      </c>
      <c r="S13" s="218">
        <f t="shared" ref="S13" si="17">IF(P13&lt;R13,0,(O13+Q13)*0.08)</f>
        <v>0</v>
      </c>
      <c r="T13" s="219">
        <f t="shared" ref="T13" si="18">IF(P13&lt;R13,0,(O13+S13)*0.1)</f>
        <v>0</v>
      </c>
      <c r="U13" s="220">
        <f t="shared" ref="U13" si="19">ROUND(((O13+S13+T13)*V13),-2)</f>
        <v>15800</v>
      </c>
      <c r="V13" s="221">
        <f>(AB13-Q13)/O13</f>
        <v>3.0095238095238095</v>
      </c>
      <c r="W13" s="222">
        <f>(((0.94*$AB13)-($Q13+$O13))/$AB13)*100</f>
        <v>34.891472868217058</v>
      </c>
      <c r="X13" s="223">
        <f>$Z13*$F$8</f>
        <v>900.2</v>
      </c>
      <c r="Y13" s="224">
        <f>$O13*3%</f>
        <v>157.5</v>
      </c>
      <c r="Z13" s="222">
        <f>(AB13*0.94)-(Q13+O13)</f>
        <v>9002</v>
      </c>
      <c r="AA13" s="225">
        <f>Z13-X13-Y13</f>
        <v>7944.3</v>
      </c>
      <c r="AB13" s="226">
        <v>25800</v>
      </c>
      <c r="AC13" s="322">
        <f t="shared" ref="AC13" si="20">ROUNDUP(AB13/0.75, -1)</f>
        <v>34400</v>
      </c>
      <c r="AD13" s="329"/>
      <c r="AE13" s="52"/>
      <c r="AF13" s="52"/>
      <c r="AG13" s="52"/>
      <c r="AH13" s="52"/>
    </row>
    <row r="14" spans="1:34" s="267" customFormat="1">
      <c r="A14" s="44"/>
      <c r="B14" s="87"/>
      <c r="C14" s="88"/>
      <c r="D14" s="41"/>
      <c r="E14" s="65">
        <v>1</v>
      </c>
      <c r="F14" s="671"/>
      <c r="G14" s="44" t="s">
        <v>1429</v>
      </c>
      <c r="H14" s="735"/>
      <c r="I14" s="671"/>
      <c r="J14" s="689"/>
      <c r="K14" s="78" t="s">
        <v>8</v>
      </c>
      <c r="L14" s="272">
        <v>50</v>
      </c>
      <c r="M14" s="18">
        <v>1</v>
      </c>
      <c r="N14" s="19">
        <f t="shared" ref="N14:N17" si="21">IF(K14="USD",$G$1,IF(K14="CNY",$G$2,IF(K14="JPY",$G$4,IF(K14="EUR",$G$3,"확인요망"))))</f>
        <v>175</v>
      </c>
      <c r="O14" s="20">
        <f t="shared" ref="O14:O17" si="22">L14*N14</f>
        <v>8750</v>
      </c>
      <c r="P14" s="21">
        <f t="shared" ref="P14:P17" si="23">O14/$G$1</f>
        <v>6.9709923068128896</v>
      </c>
      <c r="Q14" s="22">
        <v>10000</v>
      </c>
      <c r="R14" s="23">
        <f t="shared" ref="R14:R16" si="24">IF(G14="USD",200,150)</f>
        <v>150</v>
      </c>
      <c r="S14" s="24">
        <f t="shared" ref="S14:S17" si="25">IF(P14&lt;R14,0,(O14+Q14)*0.08)</f>
        <v>0</v>
      </c>
      <c r="T14" s="25">
        <f t="shared" ref="T14:T17" si="26">IF(P14&lt;R14,0,(O14+S14)*0.1)</f>
        <v>0</v>
      </c>
      <c r="U14" s="26">
        <f t="shared" ref="U14:U17" si="27">ROUND(((O14+S14+T14)*V14),-2)</f>
        <v>19800</v>
      </c>
      <c r="V14" s="35">
        <f t="shared" ref="V14:V16" si="28">(AB14-Q14)/O14</f>
        <v>2.2628571428571429</v>
      </c>
      <c r="W14" s="27">
        <f t="shared" ref="W14:W16" si="29">(((0.94*$AB14)-($Q14+$O14))/$AB14)*100</f>
        <v>31.080536912751676</v>
      </c>
      <c r="X14" s="28">
        <f t="shared" ref="X14:X16" si="30">$Z14*$F$8</f>
        <v>926.2</v>
      </c>
      <c r="Y14" s="29">
        <f t="shared" ref="Y14:Y16" si="31">$O14*3%</f>
        <v>262.5</v>
      </c>
      <c r="Z14" s="27">
        <f t="shared" ref="Z14:Z16" si="32">(AB14*0.94)-(Q14+O14)</f>
        <v>9262</v>
      </c>
      <c r="AA14" s="30">
        <f t="shared" ref="AA14:AA16" si="33">Z14-X14-Y14</f>
        <v>8073.2999999999993</v>
      </c>
      <c r="AB14" s="32">
        <v>29800</v>
      </c>
      <c r="AC14" s="31">
        <f t="shared" ref="AC14:AC17" si="34">ROUNDUP(AB14/0.75, -1)</f>
        <v>39740</v>
      </c>
      <c r="AD14" s="324">
        <f>$AB$13-AB14</f>
        <v>-4000</v>
      </c>
      <c r="AE14" s="41"/>
      <c r="AF14" s="41"/>
      <c r="AG14" s="41"/>
      <c r="AH14" s="41"/>
    </row>
    <row r="15" spans="1:34" s="267" customFormat="1">
      <c r="A15" s="44"/>
      <c r="B15" s="87"/>
      <c r="C15" s="88"/>
      <c r="D15" s="41"/>
      <c r="E15" s="65">
        <v>1</v>
      </c>
      <c r="F15" s="671"/>
      <c r="G15" s="44" t="s">
        <v>1430</v>
      </c>
      <c r="H15" s="735"/>
      <c r="I15" s="671"/>
      <c r="J15" s="689"/>
      <c r="K15" s="78" t="s">
        <v>8</v>
      </c>
      <c r="L15" s="272">
        <v>60</v>
      </c>
      <c r="M15" s="18">
        <v>1</v>
      </c>
      <c r="N15" s="19">
        <f t="shared" si="21"/>
        <v>175</v>
      </c>
      <c r="O15" s="20">
        <f t="shared" si="22"/>
        <v>10500</v>
      </c>
      <c r="P15" s="21">
        <f t="shared" si="23"/>
        <v>8.3651907681754682</v>
      </c>
      <c r="Q15" s="22">
        <v>10000</v>
      </c>
      <c r="R15" s="23">
        <f t="shared" si="24"/>
        <v>150</v>
      </c>
      <c r="S15" s="24">
        <f t="shared" si="25"/>
        <v>0</v>
      </c>
      <c r="T15" s="25">
        <f t="shared" si="26"/>
        <v>0</v>
      </c>
      <c r="U15" s="26">
        <f t="shared" si="27"/>
        <v>22800</v>
      </c>
      <c r="V15" s="35">
        <f t="shared" si="28"/>
        <v>2.1714285714285713</v>
      </c>
      <c r="W15" s="27">
        <f t="shared" si="29"/>
        <v>31.5</v>
      </c>
      <c r="X15" s="28">
        <f t="shared" si="30"/>
        <v>1033.2</v>
      </c>
      <c r="Y15" s="29">
        <f t="shared" si="31"/>
        <v>315</v>
      </c>
      <c r="Z15" s="27">
        <f t="shared" si="32"/>
        <v>10332</v>
      </c>
      <c r="AA15" s="30">
        <f t="shared" si="33"/>
        <v>8983.7999999999993</v>
      </c>
      <c r="AB15" s="32">
        <v>32800</v>
      </c>
      <c r="AC15" s="31">
        <f t="shared" si="34"/>
        <v>43740</v>
      </c>
      <c r="AD15" s="324">
        <f t="shared" ref="AD15:AD16" si="35">$AB$13-AB15</f>
        <v>-7000</v>
      </c>
      <c r="AE15" s="41"/>
      <c r="AF15" s="41"/>
      <c r="AG15" s="41"/>
      <c r="AH15" s="41"/>
    </row>
    <row r="16" spans="1:34" s="327" customFormat="1">
      <c r="A16" s="229"/>
      <c r="B16" s="230"/>
      <c r="C16" s="334"/>
      <c r="D16" s="53"/>
      <c r="E16" s="299">
        <v>1</v>
      </c>
      <c r="F16" s="663"/>
      <c r="G16" s="229" t="s">
        <v>1431</v>
      </c>
      <c r="H16" s="736"/>
      <c r="I16" s="663"/>
      <c r="J16" s="690"/>
      <c r="K16" s="319" t="s">
        <v>8</v>
      </c>
      <c r="L16" s="335">
        <v>75</v>
      </c>
      <c r="M16" s="232">
        <v>1</v>
      </c>
      <c r="N16" s="233">
        <f t="shared" si="21"/>
        <v>175</v>
      </c>
      <c r="O16" s="234">
        <f t="shared" si="22"/>
        <v>13125</v>
      </c>
      <c r="P16" s="235">
        <f t="shared" si="23"/>
        <v>10.456488460219335</v>
      </c>
      <c r="Q16" s="236">
        <v>10000</v>
      </c>
      <c r="R16" s="237">
        <f t="shared" si="24"/>
        <v>150</v>
      </c>
      <c r="S16" s="238">
        <f t="shared" si="25"/>
        <v>0</v>
      </c>
      <c r="T16" s="239">
        <f t="shared" si="26"/>
        <v>0</v>
      </c>
      <c r="U16" s="240">
        <f t="shared" si="27"/>
        <v>26800</v>
      </c>
      <c r="V16" s="241">
        <f t="shared" si="28"/>
        <v>2.0419047619047621</v>
      </c>
      <c r="W16" s="242">
        <f t="shared" si="29"/>
        <v>31.16032608695652</v>
      </c>
      <c r="X16" s="243">
        <f t="shared" si="30"/>
        <v>1146.7</v>
      </c>
      <c r="Y16" s="244">
        <f t="shared" si="31"/>
        <v>393.75</v>
      </c>
      <c r="Z16" s="242">
        <f t="shared" si="32"/>
        <v>11467</v>
      </c>
      <c r="AA16" s="245">
        <f t="shared" si="33"/>
        <v>9926.5499999999993</v>
      </c>
      <c r="AB16" s="246">
        <v>36800</v>
      </c>
      <c r="AC16" s="325">
        <f t="shared" si="34"/>
        <v>49070</v>
      </c>
      <c r="AD16" s="326">
        <f t="shared" si="35"/>
        <v>-11000</v>
      </c>
      <c r="AE16" s="53"/>
      <c r="AF16" s="53"/>
      <c r="AG16" s="53"/>
      <c r="AH16" s="53"/>
    </row>
    <row r="17" spans="1:34" s="50" customFormat="1">
      <c r="A17" s="44"/>
      <c r="B17" s="81"/>
      <c r="C17" s="135" t="s">
        <v>1434</v>
      </c>
      <c r="D17" s="41"/>
      <c r="E17" s="65">
        <v>1</v>
      </c>
      <c r="F17" s="81"/>
      <c r="G17" s="44"/>
      <c r="H17" s="341"/>
      <c r="I17" s="270" t="s">
        <v>1435</v>
      </c>
      <c r="J17" s="187">
        <f>LENB(I17)</f>
        <v>52</v>
      </c>
      <c r="K17" s="272" t="s">
        <v>8</v>
      </c>
      <c r="L17" s="187">
        <v>179</v>
      </c>
      <c r="M17" s="252">
        <v>1</v>
      </c>
      <c r="N17" s="253">
        <f t="shared" si="21"/>
        <v>175</v>
      </c>
      <c r="O17" s="254">
        <f t="shared" si="22"/>
        <v>31325</v>
      </c>
      <c r="P17" s="255">
        <f t="shared" si="23"/>
        <v>24.956152458390143</v>
      </c>
      <c r="Q17" s="256">
        <v>10000</v>
      </c>
      <c r="R17" s="257">
        <f>IF(G17="USD",200,150)</f>
        <v>150</v>
      </c>
      <c r="S17" s="258">
        <f t="shared" si="25"/>
        <v>0</v>
      </c>
      <c r="T17" s="259">
        <f t="shared" si="26"/>
        <v>0</v>
      </c>
      <c r="U17" s="260">
        <f t="shared" si="27"/>
        <v>47800</v>
      </c>
      <c r="V17" s="261">
        <f>(AB17-Q17)/O17</f>
        <v>1.5259377494014366</v>
      </c>
      <c r="W17" s="262">
        <f>(((0.94*$AB17)-($Q17+$O17))/$AB17)*100</f>
        <v>22.503460207612459</v>
      </c>
      <c r="X17" s="263">
        <f>$Z17*$F$8</f>
        <v>1300.7</v>
      </c>
      <c r="Y17" s="264">
        <f>$O17*3%</f>
        <v>939.75</v>
      </c>
      <c r="Z17" s="262">
        <f>(AB17*0.94)-(Q17+O17)</f>
        <v>13007</v>
      </c>
      <c r="AA17" s="265">
        <f>Z17-X17-Y17</f>
        <v>10766.55</v>
      </c>
      <c r="AB17" s="266">
        <v>57800</v>
      </c>
      <c r="AC17" s="332">
        <f t="shared" si="34"/>
        <v>77070</v>
      </c>
      <c r="AD17" s="1"/>
      <c r="AE17" s="1"/>
      <c r="AF17" s="1"/>
      <c r="AG17" s="1"/>
      <c r="AH17" s="1"/>
    </row>
    <row r="18" spans="1:34" s="323" customFormat="1">
      <c r="A18" s="210"/>
      <c r="B18" s="211"/>
      <c r="C18" s="668" t="s">
        <v>1504</v>
      </c>
      <c r="D18" s="691"/>
      <c r="E18" s="666">
        <v>1</v>
      </c>
      <c r="F18" s="662"/>
      <c r="G18" s="673"/>
      <c r="H18" s="673" t="s">
        <v>1515</v>
      </c>
      <c r="I18" s="662" t="s">
        <v>1601</v>
      </c>
      <c r="J18" s="688">
        <f>LENB(I18)</f>
        <v>43</v>
      </c>
      <c r="K18" s="318" t="s">
        <v>8</v>
      </c>
      <c r="L18" s="212">
        <v>135</v>
      </c>
      <c r="M18" s="213">
        <v>1</v>
      </c>
      <c r="N18" s="106">
        <f t="shared" ref="N18" si="36">IF(K18="USD",$G$1,IF(K18="CNY",$G$2,IF(K18="JPY",$G$4,IF(K18="EUR",$G$3,"확인요망"))))</f>
        <v>175</v>
      </c>
      <c r="O18" s="214">
        <f t="shared" ref="O18" si="37">L18*N18</f>
        <v>23625</v>
      </c>
      <c r="P18" s="215">
        <f t="shared" ref="P18" si="38">O18/$G$1</f>
        <v>18.821679228394803</v>
      </c>
      <c r="Q18" s="216">
        <v>10000</v>
      </c>
      <c r="R18" s="217">
        <f>IF(G18="USD",200,150)</f>
        <v>150</v>
      </c>
      <c r="S18" s="218">
        <f t="shared" ref="S18" si="39">IF(P18&lt;R18,0,(O18+Q18)*0.08)</f>
        <v>0</v>
      </c>
      <c r="T18" s="219">
        <f t="shared" ref="T18" si="40">IF(P18&lt;R18,0,(O18+S18)*0.1)</f>
        <v>0</v>
      </c>
      <c r="U18" s="220">
        <f t="shared" ref="U18" si="41">ROUND(((O18+S18+T18)*V18),-2)</f>
        <v>43800</v>
      </c>
      <c r="V18" s="221">
        <f>(AB18-Q18)/O18</f>
        <v>1.853968253968254</v>
      </c>
      <c r="W18" s="222">
        <f>(((0.94*$AB18)-($Q18+$O18))/$AB18)*100</f>
        <v>31.5</v>
      </c>
      <c r="X18" s="223">
        <f>$Z18*$F$8</f>
        <v>1694.7</v>
      </c>
      <c r="Y18" s="224">
        <f>$O18*3%</f>
        <v>708.75</v>
      </c>
      <c r="Z18" s="222">
        <f>(AB18*0.94)-(Q18+O18)</f>
        <v>16947</v>
      </c>
      <c r="AA18" s="225">
        <f>Z18-X18-Y18</f>
        <v>14543.55</v>
      </c>
      <c r="AB18" s="226">
        <v>53800</v>
      </c>
      <c r="AC18" s="322">
        <f t="shared" ref="AC18" si="42">ROUNDUP(AB18/0.75, -1)</f>
        <v>71740</v>
      </c>
      <c r="AD18" s="52"/>
      <c r="AE18" s="52"/>
      <c r="AF18" s="52"/>
      <c r="AG18" s="52"/>
      <c r="AH18" s="52"/>
    </row>
    <row r="19" spans="1:34" s="267" customFormat="1">
      <c r="A19" s="44"/>
      <c r="B19" s="87"/>
      <c r="C19" s="669"/>
      <c r="D19" s="692"/>
      <c r="E19" s="661"/>
      <c r="F19" s="671"/>
      <c r="G19" s="684"/>
      <c r="H19" s="684"/>
      <c r="I19" s="671"/>
      <c r="J19" s="689"/>
      <c r="K19" s="78" t="s">
        <v>8</v>
      </c>
      <c r="L19" s="79">
        <v>203</v>
      </c>
      <c r="M19" s="18">
        <v>1</v>
      </c>
      <c r="N19" s="19">
        <f t="shared" ref="N19:N20" si="43">IF(K19="USD",$G$1,IF(K19="CNY",$G$2,IF(K19="JPY",$G$4,IF(K19="EUR",$G$3,"확인요망"))))</f>
        <v>175</v>
      </c>
      <c r="O19" s="20">
        <f t="shared" ref="O19:O20" si="44">L19*N19</f>
        <v>35525</v>
      </c>
      <c r="P19" s="21">
        <f t="shared" ref="P19:P20" si="45">O19/$G$1</f>
        <v>28.302228765660331</v>
      </c>
      <c r="Q19" s="22">
        <v>10000</v>
      </c>
      <c r="R19" s="23">
        <f t="shared" ref="R19:R20" si="46">IF(G19="USD",200,150)</f>
        <v>150</v>
      </c>
      <c r="S19" s="24">
        <f t="shared" ref="S19:S20" si="47">IF(P19&lt;R19,0,(O19+Q19)*0.08)</f>
        <v>0</v>
      </c>
      <c r="T19" s="25">
        <f t="shared" ref="T19:T20" si="48">IF(P19&lt;R19,0,(O19+S19)*0.1)</f>
        <v>0</v>
      </c>
      <c r="U19" s="26">
        <f t="shared" ref="U19:U20" si="49">ROUND(((O19+S19+T19)*V19),-2)</f>
        <v>68500</v>
      </c>
      <c r="V19" s="35">
        <f t="shared" ref="V19:V20" si="50">(AB19-Q19)/O19</f>
        <v>1.9282195636875439</v>
      </c>
      <c r="W19" s="27">
        <f t="shared" ref="W19:W20" si="51">(((0.94*$AB19)-($Q19+$O19))/$AB19)*100</f>
        <v>36.006369426751597</v>
      </c>
      <c r="X19" s="28">
        <f t="shared" ref="X19:X20" si="52">$Z19*$F$8</f>
        <v>2826.5</v>
      </c>
      <c r="Y19" s="29">
        <f t="shared" ref="Y19:Y20" si="53">$O19*3%</f>
        <v>1065.75</v>
      </c>
      <c r="Z19" s="27">
        <f t="shared" ref="Z19:Z20" si="54">(AB19*0.94)-(Q19+O19)</f>
        <v>28265</v>
      </c>
      <c r="AA19" s="30">
        <f t="shared" ref="AA19:AA20" si="55">Z19-X19-Y19</f>
        <v>24372.75</v>
      </c>
      <c r="AB19" s="32">
        <v>78500</v>
      </c>
      <c r="AC19" s="31">
        <f t="shared" ref="AC19:AC20" si="56">ROUNDUP(AB19/0.75, -1)</f>
        <v>104670</v>
      </c>
      <c r="AD19" s="324">
        <v>20000</v>
      </c>
      <c r="AE19" s="41"/>
      <c r="AF19" s="41"/>
      <c r="AG19" s="41"/>
      <c r="AH19" s="41"/>
    </row>
    <row r="20" spans="1:34" s="327" customFormat="1">
      <c r="A20" s="229"/>
      <c r="B20" s="230"/>
      <c r="C20" s="670"/>
      <c r="D20" s="693"/>
      <c r="E20" s="667"/>
      <c r="F20" s="663"/>
      <c r="G20" s="674"/>
      <c r="H20" s="674"/>
      <c r="I20" s="663"/>
      <c r="J20" s="690"/>
      <c r="K20" s="319" t="s">
        <v>8</v>
      </c>
      <c r="L20" s="231">
        <v>300</v>
      </c>
      <c r="M20" s="232">
        <v>1</v>
      </c>
      <c r="N20" s="233">
        <f t="shared" si="43"/>
        <v>175</v>
      </c>
      <c r="O20" s="234">
        <f t="shared" si="44"/>
        <v>52500</v>
      </c>
      <c r="P20" s="235">
        <f t="shared" si="45"/>
        <v>41.825953840877339</v>
      </c>
      <c r="Q20" s="236">
        <v>10000</v>
      </c>
      <c r="R20" s="237">
        <f t="shared" si="46"/>
        <v>150</v>
      </c>
      <c r="S20" s="238">
        <f t="shared" si="47"/>
        <v>0</v>
      </c>
      <c r="T20" s="239">
        <f t="shared" si="48"/>
        <v>0</v>
      </c>
      <c r="U20" s="240">
        <f t="shared" si="49"/>
        <v>83800</v>
      </c>
      <c r="V20" s="241">
        <f t="shared" si="50"/>
        <v>1.5961904761904762</v>
      </c>
      <c r="W20" s="242">
        <f t="shared" si="51"/>
        <v>27.368869936034113</v>
      </c>
      <c r="X20" s="243">
        <f t="shared" si="52"/>
        <v>2567.2000000000003</v>
      </c>
      <c r="Y20" s="244">
        <f t="shared" si="53"/>
        <v>1575</v>
      </c>
      <c r="Z20" s="242">
        <f t="shared" si="54"/>
        <v>25672</v>
      </c>
      <c r="AA20" s="245">
        <f t="shared" si="55"/>
        <v>21529.8</v>
      </c>
      <c r="AB20" s="246">
        <v>93800</v>
      </c>
      <c r="AC20" s="325">
        <f t="shared" si="56"/>
        <v>125070</v>
      </c>
      <c r="AD20" s="326">
        <f>$AB$18-AB20</f>
        <v>-40000</v>
      </c>
      <c r="AE20" s="53"/>
      <c r="AF20" s="53"/>
      <c r="AG20" s="53"/>
      <c r="AH20" s="53"/>
    </row>
    <row r="21" spans="1:34" s="323" customFormat="1">
      <c r="A21" s="210"/>
      <c r="B21" s="211"/>
      <c r="C21" s="668" t="s">
        <v>1457</v>
      </c>
      <c r="D21" s="691"/>
      <c r="E21" s="666">
        <v>1</v>
      </c>
      <c r="F21" s="662"/>
      <c r="G21" s="210" t="s">
        <v>1517</v>
      </c>
      <c r="H21" s="673" t="s">
        <v>1458</v>
      </c>
      <c r="I21" s="662" t="s">
        <v>1523</v>
      </c>
      <c r="J21" s="688">
        <f>LENB(I21)</f>
        <v>38</v>
      </c>
      <c r="K21" s="318" t="s">
        <v>8</v>
      </c>
      <c r="L21" s="212">
        <v>18</v>
      </c>
      <c r="M21" s="213">
        <v>1</v>
      </c>
      <c r="N21" s="106">
        <f t="shared" ref="N21:N63" si="57">IF(K21="USD",$G$1,IF(K21="CNY",$G$2,IF(K21="JPY",$G$4,IF(K21="EUR",$G$3,"확인요망"))))</f>
        <v>175</v>
      </c>
      <c r="O21" s="214">
        <f t="shared" ref="O21:O63" si="58">L21*N21</f>
        <v>3150</v>
      </c>
      <c r="P21" s="215">
        <f t="shared" ref="P21:P63" si="59">O21/$G$1</f>
        <v>2.5095572304526401</v>
      </c>
      <c r="Q21" s="216">
        <v>10000</v>
      </c>
      <c r="R21" s="217">
        <f t="shared" ref="R21:R27" si="60">IF(G21="USD",200,150)</f>
        <v>150</v>
      </c>
      <c r="S21" s="218">
        <f t="shared" ref="S21:S63" si="61">IF(P21&lt;R21,0,(O21+Q21)*0.08)</f>
        <v>0</v>
      </c>
      <c r="T21" s="219">
        <f t="shared" ref="T21:T63" si="62">IF(P21&lt;R21,0,(O21+S21)*0.1)</f>
        <v>0</v>
      </c>
      <c r="U21" s="220">
        <f t="shared" ref="U21:U63" si="63">ROUND(((O21+S21+T21)*V21),-2)</f>
        <v>0</v>
      </c>
      <c r="V21" s="221">
        <f t="shared" ref="V21:V63" si="64">(AB21-Q21)/O21</f>
        <v>-6.3492063492063492E-3</v>
      </c>
      <c r="W21" s="222">
        <f t="shared" ref="W21:W141" si="65">(((0.94*$AB21)-($Q21+$O21))/$AB21)*100</f>
        <v>-37.763527054108224</v>
      </c>
      <c r="X21" s="223">
        <f t="shared" ref="X21:X141" si="66">$Z21*$F$8</f>
        <v>-376.88000000000011</v>
      </c>
      <c r="Y21" s="224">
        <f t="shared" ref="Y21:Y141" si="67">$O21*3%</f>
        <v>94.5</v>
      </c>
      <c r="Z21" s="222">
        <f t="shared" ref="Z21:Z63" si="68">(AB21*0.94)-(Q21+O21)</f>
        <v>-3768.8000000000011</v>
      </c>
      <c r="AA21" s="225">
        <f t="shared" ref="AA21:AA63" si="69">Z21-X21-Y21</f>
        <v>-3486.420000000001</v>
      </c>
      <c r="AB21" s="226">
        <v>9980</v>
      </c>
      <c r="AC21" s="322">
        <f t="shared" ref="AC21:AC63" si="70">ROUNDUP(AB21/0.75, -1)</f>
        <v>13310</v>
      </c>
      <c r="AD21" s="52"/>
      <c r="AE21" s="52"/>
      <c r="AF21" s="52"/>
      <c r="AG21" s="52"/>
      <c r="AH21" s="52"/>
    </row>
    <row r="22" spans="1:34" s="267" customFormat="1">
      <c r="A22" s="44"/>
      <c r="B22" s="87"/>
      <c r="C22" s="669"/>
      <c r="D22" s="692"/>
      <c r="E22" s="661"/>
      <c r="F22" s="671"/>
      <c r="G22" s="44" t="s">
        <v>1518</v>
      </c>
      <c r="H22" s="684"/>
      <c r="I22" s="671"/>
      <c r="J22" s="689"/>
      <c r="K22" s="78" t="s">
        <v>8</v>
      </c>
      <c r="L22" s="79">
        <v>40</v>
      </c>
      <c r="M22" s="18">
        <v>1</v>
      </c>
      <c r="N22" s="19">
        <f t="shared" ref="N22:N25" si="71">IF(K22="USD",$G$1,IF(K22="CNY",$G$2,IF(K22="JPY",$G$4,IF(K22="EUR",$G$3,"확인요망"))))</f>
        <v>175</v>
      </c>
      <c r="O22" s="20">
        <f t="shared" ref="O22:O25" si="72">L22*N22</f>
        <v>7000</v>
      </c>
      <c r="P22" s="21">
        <f t="shared" ref="P22:P25" si="73">O22/$G$1</f>
        <v>5.5767938454503119</v>
      </c>
      <c r="Q22" s="22">
        <v>10000</v>
      </c>
      <c r="R22" s="23">
        <f t="shared" ref="R22:R25" si="74">IF(G22="USD",200,150)</f>
        <v>150</v>
      </c>
      <c r="S22" s="24">
        <f t="shared" ref="S22:S25" si="75">IF(P22&lt;R22,0,(O22+Q22)*0.08)</f>
        <v>0</v>
      </c>
      <c r="T22" s="25">
        <f t="shared" ref="T22:T25" si="76">IF(P22&lt;R22,0,(O22+S22)*0.1)</f>
        <v>0</v>
      </c>
      <c r="U22" s="26">
        <f t="shared" ref="U22:U25" si="77">ROUND(((O22+S22+T22)*V22),-2)</f>
        <v>16800</v>
      </c>
      <c r="V22" s="35">
        <f t="shared" ref="V22:V25" si="78">(AB22-Q22)/O22</f>
        <v>2.4</v>
      </c>
      <c r="W22" s="27">
        <f t="shared" si="65"/>
        <v>30.567164179104477</v>
      </c>
      <c r="X22" s="28">
        <f t="shared" si="66"/>
        <v>819.2</v>
      </c>
      <c r="Y22" s="29">
        <f t="shared" si="67"/>
        <v>210</v>
      </c>
      <c r="Z22" s="27">
        <f t="shared" ref="Z22:Z25" si="79">(AB22*0.94)-(Q22+O22)</f>
        <v>8192</v>
      </c>
      <c r="AA22" s="30">
        <f t="shared" ref="AA22:AA25" si="80">Z22-X22-Y22</f>
        <v>7162.8</v>
      </c>
      <c r="AB22" s="32">
        <v>26800</v>
      </c>
      <c r="AC22" s="31">
        <f t="shared" ref="AC22:AC25" si="81">ROUNDUP(AB22/0.75, -1)</f>
        <v>35740</v>
      </c>
      <c r="AD22" s="324">
        <f>AB22-$AB$21</f>
        <v>16820</v>
      </c>
      <c r="AE22" s="41"/>
      <c r="AF22" s="41"/>
      <c r="AG22" s="41"/>
      <c r="AH22" s="41"/>
    </row>
    <row r="23" spans="1:34" s="267" customFormat="1">
      <c r="A23" s="44"/>
      <c r="B23" s="87"/>
      <c r="C23" s="669"/>
      <c r="D23" s="692"/>
      <c r="E23" s="661"/>
      <c r="F23" s="671"/>
      <c r="G23" s="44" t="s">
        <v>1519</v>
      </c>
      <c r="H23" s="684"/>
      <c r="I23" s="671"/>
      <c r="J23" s="689"/>
      <c r="K23" s="78" t="s">
        <v>8</v>
      </c>
      <c r="L23" s="79">
        <v>68</v>
      </c>
      <c r="M23" s="18">
        <v>1</v>
      </c>
      <c r="N23" s="19">
        <f t="shared" si="71"/>
        <v>175</v>
      </c>
      <c r="O23" s="20">
        <f t="shared" si="72"/>
        <v>11900</v>
      </c>
      <c r="P23" s="21">
        <f t="shared" si="73"/>
        <v>9.4805495372655297</v>
      </c>
      <c r="Q23" s="22">
        <v>10000</v>
      </c>
      <c r="R23" s="23">
        <f t="shared" si="74"/>
        <v>150</v>
      </c>
      <c r="S23" s="24">
        <f t="shared" si="75"/>
        <v>0</v>
      </c>
      <c r="T23" s="25">
        <f t="shared" si="76"/>
        <v>0</v>
      </c>
      <c r="U23" s="26">
        <f t="shared" si="77"/>
        <v>24800</v>
      </c>
      <c r="V23" s="35">
        <f t="shared" si="78"/>
        <v>2.0840336134453783</v>
      </c>
      <c r="W23" s="27">
        <f t="shared" si="65"/>
        <v>31.06896551724137</v>
      </c>
      <c r="X23" s="28">
        <f t="shared" si="66"/>
        <v>1081.1999999999996</v>
      </c>
      <c r="Y23" s="29">
        <f t="shared" si="67"/>
        <v>357</v>
      </c>
      <c r="Z23" s="27">
        <f t="shared" si="79"/>
        <v>10811.999999999996</v>
      </c>
      <c r="AA23" s="30">
        <f t="shared" si="80"/>
        <v>9373.7999999999975</v>
      </c>
      <c r="AB23" s="32">
        <v>34800</v>
      </c>
      <c r="AC23" s="31">
        <f t="shared" si="81"/>
        <v>46400</v>
      </c>
      <c r="AD23" s="324">
        <f t="shared" ref="AD23:AD26" si="82">AB23-$AB$21</f>
        <v>24820</v>
      </c>
      <c r="AE23" s="41"/>
      <c r="AF23" s="41"/>
      <c r="AG23" s="41"/>
      <c r="AH23" s="41"/>
    </row>
    <row r="24" spans="1:34" s="267" customFormat="1">
      <c r="A24" s="44"/>
      <c r="B24" s="87"/>
      <c r="C24" s="669"/>
      <c r="D24" s="692"/>
      <c r="E24" s="661"/>
      <c r="F24" s="671"/>
      <c r="G24" s="44" t="s">
        <v>1520</v>
      </c>
      <c r="H24" s="684"/>
      <c r="I24" s="671"/>
      <c r="J24" s="689"/>
      <c r="K24" s="78" t="s">
        <v>8</v>
      </c>
      <c r="L24" s="79">
        <v>88</v>
      </c>
      <c r="M24" s="18">
        <v>1</v>
      </c>
      <c r="N24" s="19">
        <f t="shared" si="71"/>
        <v>175</v>
      </c>
      <c r="O24" s="20">
        <f t="shared" si="72"/>
        <v>15400</v>
      </c>
      <c r="P24" s="21">
        <f t="shared" si="73"/>
        <v>12.268946459990685</v>
      </c>
      <c r="Q24" s="22">
        <v>10000</v>
      </c>
      <c r="R24" s="23">
        <f t="shared" si="74"/>
        <v>150</v>
      </c>
      <c r="S24" s="24">
        <f t="shared" si="75"/>
        <v>0</v>
      </c>
      <c r="T24" s="25">
        <f t="shared" si="76"/>
        <v>0</v>
      </c>
      <c r="U24" s="26">
        <f t="shared" si="77"/>
        <v>35800</v>
      </c>
      <c r="V24" s="35">
        <f t="shared" si="78"/>
        <v>2.3246753246753249</v>
      </c>
      <c r="W24" s="27">
        <f t="shared" si="65"/>
        <v>38.541484716157207</v>
      </c>
      <c r="X24" s="28">
        <f t="shared" si="66"/>
        <v>1765.2</v>
      </c>
      <c r="Y24" s="29">
        <f t="shared" si="67"/>
        <v>462</v>
      </c>
      <c r="Z24" s="27">
        <f t="shared" si="79"/>
        <v>17652</v>
      </c>
      <c r="AA24" s="30">
        <f t="shared" si="80"/>
        <v>15424.8</v>
      </c>
      <c r="AB24" s="32">
        <v>45800</v>
      </c>
      <c r="AC24" s="31">
        <f t="shared" si="81"/>
        <v>61070</v>
      </c>
      <c r="AD24" s="324">
        <f t="shared" si="82"/>
        <v>35820</v>
      </c>
      <c r="AE24" s="41"/>
      <c r="AF24" s="41"/>
      <c r="AG24" s="41"/>
      <c r="AH24" s="41"/>
    </row>
    <row r="25" spans="1:34" s="267" customFormat="1">
      <c r="A25" s="44"/>
      <c r="B25" s="87"/>
      <c r="C25" s="669"/>
      <c r="D25" s="692"/>
      <c r="E25" s="661"/>
      <c r="F25" s="671"/>
      <c r="G25" s="44" t="s">
        <v>1521</v>
      </c>
      <c r="H25" s="684"/>
      <c r="I25" s="671"/>
      <c r="J25" s="689"/>
      <c r="K25" s="78" t="s">
        <v>8</v>
      </c>
      <c r="L25" s="79">
        <v>128</v>
      </c>
      <c r="M25" s="18">
        <v>1</v>
      </c>
      <c r="N25" s="19">
        <f t="shared" si="71"/>
        <v>175</v>
      </c>
      <c r="O25" s="20">
        <f t="shared" si="72"/>
        <v>22400</v>
      </c>
      <c r="P25" s="21">
        <f t="shared" si="73"/>
        <v>17.845740305440998</v>
      </c>
      <c r="Q25" s="22">
        <v>10000</v>
      </c>
      <c r="R25" s="23">
        <f t="shared" si="74"/>
        <v>150</v>
      </c>
      <c r="S25" s="24">
        <f t="shared" si="75"/>
        <v>0</v>
      </c>
      <c r="T25" s="25">
        <f t="shared" si="76"/>
        <v>0</v>
      </c>
      <c r="U25" s="26">
        <f t="shared" si="77"/>
        <v>45800</v>
      </c>
      <c r="V25" s="35">
        <f t="shared" si="78"/>
        <v>2.0446428571428572</v>
      </c>
      <c r="W25" s="27">
        <f t="shared" si="65"/>
        <v>35.935483870967744</v>
      </c>
      <c r="X25" s="28">
        <f t="shared" si="66"/>
        <v>2005.2</v>
      </c>
      <c r="Y25" s="29">
        <f t="shared" si="67"/>
        <v>672</v>
      </c>
      <c r="Z25" s="27">
        <f t="shared" si="79"/>
        <v>20052</v>
      </c>
      <c r="AA25" s="30">
        <f t="shared" si="80"/>
        <v>17374.8</v>
      </c>
      <c r="AB25" s="32">
        <v>55800</v>
      </c>
      <c r="AC25" s="31">
        <f t="shared" si="81"/>
        <v>74400</v>
      </c>
      <c r="AD25" s="324">
        <f t="shared" si="82"/>
        <v>45820</v>
      </c>
      <c r="AE25" s="324"/>
      <c r="AF25" s="41"/>
      <c r="AG25" s="41"/>
      <c r="AH25" s="41"/>
    </row>
    <row r="26" spans="1:34" s="327" customFormat="1">
      <c r="A26" s="229"/>
      <c r="B26" s="230"/>
      <c r="C26" s="670"/>
      <c r="D26" s="693"/>
      <c r="E26" s="667"/>
      <c r="F26" s="663"/>
      <c r="G26" s="229" t="s">
        <v>1522</v>
      </c>
      <c r="H26" s="674"/>
      <c r="I26" s="663"/>
      <c r="J26" s="690"/>
      <c r="K26" s="319" t="s">
        <v>8</v>
      </c>
      <c r="L26" s="231">
        <v>158</v>
      </c>
      <c r="M26" s="232">
        <v>1</v>
      </c>
      <c r="N26" s="233">
        <f t="shared" ref="N26" si="83">IF(K26="USD",$G$1,IF(K26="CNY",$G$2,IF(K26="JPY",$G$4,IF(K26="EUR",$G$3,"확인요망"))))</f>
        <v>175</v>
      </c>
      <c r="O26" s="234">
        <f t="shared" ref="O26" si="84">L26*N26</f>
        <v>27650</v>
      </c>
      <c r="P26" s="235">
        <f t="shared" ref="P26" si="85">O26/$G$1</f>
        <v>22.028335689528731</v>
      </c>
      <c r="Q26" s="236">
        <v>10000</v>
      </c>
      <c r="R26" s="237">
        <f t="shared" ref="R26" si="86">IF(G26="USD",200,150)</f>
        <v>150</v>
      </c>
      <c r="S26" s="238">
        <f t="shared" ref="S26" si="87">IF(P26&lt;R26,0,(O26+Q26)*0.08)</f>
        <v>0</v>
      </c>
      <c r="T26" s="239">
        <f t="shared" ref="T26" si="88">IF(P26&lt;R26,0,(O26+S26)*0.1)</f>
        <v>0</v>
      </c>
      <c r="U26" s="240">
        <f t="shared" ref="U26" si="89">ROUND(((O26+S26+T26)*V26),-2)</f>
        <v>58000</v>
      </c>
      <c r="V26" s="241">
        <f t="shared" ref="V26" si="90">(AB26-Q26)/O26</f>
        <v>2.0976491862567812</v>
      </c>
      <c r="W26" s="242">
        <f t="shared" si="65"/>
        <v>38.632352941176471</v>
      </c>
      <c r="X26" s="243">
        <f t="shared" si="66"/>
        <v>2627</v>
      </c>
      <c r="Y26" s="244">
        <f t="shared" si="67"/>
        <v>829.5</v>
      </c>
      <c r="Z26" s="242">
        <f t="shared" ref="Z26" si="91">(AB26*0.94)-(Q26+O26)</f>
        <v>26270</v>
      </c>
      <c r="AA26" s="245">
        <f t="shared" ref="AA26" si="92">Z26-X26-Y26</f>
        <v>22813.5</v>
      </c>
      <c r="AB26" s="246">
        <v>68000</v>
      </c>
      <c r="AC26" s="325">
        <f t="shared" ref="AC26" si="93">ROUNDUP(AB26/0.75, -1)</f>
        <v>90670</v>
      </c>
      <c r="AD26" s="326">
        <f t="shared" si="82"/>
        <v>58020</v>
      </c>
      <c r="AE26" s="53"/>
      <c r="AF26" s="53"/>
      <c r="AG26" s="53"/>
      <c r="AH26" s="53"/>
    </row>
    <row r="27" spans="1:34" s="323" customFormat="1">
      <c r="A27" s="210"/>
      <c r="B27" s="211"/>
      <c r="C27" s="328" t="s">
        <v>1492</v>
      </c>
      <c r="D27" s="52"/>
      <c r="E27" s="666">
        <v>1</v>
      </c>
      <c r="F27" s="662"/>
      <c r="G27" s="673"/>
      <c r="H27" s="673" t="s">
        <v>1493</v>
      </c>
      <c r="I27" s="662" t="s">
        <v>1551</v>
      </c>
      <c r="J27" s="666">
        <f t="shared" ref="J27:J30" si="94">LENB(I27)</f>
        <v>35</v>
      </c>
      <c r="K27" s="318" t="s">
        <v>8</v>
      </c>
      <c r="L27" s="212">
        <v>18.899999999999999</v>
      </c>
      <c r="M27" s="213">
        <v>1</v>
      </c>
      <c r="N27" s="106">
        <f t="shared" si="57"/>
        <v>175</v>
      </c>
      <c r="O27" s="214">
        <f t="shared" si="58"/>
        <v>3307.4999999999995</v>
      </c>
      <c r="P27" s="215">
        <f t="shared" si="59"/>
        <v>2.6350350919752721</v>
      </c>
      <c r="Q27" s="216">
        <v>7000</v>
      </c>
      <c r="R27" s="217">
        <f t="shared" si="60"/>
        <v>150</v>
      </c>
      <c r="S27" s="218">
        <f t="shared" si="61"/>
        <v>0</v>
      </c>
      <c r="T27" s="219">
        <f t="shared" si="62"/>
        <v>0</v>
      </c>
      <c r="U27" s="220">
        <f t="shared" si="63"/>
        <v>-200</v>
      </c>
      <c r="V27" s="221">
        <f t="shared" si="64"/>
        <v>-6.0468631897203334E-2</v>
      </c>
      <c r="W27" s="222">
        <f t="shared" si="65"/>
        <v>-57.580882352941174</v>
      </c>
      <c r="X27" s="223">
        <f t="shared" si="66"/>
        <v>-391.55</v>
      </c>
      <c r="Y27" s="224">
        <f t="shared" si="67"/>
        <v>99.22499999999998</v>
      </c>
      <c r="Z27" s="222">
        <f t="shared" si="68"/>
        <v>-3915.5</v>
      </c>
      <c r="AA27" s="225">
        <f t="shared" si="69"/>
        <v>-3623.1749999999997</v>
      </c>
      <c r="AB27" s="226">
        <v>6800</v>
      </c>
      <c r="AC27" s="322">
        <f t="shared" si="70"/>
        <v>9070</v>
      </c>
      <c r="AD27" s="52"/>
      <c r="AE27" s="52"/>
      <c r="AF27" s="329">
        <f>AB27+10000</f>
        <v>16800</v>
      </c>
      <c r="AG27" s="52" t="s">
        <v>1541</v>
      </c>
      <c r="AH27" s="52"/>
    </row>
    <row r="28" spans="1:34" s="267" customFormat="1">
      <c r="A28" s="44"/>
      <c r="B28" s="87"/>
      <c r="C28" s="330"/>
      <c r="D28" s="41"/>
      <c r="E28" s="661"/>
      <c r="F28" s="671"/>
      <c r="G28" s="684"/>
      <c r="H28" s="684"/>
      <c r="I28" s="671"/>
      <c r="J28" s="661">
        <f t="shared" si="94"/>
        <v>0</v>
      </c>
      <c r="K28" s="78" t="s">
        <v>8</v>
      </c>
      <c r="L28" s="79">
        <v>24.5</v>
      </c>
      <c r="M28" s="18">
        <v>1</v>
      </c>
      <c r="N28" s="19">
        <f t="shared" ref="N28:N29" si="95">IF(K28="USD",$G$1,IF(K28="CNY",$G$2,IF(K28="JPY",$G$4,IF(K28="EUR",$G$3,"확인요망"))))</f>
        <v>175</v>
      </c>
      <c r="O28" s="20">
        <f t="shared" ref="O28:O29" si="96">L28*N28</f>
        <v>4287.5</v>
      </c>
      <c r="P28" s="21">
        <f t="shared" ref="P28:P29" si="97">O28/$G$1</f>
        <v>3.4157862303383157</v>
      </c>
      <c r="Q28" s="22">
        <v>7000</v>
      </c>
      <c r="R28" s="23">
        <f t="shared" ref="R28:R29" si="98">IF(G28="USD",200,150)</f>
        <v>150</v>
      </c>
      <c r="S28" s="24">
        <f t="shared" ref="S28:S29" si="99">IF(P28&lt;R28,0,(O28+Q28)*0.08)</f>
        <v>0</v>
      </c>
      <c r="T28" s="25">
        <f t="shared" ref="T28:T29" si="100">IF(P28&lt;R28,0,(O28+S28)*0.1)</f>
        <v>0</v>
      </c>
      <c r="U28" s="26">
        <f t="shared" ref="U28:U29" si="101">ROUND(((O28+S28+T28)*V28),-2)</f>
        <v>800</v>
      </c>
      <c r="V28" s="35">
        <f t="shared" ref="V28:V29" si="102">(AB28-Q28)/O28</f>
        <v>0.18658892128279883</v>
      </c>
      <c r="W28" s="27">
        <f t="shared" si="65"/>
        <v>-50.711538461538467</v>
      </c>
      <c r="X28" s="28">
        <f t="shared" si="66"/>
        <v>-395.55</v>
      </c>
      <c r="Y28" s="29">
        <f t="shared" si="67"/>
        <v>128.625</v>
      </c>
      <c r="Z28" s="27">
        <f t="shared" ref="Z28:Z29" si="103">(AB28*0.94)-(Q28+O28)</f>
        <v>-3955.5</v>
      </c>
      <c r="AA28" s="30">
        <f t="shared" ref="AA28:AA29" si="104">Z28-X28-Y28</f>
        <v>-3688.5749999999998</v>
      </c>
      <c r="AB28" s="32">
        <f>AB27+AE28</f>
        <v>7800</v>
      </c>
      <c r="AC28" s="31">
        <f t="shared" ref="AC28:AC29" si="105">ROUNDUP(AB28/0.75, -1)</f>
        <v>10400</v>
      </c>
      <c r="AD28" s="324">
        <f>AB28-$AB$27</f>
        <v>1000</v>
      </c>
      <c r="AE28" s="41">
        <v>1000</v>
      </c>
      <c r="AF28" s="324">
        <f>AB28+10000</f>
        <v>17800</v>
      </c>
      <c r="AG28" s="41" t="s">
        <v>1542</v>
      </c>
      <c r="AH28" s="41"/>
    </row>
    <row r="29" spans="1:34" s="267" customFormat="1">
      <c r="A29" s="44"/>
      <c r="B29" s="87"/>
      <c r="C29" s="330"/>
      <c r="D29" s="41"/>
      <c r="E29" s="661"/>
      <c r="F29" s="671"/>
      <c r="G29" s="684"/>
      <c r="H29" s="684"/>
      <c r="I29" s="671"/>
      <c r="J29" s="661">
        <f t="shared" si="94"/>
        <v>0</v>
      </c>
      <c r="K29" s="78" t="s">
        <v>8</v>
      </c>
      <c r="L29" s="79">
        <v>29</v>
      </c>
      <c r="M29" s="18">
        <v>1</v>
      </c>
      <c r="N29" s="19">
        <f t="shared" si="95"/>
        <v>175</v>
      </c>
      <c r="O29" s="20">
        <f t="shared" si="96"/>
        <v>5075</v>
      </c>
      <c r="P29" s="21">
        <f t="shared" si="97"/>
        <v>4.043175537951476</v>
      </c>
      <c r="Q29" s="22">
        <v>7000</v>
      </c>
      <c r="R29" s="23">
        <f t="shared" si="98"/>
        <v>150</v>
      </c>
      <c r="S29" s="24">
        <f t="shared" si="99"/>
        <v>0</v>
      </c>
      <c r="T29" s="25">
        <f t="shared" si="100"/>
        <v>0</v>
      </c>
      <c r="U29" s="26">
        <f t="shared" si="101"/>
        <v>2800</v>
      </c>
      <c r="V29" s="35">
        <f t="shared" si="102"/>
        <v>0.55172413793103448</v>
      </c>
      <c r="W29" s="27">
        <f t="shared" si="65"/>
        <v>-29.214285714285715</v>
      </c>
      <c r="X29" s="28">
        <f t="shared" si="66"/>
        <v>-286.3</v>
      </c>
      <c r="Y29" s="29">
        <f t="shared" si="67"/>
        <v>152.25</v>
      </c>
      <c r="Z29" s="27">
        <f t="shared" si="103"/>
        <v>-2863</v>
      </c>
      <c r="AA29" s="30">
        <f t="shared" si="104"/>
        <v>-2728.95</v>
      </c>
      <c r="AB29" s="32">
        <f>AB27+AE29</f>
        <v>9800</v>
      </c>
      <c r="AC29" s="31">
        <f t="shared" si="105"/>
        <v>13070</v>
      </c>
      <c r="AD29" s="324">
        <f t="shared" ref="AD29:AD30" si="106">AB29-$AB$27</f>
        <v>3000</v>
      </c>
      <c r="AE29" s="41">
        <v>3000</v>
      </c>
      <c r="AF29" s="324">
        <f>AB29+10000</f>
        <v>19800</v>
      </c>
      <c r="AG29" s="41" t="s">
        <v>1543</v>
      </c>
      <c r="AH29" s="41"/>
    </row>
    <row r="30" spans="1:34" s="327" customFormat="1">
      <c r="A30" s="229"/>
      <c r="B30" s="230"/>
      <c r="C30" s="331"/>
      <c r="D30" s="53"/>
      <c r="E30" s="667"/>
      <c r="F30" s="663"/>
      <c r="G30" s="674"/>
      <c r="H30" s="674"/>
      <c r="I30" s="663"/>
      <c r="J30" s="667">
        <f t="shared" si="94"/>
        <v>0</v>
      </c>
      <c r="K30" s="319" t="s">
        <v>8</v>
      </c>
      <c r="L30" s="231">
        <v>45.5</v>
      </c>
      <c r="M30" s="232">
        <v>1</v>
      </c>
      <c r="N30" s="233">
        <f t="shared" ref="N30" si="107">IF(K30="USD",$G$1,IF(K30="CNY",$G$2,IF(K30="JPY",$G$4,IF(K30="EUR",$G$3,"확인요망"))))</f>
        <v>175</v>
      </c>
      <c r="O30" s="234">
        <f t="shared" ref="O30" si="108">L30*N30</f>
        <v>7962.5</v>
      </c>
      <c r="P30" s="235">
        <f t="shared" ref="P30" si="109">O30/$G$1</f>
        <v>6.3436029991997298</v>
      </c>
      <c r="Q30" s="236">
        <v>7000</v>
      </c>
      <c r="R30" s="237">
        <f t="shared" ref="R30" si="110">IF(G30="USD",200,150)</f>
        <v>150</v>
      </c>
      <c r="S30" s="238">
        <f t="shared" ref="S30" si="111">IF(P30&lt;R30,0,(O30+Q30)*0.08)</f>
        <v>0</v>
      </c>
      <c r="T30" s="239">
        <f t="shared" ref="T30" si="112">IF(P30&lt;R30,0,(O30+S30)*0.1)</f>
        <v>0</v>
      </c>
      <c r="U30" s="240">
        <f t="shared" ref="U30" si="113">ROUND(((O30+S30+T30)*V30),-2)</f>
        <v>5800</v>
      </c>
      <c r="V30" s="241">
        <f t="shared" ref="V30" si="114">(AB30-Q30)/O30</f>
        <v>0.72841444270015698</v>
      </c>
      <c r="W30" s="242">
        <f t="shared" si="65"/>
        <v>-22.89453125</v>
      </c>
      <c r="X30" s="243">
        <f t="shared" si="66"/>
        <v>-293.05</v>
      </c>
      <c r="Y30" s="244">
        <f t="shared" si="67"/>
        <v>238.875</v>
      </c>
      <c r="Z30" s="242">
        <f t="shared" ref="Z30" si="115">(AB30*0.94)-(Q30+O30)</f>
        <v>-2930.5</v>
      </c>
      <c r="AA30" s="245">
        <f t="shared" ref="AA30" si="116">Z30-X30-Y30</f>
        <v>-2876.3249999999998</v>
      </c>
      <c r="AB30" s="246">
        <f>AB27+AE30</f>
        <v>12800</v>
      </c>
      <c r="AC30" s="325">
        <f t="shared" ref="AC30" si="117">ROUNDUP(AB30/0.75, -1)</f>
        <v>17070</v>
      </c>
      <c r="AD30" s="326">
        <f t="shared" si="106"/>
        <v>6000</v>
      </c>
      <c r="AE30" s="53">
        <v>6000</v>
      </c>
      <c r="AF30" s="326">
        <f>AB30+10000</f>
        <v>22800</v>
      </c>
      <c r="AG30" s="53" t="s">
        <v>1544</v>
      </c>
      <c r="AH30" s="53"/>
    </row>
    <row r="31" spans="1:34" s="323" customFormat="1">
      <c r="A31" s="210"/>
      <c r="B31" s="211"/>
      <c r="C31" s="668" t="s">
        <v>1599</v>
      </c>
      <c r="D31" s="691"/>
      <c r="E31" s="666">
        <v>1</v>
      </c>
      <c r="F31" s="662"/>
      <c r="G31" s="673"/>
      <c r="H31" s="673" t="s">
        <v>1600</v>
      </c>
      <c r="I31" s="662" t="s">
        <v>1598</v>
      </c>
      <c r="J31" s="688">
        <f>LENB(I31)</f>
        <v>35</v>
      </c>
      <c r="K31" s="318" t="s">
        <v>8</v>
      </c>
      <c r="L31" s="212">
        <v>65</v>
      </c>
      <c r="M31" s="213">
        <v>1</v>
      </c>
      <c r="N31" s="106">
        <f t="shared" ref="N31" si="118">IF(K31="USD",$G$1,IF(K31="CNY",$G$2,IF(K31="JPY",$G$4,IF(K31="EUR",$G$3,"확인요망"))))</f>
        <v>175</v>
      </c>
      <c r="O31" s="214">
        <f t="shared" ref="O31" si="119">L31*N31</f>
        <v>11375</v>
      </c>
      <c r="P31" s="215">
        <f t="shared" ref="P31" si="120">O31/$G$1</f>
        <v>9.0622899988567571</v>
      </c>
      <c r="Q31" s="216">
        <v>10000</v>
      </c>
      <c r="R31" s="217">
        <f t="shared" ref="R31" si="121">IF(G31="USD",200,150)</f>
        <v>150</v>
      </c>
      <c r="S31" s="218">
        <f t="shared" ref="S31" si="122">IF(P31&lt;R31,0,(O31+Q31)*0.08)</f>
        <v>0</v>
      </c>
      <c r="T31" s="219">
        <f t="shared" ref="T31" si="123">IF(P31&lt;R31,0,(O31+S31)*0.1)</f>
        <v>0</v>
      </c>
      <c r="U31" s="220">
        <f t="shared" ref="U31" si="124">ROUND(((O31+S31+T31)*V31),-2)</f>
        <v>14800</v>
      </c>
      <c r="V31" s="221">
        <f t="shared" ref="V31" si="125">(AB31-Q31)/O31</f>
        <v>1.3010989010989011</v>
      </c>
      <c r="W31" s="222">
        <f t="shared" si="65"/>
        <v>7.810483870967742</v>
      </c>
      <c r="X31" s="223">
        <f t="shared" si="66"/>
        <v>193.70000000000002</v>
      </c>
      <c r="Y31" s="224">
        <f t="shared" si="67"/>
        <v>341.25</v>
      </c>
      <c r="Z31" s="222">
        <f t="shared" ref="Z31" si="126">(AB31*0.94)-(Q31+O31)</f>
        <v>1937</v>
      </c>
      <c r="AA31" s="225">
        <f t="shared" ref="AA31" si="127">Z31-X31-Y31</f>
        <v>1402.05</v>
      </c>
      <c r="AB31" s="226">
        <v>24800</v>
      </c>
      <c r="AC31" s="322">
        <f t="shared" ref="AC31" si="128">ROUNDUP(AB31/0.75, -1)</f>
        <v>33070</v>
      </c>
      <c r="AD31" s="329"/>
      <c r="AE31" s="52"/>
      <c r="AF31" s="329"/>
      <c r="AG31" s="52"/>
      <c r="AH31" s="52"/>
    </row>
    <row r="32" spans="1:34" s="327" customFormat="1">
      <c r="A32" s="229"/>
      <c r="B32" s="230"/>
      <c r="C32" s="670"/>
      <c r="D32" s="693"/>
      <c r="E32" s="667"/>
      <c r="F32" s="663"/>
      <c r="G32" s="674"/>
      <c r="H32" s="674"/>
      <c r="I32" s="663"/>
      <c r="J32" s="690"/>
      <c r="K32" s="319" t="s">
        <v>8</v>
      </c>
      <c r="L32" s="231">
        <v>91.5</v>
      </c>
      <c r="M32" s="232">
        <v>1</v>
      </c>
      <c r="N32" s="233">
        <f t="shared" ref="N32" si="129">IF(K32="USD",$G$1,IF(K32="CNY",$G$2,IF(K32="JPY",$G$4,IF(K32="EUR",$G$3,"확인요망"))))</f>
        <v>175</v>
      </c>
      <c r="O32" s="234">
        <f t="shared" ref="O32" si="130">L32*N32</f>
        <v>16012.5</v>
      </c>
      <c r="P32" s="235">
        <f t="shared" ref="P32" si="131">O32/$G$1</f>
        <v>12.756915921467588</v>
      </c>
      <c r="Q32" s="236">
        <v>10000</v>
      </c>
      <c r="R32" s="237">
        <f t="shared" ref="R32" si="132">IF(G32="USD",200,150)</f>
        <v>150</v>
      </c>
      <c r="S32" s="238">
        <f t="shared" ref="S32" si="133">IF(P32&lt;R32,0,(O32+Q32)*0.08)</f>
        <v>0</v>
      </c>
      <c r="T32" s="239">
        <f t="shared" ref="T32" si="134">IF(P32&lt;R32,0,(O32+S32)*0.1)</f>
        <v>0</v>
      </c>
      <c r="U32" s="240">
        <f t="shared" ref="U32" si="135">ROUND(((O32+S32+T32)*V32),-2)</f>
        <v>18900</v>
      </c>
      <c r="V32" s="241">
        <f t="shared" ref="V32" si="136">(AB32-Q32)/O32</f>
        <v>1.180327868852459</v>
      </c>
      <c r="W32" s="242">
        <f t="shared" si="65"/>
        <v>3.9913494809688581</v>
      </c>
      <c r="X32" s="243">
        <f t="shared" si="66"/>
        <v>115.35000000000001</v>
      </c>
      <c r="Y32" s="244">
        <f t="shared" si="67"/>
        <v>480.375</v>
      </c>
      <c r="Z32" s="242">
        <f t="shared" ref="Z32" si="137">(AB32*0.94)-(Q32+O32)</f>
        <v>1153.5</v>
      </c>
      <c r="AA32" s="245">
        <f t="shared" ref="AA32" si="138">Z32-X32-Y32</f>
        <v>557.77500000000009</v>
      </c>
      <c r="AB32" s="246">
        <v>28900</v>
      </c>
      <c r="AC32" s="325">
        <f t="shared" ref="AC32" si="139">ROUNDUP(AB32/0.75, -1)</f>
        <v>38540</v>
      </c>
      <c r="AD32" s="326"/>
      <c r="AE32" s="53"/>
      <c r="AF32" s="326"/>
      <c r="AG32" s="53"/>
      <c r="AH32" s="53"/>
    </row>
    <row r="33" spans="1:34" s="308" customFormat="1">
      <c r="A33" s="310"/>
      <c r="B33" s="311"/>
      <c r="C33" s="312" t="s">
        <v>1548</v>
      </c>
      <c r="D33" s="54"/>
      <c r="E33" s="314">
        <v>1</v>
      </c>
      <c r="F33" s="311"/>
      <c r="G33" s="310"/>
      <c r="H33" s="340" t="s">
        <v>1607</v>
      </c>
      <c r="I33" s="278" t="s">
        <v>1549</v>
      </c>
      <c r="J33" s="300">
        <f>LENB(I33)</f>
        <v>43</v>
      </c>
      <c r="K33" s="320" t="s">
        <v>8</v>
      </c>
      <c r="L33" s="300">
        <v>25.8</v>
      </c>
      <c r="M33" s="283">
        <v>1</v>
      </c>
      <c r="N33" s="284">
        <f t="shared" ref="N33" si="140">IF(K33="USD",$G$1,IF(K33="CNY",$G$2,IF(K33="JPY",$G$4,IF(K33="EUR",$G$3,"확인요망"))))</f>
        <v>175</v>
      </c>
      <c r="O33" s="285">
        <f t="shared" ref="O33" si="141">L33*N33</f>
        <v>4515</v>
      </c>
      <c r="P33" s="286">
        <f t="shared" ref="P33" si="142">O33/$G$1</f>
        <v>3.597032030315451</v>
      </c>
      <c r="Q33" s="287">
        <v>10000</v>
      </c>
      <c r="R33" s="288">
        <f t="shared" ref="R33" si="143">IF(G33="USD",200,150)</f>
        <v>150</v>
      </c>
      <c r="S33" s="289">
        <f t="shared" ref="S33" si="144">IF(P33&lt;R33,0,(O33+Q33)*0.08)</f>
        <v>0</v>
      </c>
      <c r="T33" s="290">
        <f t="shared" ref="T33" si="145">IF(P33&lt;R33,0,(O33+S33)*0.1)</f>
        <v>0</v>
      </c>
      <c r="U33" s="291">
        <f t="shared" ref="U33" si="146">ROUND(((O33+S33+T33)*V33),-2)</f>
        <v>-1100</v>
      </c>
      <c r="V33" s="292">
        <f t="shared" ref="V33" si="147">(AB33-Q33)/O33</f>
        <v>-0.24363233665559247</v>
      </c>
      <c r="W33" s="293">
        <f>(((0.94*$AB33)-($Q33+$O33))/$AB33)*100</f>
        <v>-69.089887640449447</v>
      </c>
      <c r="X33" s="294">
        <f>$Z33*$F$8</f>
        <v>-614.90000000000009</v>
      </c>
      <c r="Y33" s="295">
        <f>$O33*3%</f>
        <v>135.44999999999999</v>
      </c>
      <c r="Z33" s="293">
        <f t="shared" ref="Z33" si="148">(AB33*0.94)-(Q33+O33)</f>
        <v>-6149</v>
      </c>
      <c r="AA33" s="296">
        <f t="shared" ref="AA33" si="149">Z33-X33-Y33</f>
        <v>-5669.55</v>
      </c>
      <c r="AB33" s="297">
        <v>8900</v>
      </c>
      <c r="AC33" s="333">
        <f t="shared" ref="AC33" si="150">ROUNDUP(AB33/0.75, -1)</f>
        <v>11870</v>
      </c>
      <c r="AD33" s="54"/>
      <c r="AE33" s="54"/>
      <c r="AF33" s="54"/>
      <c r="AG33" s="54"/>
      <c r="AH33" s="54"/>
    </row>
    <row r="34" spans="1:34" s="50" customFormat="1">
      <c r="A34" s="44"/>
      <c r="B34" s="87"/>
      <c r="C34" s="135" t="s">
        <v>1558</v>
      </c>
      <c r="D34" s="41"/>
      <c r="E34" s="65">
        <v>1</v>
      </c>
      <c r="F34" s="87"/>
      <c r="G34" s="44"/>
      <c r="H34" s="341" t="s">
        <v>1559</v>
      </c>
      <c r="I34" s="270" t="s">
        <v>1560</v>
      </c>
      <c r="J34" s="187">
        <f>LENB(I34)</f>
        <v>58</v>
      </c>
      <c r="K34" s="272" t="s">
        <v>8</v>
      </c>
      <c r="L34" s="187">
        <v>240</v>
      </c>
      <c r="M34" s="252">
        <v>1</v>
      </c>
      <c r="N34" s="253">
        <f t="shared" ref="N34" si="151">IF(K34="USD",$G$1,IF(K34="CNY",$G$2,IF(K34="JPY",$G$4,IF(K34="EUR",$G$3,"확인요망"))))</f>
        <v>175</v>
      </c>
      <c r="O34" s="254">
        <f t="shared" ref="O34" si="152">L34*N34</f>
        <v>42000</v>
      </c>
      <c r="P34" s="255">
        <f t="shared" ref="P34" si="153">O34/$G$1</f>
        <v>33.460763072701873</v>
      </c>
      <c r="Q34" s="256">
        <v>10000</v>
      </c>
      <c r="R34" s="257">
        <f t="shared" ref="R34" si="154">IF(G34="USD",200,150)</f>
        <v>150</v>
      </c>
      <c r="S34" s="258">
        <f t="shared" ref="S34" si="155">IF(P34&lt;R34,0,(O34+Q34)*0.08)</f>
        <v>0</v>
      </c>
      <c r="T34" s="259">
        <f t="shared" ref="T34" si="156">IF(P34&lt;R34,0,(O34+S34)*0.1)</f>
        <v>0</v>
      </c>
      <c r="U34" s="260">
        <f t="shared" ref="U34" si="157">ROUND(((O34+S34+T34)*V34),-2)</f>
        <v>47800</v>
      </c>
      <c r="V34" s="261">
        <f t="shared" ref="V34" si="158">(AB34-Q34)/O34</f>
        <v>1.138095238095238</v>
      </c>
      <c r="W34" s="262">
        <f>(((0.94*$AB34)-($Q34+$O34))/$AB34)*100</f>
        <v>4.0346020761245676</v>
      </c>
      <c r="X34" s="263">
        <f>$Z34*$F$8</f>
        <v>233.20000000000002</v>
      </c>
      <c r="Y34" s="264">
        <f>$O34*3%</f>
        <v>1260</v>
      </c>
      <c r="Z34" s="262">
        <f t="shared" ref="Z34" si="159">(AB34*0.94)-(Q34+O34)</f>
        <v>2332</v>
      </c>
      <c r="AA34" s="265">
        <f t="shared" ref="AA34" si="160">Z34-X34-Y34</f>
        <v>838.80000000000018</v>
      </c>
      <c r="AB34" s="266">
        <v>57800</v>
      </c>
      <c r="AC34" s="332">
        <f t="shared" ref="AC34" si="161">ROUNDUP(AB34/0.75, -1)</f>
        <v>77070</v>
      </c>
      <c r="AD34" s="1"/>
      <c r="AE34" s="1"/>
      <c r="AF34" s="1"/>
      <c r="AG34" s="1"/>
      <c r="AH34" s="1"/>
    </row>
    <row r="35" spans="1:34" s="488" customFormat="1">
      <c r="A35" s="278"/>
      <c r="B35" s="278"/>
      <c r="C35" s="474" t="s">
        <v>1558</v>
      </c>
      <c r="D35" s="475"/>
      <c r="E35" s="476">
        <v>1</v>
      </c>
      <c r="F35" s="278"/>
      <c r="G35" s="278" t="s">
        <v>1828</v>
      </c>
      <c r="H35" s="476" t="s">
        <v>1559</v>
      </c>
      <c r="I35" s="278" t="s">
        <v>1560</v>
      </c>
      <c r="J35" s="321">
        <f>LENB(I35)</f>
        <v>58</v>
      </c>
      <c r="K35" s="278" t="s">
        <v>8</v>
      </c>
      <c r="L35" s="321">
        <v>240</v>
      </c>
      <c r="M35" s="476">
        <v>1</v>
      </c>
      <c r="N35" s="477">
        <f t="shared" ref="N35" si="162">IF(K35="USD",$G$1,IF(K35="CNY",$G$2,IF(K35="JPY",$G$4,IF(K35="EUR",$G$3,"확인요망"))))</f>
        <v>175</v>
      </c>
      <c r="O35" s="478">
        <f t="shared" ref="O35" si="163">L35*N35</f>
        <v>42000</v>
      </c>
      <c r="P35" s="479">
        <f t="shared" ref="P35" si="164">O35/$G$1</f>
        <v>33.460763072701873</v>
      </c>
      <c r="Q35" s="480">
        <v>10000</v>
      </c>
      <c r="R35" s="481">
        <f t="shared" ref="R35" si="165">IF(G35="USD",200,150)</f>
        <v>150</v>
      </c>
      <c r="S35" s="480">
        <f t="shared" ref="S35" si="166">IF(P35&lt;R35,0,(O35+Q35)*0.08)</f>
        <v>0</v>
      </c>
      <c r="T35" s="480">
        <f t="shared" ref="T35" si="167">IF(P35&lt;R35,0,(O35+S35)*0.1)</f>
        <v>0</v>
      </c>
      <c r="U35" s="480">
        <f t="shared" ref="U35" si="168">ROUND(((O35+S35+T35)*V35),-2)</f>
        <v>91400</v>
      </c>
      <c r="V35" s="482">
        <f t="shared" ref="V35" si="169">(AB35-Q35)/O35</f>
        <v>2.176190476190476</v>
      </c>
      <c r="W35" s="483">
        <f>(((0.94*$AB35)-($Q35+$O35))/$AB35)*100</f>
        <v>42.717948717948715</v>
      </c>
      <c r="X35" s="484">
        <f>$Z35*$F$8</f>
        <v>4331.6000000000004</v>
      </c>
      <c r="Y35" s="485">
        <f>$O35*3%</f>
        <v>1260</v>
      </c>
      <c r="Z35" s="483">
        <f t="shared" ref="Z35" si="170">(AB35*0.94)-(Q35+O35)</f>
        <v>43316</v>
      </c>
      <c r="AA35" s="486">
        <f t="shared" ref="AA35" si="171">Z35-X35-Y35</f>
        <v>37724.400000000001</v>
      </c>
      <c r="AB35" s="487">
        <v>101400</v>
      </c>
      <c r="AC35" s="488">
        <f t="shared" ref="AC35" si="172">ROUNDUP(AB35/0.75, -1)</f>
        <v>135200</v>
      </c>
      <c r="AD35" s="475"/>
      <c r="AE35" s="475"/>
      <c r="AF35" s="475"/>
      <c r="AG35" s="475"/>
      <c r="AH35" s="475"/>
    </row>
    <row r="36" spans="1:34" s="50" customFormat="1">
      <c r="A36" s="473"/>
      <c r="B36" s="466"/>
      <c r="C36" s="668" t="s">
        <v>1605</v>
      </c>
      <c r="D36" s="691"/>
      <c r="E36" s="250">
        <v>1</v>
      </c>
      <c r="F36" s="662" t="s">
        <v>1564</v>
      </c>
      <c r="G36" s="473" t="s">
        <v>1566</v>
      </c>
      <c r="H36" s="673" t="s">
        <v>1572</v>
      </c>
      <c r="I36" s="662" t="s">
        <v>1625</v>
      </c>
      <c r="J36" s="688">
        <f>LENB(I36)</f>
        <v>53</v>
      </c>
      <c r="K36" s="67" t="s">
        <v>8</v>
      </c>
      <c r="L36" s="203">
        <v>63</v>
      </c>
      <c r="M36" s="6">
        <v>1</v>
      </c>
      <c r="N36" s="7">
        <f t="shared" ref="N36" si="173">IF(K36="USD",$G$1,IF(K36="CNY",$G$2,IF(K36="JPY",$G$4,IF(K36="EUR",$G$3,"확인요망"))))</f>
        <v>175</v>
      </c>
      <c r="O36" s="8">
        <f t="shared" ref="O36" si="174">L36*N36</f>
        <v>11025</v>
      </c>
      <c r="P36" s="9">
        <f t="shared" ref="P36" si="175">O36/$G$1</f>
        <v>8.7834503065842409</v>
      </c>
      <c r="Q36" s="10">
        <v>10000</v>
      </c>
      <c r="R36" s="11">
        <f t="shared" ref="R36" si="176">IF(G36="USD",200,150)</f>
        <v>150</v>
      </c>
      <c r="S36" s="12">
        <f t="shared" ref="S36" si="177">IF(P36&lt;R36,0,(O36+Q36)*0.08)</f>
        <v>0</v>
      </c>
      <c r="T36" s="13">
        <f t="shared" ref="T36" si="178">IF(P36&lt;R36,0,(O36+S36)*0.1)</f>
        <v>0</v>
      </c>
      <c r="U36" s="14">
        <f t="shared" ref="U36" si="179">ROUND(((O36+S36+T36)*V36),-2)</f>
        <v>24800</v>
      </c>
      <c r="V36" s="204">
        <f t="shared" ref="V36" si="180">(AB36-Q36)/O36</f>
        <v>2.2494331065759638</v>
      </c>
      <c r="W36" s="205">
        <f>(((0.94*$AB36)-($Q36+$O36))/$AB36)*100</f>
        <v>33.583333333333321</v>
      </c>
      <c r="X36" s="206">
        <f>$Z36*$F$8</f>
        <v>1168.6999999999996</v>
      </c>
      <c r="Y36" s="207">
        <f>$O36*3%</f>
        <v>330.75</v>
      </c>
      <c r="Z36" s="205">
        <f t="shared" ref="Z36" si="181">(AB36*0.94)-(Q36+O36)</f>
        <v>11686.999999999996</v>
      </c>
      <c r="AA36" s="208">
        <f t="shared" ref="AA36" si="182">Z36-X36-Y36</f>
        <v>10187.549999999997</v>
      </c>
      <c r="AB36" s="209">
        <v>34800</v>
      </c>
      <c r="AC36" s="248">
        <f t="shared" ref="AC36" si="183">ROUNDUP(AB36/0.75, -1)</f>
        <v>46400</v>
      </c>
      <c r="AD36" s="1"/>
      <c r="AE36" s="1"/>
      <c r="AF36" s="1"/>
      <c r="AG36" s="1"/>
      <c r="AH36" s="1"/>
    </row>
    <row r="37" spans="1:34" s="50" customFormat="1">
      <c r="A37" s="44"/>
      <c r="B37" s="87"/>
      <c r="C37" s="669"/>
      <c r="D37" s="692"/>
      <c r="E37" s="250">
        <v>1</v>
      </c>
      <c r="F37" s="671"/>
      <c r="G37" s="44" t="s">
        <v>1567</v>
      </c>
      <c r="H37" s="684"/>
      <c r="I37" s="671"/>
      <c r="J37" s="689"/>
      <c r="K37" s="78" t="s">
        <v>8</v>
      </c>
      <c r="L37" s="79">
        <v>88</v>
      </c>
      <c r="M37" s="18">
        <v>1</v>
      </c>
      <c r="N37" s="19">
        <f t="shared" ref="N37:N47" si="184">IF(K37="USD",$G$1,IF(K37="CNY",$G$2,IF(K37="JPY",$G$4,IF(K37="EUR",$G$3,"확인요망"))))</f>
        <v>175</v>
      </c>
      <c r="O37" s="20">
        <f t="shared" ref="O37:O47" si="185">L37*N37</f>
        <v>15400</v>
      </c>
      <c r="P37" s="21">
        <f t="shared" ref="P37:P47" si="186">O37/$G$1</f>
        <v>12.268946459990685</v>
      </c>
      <c r="Q37" s="22">
        <v>10000</v>
      </c>
      <c r="R37" s="23">
        <f t="shared" ref="R37:R47" si="187">IF(G37="USD",200,150)</f>
        <v>150</v>
      </c>
      <c r="S37" s="24">
        <f t="shared" ref="S37:S47" si="188">IF(P37&lt;R37,0,(O37+Q37)*0.08)</f>
        <v>0</v>
      </c>
      <c r="T37" s="25">
        <f t="shared" ref="T37:T47" si="189">IF(P37&lt;R37,0,(O37+S37)*0.1)</f>
        <v>0</v>
      </c>
      <c r="U37" s="26">
        <f t="shared" ref="U37:U47" si="190">ROUND(((O37+S37+T37)*V37),-2)</f>
        <v>29800</v>
      </c>
      <c r="V37" s="35">
        <f t="shared" ref="V37:V47" si="191">(AB37-Q37)/O37</f>
        <v>1.9350649350649352</v>
      </c>
      <c r="W37" s="27">
        <f t="shared" ref="W37:W62" si="192">(((0.94*$AB37)-($Q37+$O37))/$AB37)*100</f>
        <v>30.180904522613066</v>
      </c>
      <c r="X37" s="28">
        <f t="shared" ref="X37:X62" si="193">$Z37*$F$8</f>
        <v>1201.2</v>
      </c>
      <c r="Y37" s="29">
        <f t="shared" ref="Y37:Y62" si="194">$O37*3%</f>
        <v>462</v>
      </c>
      <c r="Z37" s="27">
        <f t="shared" ref="Z37:Z47" si="195">(AB37*0.94)-(Q37+O37)</f>
        <v>12012</v>
      </c>
      <c r="AA37" s="30">
        <f t="shared" ref="AA37:AA47" si="196">Z37-X37-Y37</f>
        <v>10348.799999999999</v>
      </c>
      <c r="AB37" s="32">
        <v>39800</v>
      </c>
      <c r="AC37" s="228">
        <f t="shared" ref="AC37:AC47" si="197">ROUNDUP(AB37/0.75, -1)</f>
        <v>53070</v>
      </c>
      <c r="AD37" s="2">
        <f>AB37-$AB$36</f>
        <v>5000</v>
      </c>
      <c r="AE37" s="1"/>
      <c r="AF37" s="1"/>
      <c r="AG37" s="1"/>
      <c r="AH37" s="1"/>
    </row>
    <row r="38" spans="1:34" s="50" customFormat="1">
      <c r="A38" s="44"/>
      <c r="B38" s="87"/>
      <c r="C38" s="669"/>
      <c r="D38" s="692"/>
      <c r="E38" s="250">
        <v>1</v>
      </c>
      <c r="F38" s="671"/>
      <c r="G38" s="44" t="s">
        <v>1568</v>
      </c>
      <c r="H38" s="684"/>
      <c r="I38" s="671"/>
      <c r="J38" s="689"/>
      <c r="K38" s="319" t="s">
        <v>8</v>
      </c>
      <c r="L38" s="231">
        <v>113</v>
      </c>
      <c r="M38" s="232">
        <v>1</v>
      </c>
      <c r="N38" s="233">
        <f t="shared" si="184"/>
        <v>175</v>
      </c>
      <c r="O38" s="234">
        <f t="shared" si="185"/>
        <v>19775</v>
      </c>
      <c r="P38" s="235">
        <f t="shared" si="186"/>
        <v>15.75444261339713</v>
      </c>
      <c r="Q38" s="236">
        <v>10000</v>
      </c>
      <c r="R38" s="237">
        <f t="shared" si="187"/>
        <v>150</v>
      </c>
      <c r="S38" s="238">
        <f t="shared" si="188"/>
        <v>0</v>
      </c>
      <c r="T38" s="239">
        <f t="shared" si="189"/>
        <v>0</v>
      </c>
      <c r="U38" s="240">
        <f t="shared" si="190"/>
        <v>34800</v>
      </c>
      <c r="V38" s="241">
        <f t="shared" si="191"/>
        <v>1.7597977243994942</v>
      </c>
      <c r="W38" s="242">
        <f t="shared" si="192"/>
        <v>27.537946428571431</v>
      </c>
      <c r="X38" s="243">
        <f t="shared" si="193"/>
        <v>1233.7</v>
      </c>
      <c r="Y38" s="244">
        <f t="shared" si="194"/>
        <v>593.25</v>
      </c>
      <c r="Z38" s="242">
        <f t="shared" si="195"/>
        <v>12337</v>
      </c>
      <c r="AA38" s="245">
        <f t="shared" si="196"/>
        <v>10510.05</v>
      </c>
      <c r="AB38" s="246">
        <v>44800</v>
      </c>
      <c r="AC38" s="247">
        <f t="shared" si="197"/>
        <v>59740</v>
      </c>
      <c r="AD38" s="2">
        <f>AB38-$AB$36</f>
        <v>10000</v>
      </c>
      <c r="AE38" s="1"/>
      <c r="AF38" s="1"/>
      <c r="AG38" s="1"/>
      <c r="AH38" s="1"/>
    </row>
    <row r="39" spans="1:34" s="50" customFormat="1">
      <c r="A39" s="44"/>
      <c r="B39" s="87"/>
      <c r="C39" s="669"/>
      <c r="D39" s="692"/>
      <c r="E39" s="249">
        <v>1</v>
      </c>
      <c r="F39" s="662" t="s">
        <v>1562</v>
      </c>
      <c r="G39" s="210" t="s">
        <v>1566</v>
      </c>
      <c r="H39" s="684"/>
      <c r="I39" s="671"/>
      <c r="J39" s="689"/>
      <c r="K39" s="318" t="s">
        <v>8</v>
      </c>
      <c r="L39" s="212">
        <v>82</v>
      </c>
      <c r="M39" s="213">
        <v>1</v>
      </c>
      <c r="N39" s="106">
        <f t="shared" si="184"/>
        <v>175</v>
      </c>
      <c r="O39" s="214">
        <f t="shared" si="185"/>
        <v>14350</v>
      </c>
      <c r="P39" s="215">
        <f t="shared" si="186"/>
        <v>11.432427383173138</v>
      </c>
      <c r="Q39" s="216">
        <v>10000</v>
      </c>
      <c r="R39" s="217">
        <f t="shared" si="187"/>
        <v>150</v>
      </c>
      <c r="S39" s="218">
        <f t="shared" si="188"/>
        <v>0</v>
      </c>
      <c r="T39" s="219">
        <f t="shared" si="189"/>
        <v>0</v>
      </c>
      <c r="U39" s="220">
        <f t="shared" si="190"/>
        <v>28000</v>
      </c>
      <c r="V39" s="221">
        <f t="shared" si="191"/>
        <v>1.9512195121951219</v>
      </c>
      <c r="W39" s="222">
        <f t="shared" si="192"/>
        <v>29.921052631578949</v>
      </c>
      <c r="X39" s="223">
        <f t="shared" si="193"/>
        <v>1137</v>
      </c>
      <c r="Y39" s="224">
        <f t="shared" si="194"/>
        <v>430.5</v>
      </c>
      <c r="Z39" s="222">
        <f t="shared" si="195"/>
        <v>11370</v>
      </c>
      <c r="AA39" s="225">
        <f t="shared" si="196"/>
        <v>9802.5</v>
      </c>
      <c r="AB39" s="226">
        <v>38000</v>
      </c>
      <c r="AC39" s="227">
        <f t="shared" si="197"/>
        <v>50670</v>
      </c>
      <c r="AD39" s="2">
        <f t="shared" ref="AD39:AD47" si="198">AB39-$AB$36</f>
        <v>3200</v>
      </c>
      <c r="AE39" s="1"/>
      <c r="AF39" s="1"/>
      <c r="AG39" s="1"/>
      <c r="AH39" s="1"/>
    </row>
    <row r="40" spans="1:34" s="50" customFormat="1">
      <c r="A40" s="44"/>
      <c r="B40" s="87"/>
      <c r="C40" s="669"/>
      <c r="D40" s="692"/>
      <c r="E40" s="250">
        <v>1</v>
      </c>
      <c r="F40" s="671"/>
      <c r="G40" s="44" t="s">
        <v>1569</v>
      </c>
      <c r="H40" s="684"/>
      <c r="I40" s="671"/>
      <c r="J40" s="689"/>
      <c r="K40" s="78" t="s">
        <v>8</v>
      </c>
      <c r="L40" s="79">
        <v>103</v>
      </c>
      <c r="M40" s="18">
        <v>1</v>
      </c>
      <c r="N40" s="19">
        <f t="shared" si="184"/>
        <v>175</v>
      </c>
      <c r="O40" s="20">
        <f t="shared" si="185"/>
        <v>18025</v>
      </c>
      <c r="P40" s="21">
        <f t="shared" si="186"/>
        <v>14.360244152034552</v>
      </c>
      <c r="Q40" s="22">
        <v>10000</v>
      </c>
      <c r="R40" s="23">
        <f t="shared" si="187"/>
        <v>150</v>
      </c>
      <c r="S40" s="24">
        <f t="shared" si="188"/>
        <v>0</v>
      </c>
      <c r="T40" s="25">
        <f t="shared" si="189"/>
        <v>0</v>
      </c>
      <c r="U40" s="26">
        <f t="shared" si="190"/>
        <v>32800</v>
      </c>
      <c r="V40" s="35">
        <f t="shared" si="191"/>
        <v>1.8196948682385576</v>
      </c>
      <c r="W40" s="27">
        <f t="shared" si="192"/>
        <v>28.521028037383179</v>
      </c>
      <c r="X40" s="28">
        <f t="shared" si="193"/>
        <v>1220.7</v>
      </c>
      <c r="Y40" s="29">
        <f t="shared" si="194"/>
        <v>540.75</v>
      </c>
      <c r="Z40" s="27">
        <f t="shared" si="195"/>
        <v>12207</v>
      </c>
      <c r="AA40" s="30">
        <f t="shared" si="196"/>
        <v>10445.549999999999</v>
      </c>
      <c r="AB40" s="32">
        <v>42800</v>
      </c>
      <c r="AC40" s="228">
        <f t="shared" si="197"/>
        <v>57070</v>
      </c>
      <c r="AD40" s="2">
        <f t="shared" si="198"/>
        <v>8000</v>
      </c>
      <c r="AE40" s="1"/>
      <c r="AF40" s="1"/>
      <c r="AG40" s="1"/>
      <c r="AH40" s="1"/>
    </row>
    <row r="41" spans="1:34" s="50" customFormat="1">
      <c r="A41" s="44"/>
      <c r="B41" s="87"/>
      <c r="C41" s="669"/>
      <c r="D41" s="692"/>
      <c r="E41" s="251">
        <v>1</v>
      </c>
      <c r="F41" s="663"/>
      <c r="G41" s="229" t="s">
        <v>1570</v>
      </c>
      <c r="H41" s="684"/>
      <c r="I41" s="671"/>
      <c r="J41" s="689"/>
      <c r="K41" s="319" t="s">
        <v>8</v>
      </c>
      <c r="L41" s="231">
        <v>128</v>
      </c>
      <c r="M41" s="232">
        <v>1</v>
      </c>
      <c r="N41" s="233">
        <f t="shared" si="184"/>
        <v>175</v>
      </c>
      <c r="O41" s="234">
        <f t="shared" si="185"/>
        <v>22400</v>
      </c>
      <c r="P41" s="235">
        <f t="shared" si="186"/>
        <v>17.845740305440998</v>
      </c>
      <c r="Q41" s="236">
        <v>10000</v>
      </c>
      <c r="R41" s="237">
        <f t="shared" si="187"/>
        <v>150</v>
      </c>
      <c r="S41" s="238">
        <f t="shared" si="188"/>
        <v>0</v>
      </c>
      <c r="T41" s="239">
        <f t="shared" si="189"/>
        <v>0</v>
      </c>
      <c r="U41" s="240">
        <f t="shared" si="190"/>
        <v>36800</v>
      </c>
      <c r="V41" s="241">
        <f t="shared" si="191"/>
        <v>1.6428571428571428</v>
      </c>
      <c r="W41" s="242">
        <f t="shared" si="192"/>
        <v>24.76923076923077</v>
      </c>
      <c r="X41" s="243">
        <f t="shared" si="193"/>
        <v>1159.2</v>
      </c>
      <c r="Y41" s="244">
        <f t="shared" si="194"/>
        <v>672</v>
      </c>
      <c r="Z41" s="242">
        <f t="shared" si="195"/>
        <v>11592</v>
      </c>
      <c r="AA41" s="245">
        <f t="shared" si="196"/>
        <v>9760.7999999999993</v>
      </c>
      <c r="AB41" s="246">
        <v>46800</v>
      </c>
      <c r="AC41" s="247">
        <f t="shared" si="197"/>
        <v>62400</v>
      </c>
      <c r="AD41" s="2">
        <f t="shared" si="198"/>
        <v>12000</v>
      </c>
      <c r="AE41" s="1"/>
      <c r="AF41" s="1"/>
      <c r="AG41" s="1"/>
      <c r="AH41" s="1"/>
    </row>
    <row r="42" spans="1:34" s="50" customFormat="1">
      <c r="A42" s="44"/>
      <c r="B42" s="87"/>
      <c r="C42" s="669"/>
      <c r="D42" s="692"/>
      <c r="E42" s="249">
        <v>1</v>
      </c>
      <c r="F42" s="662" t="s">
        <v>1563</v>
      </c>
      <c r="G42" s="210" t="s">
        <v>1566</v>
      </c>
      <c r="H42" s="684"/>
      <c r="I42" s="671"/>
      <c r="J42" s="689"/>
      <c r="K42" s="318" t="s">
        <v>8</v>
      </c>
      <c r="L42" s="212">
        <v>108</v>
      </c>
      <c r="M42" s="213">
        <v>1</v>
      </c>
      <c r="N42" s="106">
        <f t="shared" si="184"/>
        <v>175</v>
      </c>
      <c r="O42" s="214">
        <f t="shared" si="185"/>
        <v>18900</v>
      </c>
      <c r="P42" s="215">
        <f t="shared" si="186"/>
        <v>15.057343382715841</v>
      </c>
      <c r="Q42" s="216">
        <v>10000</v>
      </c>
      <c r="R42" s="217">
        <f t="shared" si="187"/>
        <v>150</v>
      </c>
      <c r="S42" s="218">
        <f t="shared" si="188"/>
        <v>0</v>
      </c>
      <c r="T42" s="219">
        <f t="shared" si="189"/>
        <v>0</v>
      </c>
      <c r="U42" s="220">
        <f t="shared" si="190"/>
        <v>33800</v>
      </c>
      <c r="V42" s="221">
        <f t="shared" si="191"/>
        <v>1.7883597883597884</v>
      </c>
      <c r="W42" s="222">
        <f t="shared" si="192"/>
        <v>28.018264840182649</v>
      </c>
      <c r="X42" s="223">
        <f t="shared" si="193"/>
        <v>1227.2</v>
      </c>
      <c r="Y42" s="224">
        <f t="shared" si="194"/>
        <v>567</v>
      </c>
      <c r="Z42" s="222">
        <f t="shared" si="195"/>
        <v>12272</v>
      </c>
      <c r="AA42" s="225">
        <f t="shared" si="196"/>
        <v>10477.799999999999</v>
      </c>
      <c r="AB42" s="226">
        <v>43800</v>
      </c>
      <c r="AC42" s="227">
        <f t="shared" si="197"/>
        <v>58400</v>
      </c>
      <c r="AD42" s="2">
        <f t="shared" si="198"/>
        <v>9000</v>
      </c>
      <c r="AE42" s="1"/>
      <c r="AF42" s="1"/>
      <c r="AG42" s="1"/>
      <c r="AH42" s="1"/>
    </row>
    <row r="43" spans="1:34" s="50" customFormat="1">
      <c r="A43" s="44"/>
      <c r="B43" s="87"/>
      <c r="C43" s="669"/>
      <c r="D43" s="692"/>
      <c r="E43" s="250">
        <v>1</v>
      </c>
      <c r="F43" s="671"/>
      <c r="G43" s="44" t="s">
        <v>1569</v>
      </c>
      <c r="H43" s="684"/>
      <c r="I43" s="671"/>
      <c r="J43" s="689"/>
      <c r="K43" s="78" t="s">
        <v>8</v>
      </c>
      <c r="L43" s="79">
        <v>133</v>
      </c>
      <c r="M43" s="18">
        <v>1</v>
      </c>
      <c r="N43" s="19">
        <f t="shared" si="184"/>
        <v>175</v>
      </c>
      <c r="O43" s="20">
        <f t="shared" si="185"/>
        <v>23275</v>
      </c>
      <c r="P43" s="21">
        <f t="shared" si="186"/>
        <v>18.542839536122287</v>
      </c>
      <c r="Q43" s="22">
        <v>10000</v>
      </c>
      <c r="R43" s="23">
        <f t="shared" si="187"/>
        <v>150</v>
      </c>
      <c r="S43" s="24">
        <f t="shared" si="188"/>
        <v>0</v>
      </c>
      <c r="T43" s="25">
        <f t="shared" si="189"/>
        <v>0</v>
      </c>
      <c r="U43" s="26">
        <f t="shared" si="190"/>
        <v>39800</v>
      </c>
      <c r="V43" s="35">
        <f t="shared" si="191"/>
        <v>1.7099892588614394</v>
      </c>
      <c r="W43" s="27">
        <f t="shared" si="192"/>
        <v>27.182730923694781</v>
      </c>
      <c r="X43" s="28">
        <f t="shared" si="193"/>
        <v>1353.7</v>
      </c>
      <c r="Y43" s="29">
        <f t="shared" si="194"/>
        <v>698.25</v>
      </c>
      <c r="Z43" s="27">
        <f t="shared" si="195"/>
        <v>13537</v>
      </c>
      <c r="AA43" s="30">
        <f t="shared" si="196"/>
        <v>11485.05</v>
      </c>
      <c r="AB43" s="32">
        <v>49800</v>
      </c>
      <c r="AC43" s="228">
        <f t="shared" si="197"/>
        <v>66400</v>
      </c>
      <c r="AD43" s="2">
        <f t="shared" si="198"/>
        <v>15000</v>
      </c>
      <c r="AE43" s="1"/>
      <c r="AF43" s="1"/>
      <c r="AG43" s="1"/>
      <c r="AH43" s="1"/>
    </row>
    <row r="44" spans="1:34" s="50" customFormat="1">
      <c r="A44" s="44"/>
      <c r="B44" s="87"/>
      <c r="C44" s="669"/>
      <c r="D44" s="692"/>
      <c r="E44" s="251">
        <v>1</v>
      </c>
      <c r="F44" s="663"/>
      <c r="G44" s="229" t="s">
        <v>1570</v>
      </c>
      <c r="H44" s="684"/>
      <c r="I44" s="671"/>
      <c r="J44" s="689"/>
      <c r="K44" s="319" t="s">
        <v>8</v>
      </c>
      <c r="L44" s="231">
        <v>143</v>
      </c>
      <c r="M44" s="232">
        <v>1</v>
      </c>
      <c r="N44" s="233">
        <f t="shared" si="184"/>
        <v>175</v>
      </c>
      <c r="O44" s="234">
        <f t="shared" si="185"/>
        <v>25025</v>
      </c>
      <c r="P44" s="235">
        <f t="shared" si="186"/>
        <v>19.937037997484865</v>
      </c>
      <c r="Q44" s="236">
        <v>10000</v>
      </c>
      <c r="R44" s="237">
        <f t="shared" si="187"/>
        <v>150</v>
      </c>
      <c r="S44" s="238">
        <f t="shared" si="188"/>
        <v>0</v>
      </c>
      <c r="T44" s="239">
        <f t="shared" si="189"/>
        <v>0</v>
      </c>
      <c r="U44" s="240">
        <f t="shared" si="190"/>
        <v>42800</v>
      </c>
      <c r="V44" s="241">
        <f t="shared" si="191"/>
        <v>1.7102897102897103</v>
      </c>
      <c r="W44" s="242">
        <f t="shared" si="192"/>
        <v>27.66477272727273</v>
      </c>
      <c r="X44" s="243">
        <f t="shared" si="193"/>
        <v>1460.7</v>
      </c>
      <c r="Y44" s="244">
        <f t="shared" si="194"/>
        <v>750.75</v>
      </c>
      <c r="Z44" s="242">
        <f t="shared" si="195"/>
        <v>14607</v>
      </c>
      <c r="AA44" s="245">
        <f t="shared" si="196"/>
        <v>12395.55</v>
      </c>
      <c r="AB44" s="246">
        <v>52800</v>
      </c>
      <c r="AC44" s="247">
        <f t="shared" si="197"/>
        <v>70400</v>
      </c>
      <c r="AD44" s="2">
        <f t="shared" si="198"/>
        <v>18000</v>
      </c>
      <c r="AE44" s="1"/>
      <c r="AF44" s="1"/>
      <c r="AG44" s="1"/>
      <c r="AH44" s="1"/>
    </row>
    <row r="45" spans="1:34" s="50" customFormat="1">
      <c r="A45" s="44"/>
      <c r="B45" s="87"/>
      <c r="C45" s="669"/>
      <c r="D45" s="692"/>
      <c r="E45" s="249">
        <v>1</v>
      </c>
      <c r="F45" s="662" t="s">
        <v>1565</v>
      </c>
      <c r="G45" s="210" t="s">
        <v>1566</v>
      </c>
      <c r="H45" s="684"/>
      <c r="I45" s="671"/>
      <c r="J45" s="689"/>
      <c r="K45" s="67" t="s">
        <v>8</v>
      </c>
      <c r="L45" s="203">
        <v>128</v>
      </c>
      <c r="M45" s="6">
        <v>1</v>
      </c>
      <c r="N45" s="7">
        <f t="shared" si="184"/>
        <v>175</v>
      </c>
      <c r="O45" s="8">
        <f t="shared" si="185"/>
        <v>22400</v>
      </c>
      <c r="P45" s="9">
        <f t="shared" si="186"/>
        <v>17.845740305440998</v>
      </c>
      <c r="Q45" s="10">
        <v>10000</v>
      </c>
      <c r="R45" s="11">
        <f t="shared" si="187"/>
        <v>150</v>
      </c>
      <c r="S45" s="12">
        <f t="shared" si="188"/>
        <v>0</v>
      </c>
      <c r="T45" s="13">
        <f t="shared" si="189"/>
        <v>0</v>
      </c>
      <c r="U45" s="14">
        <f t="shared" si="190"/>
        <v>38800</v>
      </c>
      <c r="V45" s="204">
        <f t="shared" si="191"/>
        <v>1.7321428571428572</v>
      </c>
      <c r="W45" s="205">
        <f t="shared" si="192"/>
        <v>27.606557377049178</v>
      </c>
      <c r="X45" s="206">
        <f t="shared" si="193"/>
        <v>1347.2</v>
      </c>
      <c r="Y45" s="207">
        <f t="shared" si="194"/>
        <v>672</v>
      </c>
      <c r="Z45" s="205">
        <f t="shared" si="195"/>
        <v>13472</v>
      </c>
      <c r="AA45" s="208">
        <f t="shared" si="196"/>
        <v>11452.8</v>
      </c>
      <c r="AB45" s="209">
        <v>48800</v>
      </c>
      <c r="AC45" s="248">
        <f t="shared" si="197"/>
        <v>65070</v>
      </c>
      <c r="AD45" s="2">
        <f t="shared" si="198"/>
        <v>14000</v>
      </c>
      <c r="AE45" s="1"/>
      <c r="AF45" s="1"/>
      <c r="AG45" s="1"/>
      <c r="AH45" s="1"/>
    </row>
    <row r="46" spans="1:34" s="50" customFormat="1">
      <c r="A46" s="44"/>
      <c r="B46" s="87"/>
      <c r="C46" s="669"/>
      <c r="D46" s="692"/>
      <c r="E46" s="250">
        <v>1</v>
      </c>
      <c r="F46" s="671"/>
      <c r="G46" s="44" t="s">
        <v>1569</v>
      </c>
      <c r="H46" s="684"/>
      <c r="I46" s="671"/>
      <c r="J46" s="689"/>
      <c r="K46" s="78" t="s">
        <v>8</v>
      </c>
      <c r="L46" s="79">
        <v>143</v>
      </c>
      <c r="M46" s="18">
        <v>1</v>
      </c>
      <c r="N46" s="19">
        <f t="shared" si="184"/>
        <v>175</v>
      </c>
      <c r="O46" s="20">
        <f t="shared" si="185"/>
        <v>25025</v>
      </c>
      <c r="P46" s="21">
        <f t="shared" si="186"/>
        <v>19.937037997484865</v>
      </c>
      <c r="Q46" s="22">
        <v>10000</v>
      </c>
      <c r="R46" s="23">
        <f t="shared" si="187"/>
        <v>150</v>
      </c>
      <c r="S46" s="24">
        <f t="shared" si="188"/>
        <v>0</v>
      </c>
      <c r="T46" s="25">
        <f t="shared" si="189"/>
        <v>0</v>
      </c>
      <c r="U46" s="26">
        <f t="shared" si="190"/>
        <v>42800</v>
      </c>
      <c r="V46" s="35">
        <f t="shared" si="191"/>
        <v>1.7102897102897103</v>
      </c>
      <c r="W46" s="27">
        <f t="shared" si="192"/>
        <v>27.66477272727273</v>
      </c>
      <c r="X46" s="28">
        <f t="shared" si="193"/>
        <v>1460.7</v>
      </c>
      <c r="Y46" s="29">
        <f t="shared" si="194"/>
        <v>750.75</v>
      </c>
      <c r="Z46" s="27">
        <f t="shared" si="195"/>
        <v>14607</v>
      </c>
      <c r="AA46" s="30">
        <f t="shared" si="196"/>
        <v>12395.55</v>
      </c>
      <c r="AB46" s="32">
        <v>52800</v>
      </c>
      <c r="AC46" s="228">
        <f t="shared" si="197"/>
        <v>70400</v>
      </c>
      <c r="AD46" s="2">
        <f t="shared" si="198"/>
        <v>18000</v>
      </c>
      <c r="AE46" s="1"/>
      <c r="AF46" s="1"/>
      <c r="AG46" s="1"/>
      <c r="AH46" s="1"/>
    </row>
    <row r="47" spans="1:34" s="50" customFormat="1">
      <c r="A47" s="229"/>
      <c r="B47" s="230"/>
      <c r="C47" s="670"/>
      <c r="D47" s="693"/>
      <c r="E47" s="251">
        <v>1</v>
      </c>
      <c r="F47" s="663"/>
      <c r="G47" s="229" t="s">
        <v>1571</v>
      </c>
      <c r="H47" s="674"/>
      <c r="I47" s="663"/>
      <c r="J47" s="690"/>
      <c r="K47" s="319" t="s">
        <v>8</v>
      </c>
      <c r="L47" s="231">
        <v>158</v>
      </c>
      <c r="M47" s="232">
        <v>1</v>
      </c>
      <c r="N47" s="233">
        <f t="shared" si="184"/>
        <v>175</v>
      </c>
      <c r="O47" s="234">
        <f t="shared" si="185"/>
        <v>27650</v>
      </c>
      <c r="P47" s="235">
        <f t="shared" si="186"/>
        <v>22.028335689528731</v>
      </c>
      <c r="Q47" s="236">
        <v>10000</v>
      </c>
      <c r="R47" s="237">
        <f t="shared" si="187"/>
        <v>150</v>
      </c>
      <c r="S47" s="238">
        <f t="shared" si="188"/>
        <v>0</v>
      </c>
      <c r="T47" s="239">
        <f t="shared" si="189"/>
        <v>0</v>
      </c>
      <c r="U47" s="240">
        <f t="shared" si="190"/>
        <v>45800</v>
      </c>
      <c r="V47" s="241">
        <f t="shared" si="191"/>
        <v>1.6564195298372513</v>
      </c>
      <c r="W47" s="242">
        <f t="shared" si="192"/>
        <v>26.526881720430108</v>
      </c>
      <c r="X47" s="243">
        <f t="shared" si="193"/>
        <v>1480.2</v>
      </c>
      <c r="Y47" s="244">
        <f t="shared" si="194"/>
        <v>829.5</v>
      </c>
      <c r="Z47" s="242">
        <f t="shared" si="195"/>
        <v>14802</v>
      </c>
      <c r="AA47" s="245">
        <f t="shared" si="196"/>
        <v>12492.3</v>
      </c>
      <c r="AB47" s="246">
        <v>55800</v>
      </c>
      <c r="AC47" s="247">
        <f t="shared" si="197"/>
        <v>74400</v>
      </c>
      <c r="AD47" s="2">
        <f t="shared" si="198"/>
        <v>21000</v>
      </c>
      <c r="AE47" s="1"/>
      <c r="AF47" s="1"/>
      <c r="AG47" s="1"/>
      <c r="AH47" s="1"/>
    </row>
    <row r="48" spans="1:34" s="50" customFormat="1">
      <c r="A48" s="210"/>
      <c r="B48" s="211"/>
      <c r="C48" s="668" t="s">
        <v>1606</v>
      </c>
      <c r="D48" s="676"/>
      <c r="E48" s="249">
        <v>1</v>
      </c>
      <c r="F48" s="211" t="s">
        <v>1576</v>
      </c>
      <c r="G48" s="210" t="s">
        <v>1579</v>
      </c>
      <c r="H48" s="673" t="s">
        <v>1578</v>
      </c>
      <c r="I48" s="694" t="s">
        <v>1827</v>
      </c>
      <c r="J48" s="688">
        <f>LENB(I48)</f>
        <v>50</v>
      </c>
      <c r="K48" s="320" t="s">
        <v>8</v>
      </c>
      <c r="L48" s="300">
        <v>32</v>
      </c>
      <c r="M48" s="283">
        <v>1</v>
      </c>
      <c r="N48" s="284">
        <f t="shared" ref="N48" si="199">IF(K48="USD",$G$1,IF(K48="CNY",$G$2,IF(K48="JPY",$G$4,IF(K48="EUR",$G$3,"확인요망"))))</f>
        <v>175</v>
      </c>
      <c r="O48" s="285">
        <f t="shared" ref="O48" si="200">L48*N48</f>
        <v>5600</v>
      </c>
      <c r="P48" s="286">
        <f t="shared" ref="P48" si="201">O48/$G$1</f>
        <v>4.4614350763602495</v>
      </c>
      <c r="Q48" s="287">
        <v>10000</v>
      </c>
      <c r="R48" s="288">
        <f t="shared" ref="R48" si="202">IF(G48="USD",200,150)</f>
        <v>150</v>
      </c>
      <c r="S48" s="289">
        <f t="shared" ref="S48" si="203">IF(P48&lt;R48,0,(O48+Q48)*0.08)</f>
        <v>0</v>
      </c>
      <c r="T48" s="290">
        <f t="shared" ref="T48" si="204">IF(P48&lt;R48,0,(O48+S48)*0.1)</f>
        <v>0</v>
      </c>
      <c r="U48" s="291">
        <f t="shared" ref="U48" si="205">ROUND(((O48+S48+T48)*V48),-2)</f>
        <v>8000</v>
      </c>
      <c r="V48" s="292">
        <f t="shared" ref="V48" si="206">(AB48-Q48)/O48</f>
        <v>1.4285714285714286</v>
      </c>
      <c r="W48" s="293">
        <f t="shared" si="192"/>
        <v>7.333333333333333</v>
      </c>
      <c r="X48" s="294">
        <f t="shared" si="193"/>
        <v>132</v>
      </c>
      <c r="Y48" s="295">
        <f t="shared" si="194"/>
        <v>168</v>
      </c>
      <c r="Z48" s="293">
        <f t="shared" ref="Z48" si="207">(AB48*0.94)-(Q48+O48)</f>
        <v>1320</v>
      </c>
      <c r="AA48" s="296">
        <f t="shared" ref="AA48" si="208">Z48-X48-Y48</f>
        <v>1020</v>
      </c>
      <c r="AB48" s="297">
        <v>18000</v>
      </c>
      <c r="AC48" s="298">
        <f t="shared" ref="AC48" si="209">ROUNDUP(AB48/0.75, -1)</f>
        <v>24000</v>
      </c>
      <c r="AD48" s="2"/>
      <c r="AE48" s="1"/>
      <c r="AF48" s="1"/>
      <c r="AG48" s="1"/>
      <c r="AH48" s="1"/>
    </row>
    <row r="49" spans="1:34" s="50" customFormat="1">
      <c r="A49" s="44"/>
      <c r="B49" s="87"/>
      <c r="C49" s="669"/>
      <c r="D49" s="677"/>
      <c r="E49" s="250">
        <v>1</v>
      </c>
      <c r="F49" s="87" t="s">
        <v>1577</v>
      </c>
      <c r="G49" s="44" t="s">
        <v>1580</v>
      </c>
      <c r="H49" s="684"/>
      <c r="I49" s="695"/>
      <c r="J49" s="689"/>
      <c r="K49" s="319" t="s">
        <v>8</v>
      </c>
      <c r="L49" s="187">
        <v>42</v>
      </c>
      <c r="M49" s="232">
        <v>1</v>
      </c>
      <c r="N49" s="233">
        <f t="shared" ref="N49:N53" si="210">IF(K49="USD",$G$1,IF(K49="CNY",$G$2,IF(K49="JPY",$G$4,IF(K49="EUR",$G$3,"확인요망"))))</f>
        <v>175</v>
      </c>
      <c r="O49" s="234">
        <f t="shared" ref="O49:O53" si="211">L49*N49</f>
        <v>7350</v>
      </c>
      <c r="P49" s="235">
        <f t="shared" ref="P49:P53" si="212">O49/$G$1</f>
        <v>5.8556335377228272</v>
      </c>
      <c r="Q49" s="236">
        <v>10000</v>
      </c>
      <c r="R49" s="237">
        <f t="shared" ref="R49:R53" si="213">IF(G49="USD",200,150)</f>
        <v>150</v>
      </c>
      <c r="S49" s="238">
        <f t="shared" ref="S49:S53" si="214">IF(P49&lt;R49,0,(O49+Q49)*0.08)</f>
        <v>0</v>
      </c>
      <c r="T49" s="239">
        <f t="shared" ref="T49:T53" si="215">IF(P49&lt;R49,0,(O49+S49)*0.1)</f>
        <v>0</v>
      </c>
      <c r="U49" s="240">
        <f t="shared" ref="U49:U53" si="216">ROUND(((O49+S49+T49)*V49),-2)</f>
        <v>11800</v>
      </c>
      <c r="V49" s="241">
        <f t="shared" ref="V49:V53" si="217">(AB49-Q49)/O49</f>
        <v>1.6054421768707483</v>
      </c>
      <c r="W49" s="242">
        <f t="shared" si="192"/>
        <v>14.412844036697248</v>
      </c>
      <c r="X49" s="243">
        <f t="shared" si="193"/>
        <v>314.20000000000005</v>
      </c>
      <c r="Y49" s="244">
        <f t="shared" si="194"/>
        <v>220.5</v>
      </c>
      <c r="Z49" s="242">
        <f t="shared" ref="Z49:Z53" si="218">(AB49*0.94)-(Q49+O49)</f>
        <v>3142</v>
      </c>
      <c r="AA49" s="245">
        <f t="shared" ref="AA49:AA53" si="219">Z49-X49-Y49</f>
        <v>2607.3000000000002</v>
      </c>
      <c r="AB49" s="246">
        <v>21800</v>
      </c>
      <c r="AC49" s="247">
        <f t="shared" ref="AC49:AC53" si="220">ROUNDUP(AB49/0.75, -1)</f>
        <v>29070</v>
      </c>
      <c r="AD49" s="2">
        <f>AB49-$AB$48</f>
        <v>3800</v>
      </c>
      <c r="AE49" s="1"/>
      <c r="AF49" s="1"/>
      <c r="AG49" s="1"/>
      <c r="AH49" s="1"/>
    </row>
    <row r="50" spans="1:34" s="50" customFormat="1">
      <c r="A50" s="44"/>
      <c r="B50" s="87"/>
      <c r="C50" s="669"/>
      <c r="D50" s="677"/>
      <c r="E50" s="250">
        <v>1</v>
      </c>
      <c r="F50" s="87" t="s">
        <v>1576</v>
      </c>
      <c r="G50" s="44" t="s">
        <v>1581</v>
      </c>
      <c r="H50" s="684"/>
      <c r="I50" s="695"/>
      <c r="J50" s="689"/>
      <c r="K50" s="319" t="s">
        <v>8</v>
      </c>
      <c r="L50" s="187">
        <v>39</v>
      </c>
      <c r="M50" s="232">
        <v>1</v>
      </c>
      <c r="N50" s="233">
        <f t="shared" si="210"/>
        <v>175</v>
      </c>
      <c r="O50" s="234">
        <f t="shared" si="211"/>
        <v>6825</v>
      </c>
      <c r="P50" s="235">
        <f t="shared" si="212"/>
        <v>5.4373739993140537</v>
      </c>
      <c r="Q50" s="236">
        <v>10000</v>
      </c>
      <c r="R50" s="237">
        <f t="shared" si="213"/>
        <v>150</v>
      </c>
      <c r="S50" s="238">
        <f t="shared" si="214"/>
        <v>0</v>
      </c>
      <c r="T50" s="239">
        <f t="shared" si="215"/>
        <v>0</v>
      </c>
      <c r="U50" s="240">
        <f t="shared" si="216"/>
        <v>10800</v>
      </c>
      <c r="V50" s="241">
        <f t="shared" si="217"/>
        <v>1.5824175824175823</v>
      </c>
      <c r="W50" s="242">
        <f t="shared" si="192"/>
        <v>13.110576923076922</v>
      </c>
      <c r="X50" s="243">
        <f t="shared" si="193"/>
        <v>272.7</v>
      </c>
      <c r="Y50" s="244">
        <f t="shared" si="194"/>
        <v>204.75</v>
      </c>
      <c r="Z50" s="242">
        <f t="shared" si="218"/>
        <v>2727</v>
      </c>
      <c r="AA50" s="245">
        <f t="shared" si="219"/>
        <v>2249.5500000000002</v>
      </c>
      <c r="AB50" s="246">
        <v>20800</v>
      </c>
      <c r="AC50" s="247">
        <f t="shared" si="220"/>
        <v>27740</v>
      </c>
      <c r="AD50" s="2">
        <f t="shared" ref="AD50:AD53" si="221">AB50-$AB$48</f>
        <v>2800</v>
      </c>
      <c r="AE50" s="1"/>
      <c r="AF50" s="1"/>
      <c r="AG50" s="1"/>
      <c r="AH50" s="1"/>
    </row>
    <row r="51" spans="1:34" s="50" customFormat="1">
      <c r="A51" s="44"/>
      <c r="B51" s="87"/>
      <c r="C51" s="669"/>
      <c r="D51" s="677"/>
      <c r="E51" s="250">
        <v>1</v>
      </c>
      <c r="F51" s="87" t="s">
        <v>1576</v>
      </c>
      <c r="G51" s="44" t="s">
        <v>1582</v>
      </c>
      <c r="H51" s="684"/>
      <c r="I51" s="695"/>
      <c r="J51" s="689"/>
      <c r="K51" s="319" t="s">
        <v>8</v>
      </c>
      <c r="L51" s="187">
        <v>68</v>
      </c>
      <c r="M51" s="232">
        <v>1</v>
      </c>
      <c r="N51" s="233">
        <f t="shared" si="210"/>
        <v>175</v>
      </c>
      <c r="O51" s="234">
        <f t="shared" si="211"/>
        <v>11900</v>
      </c>
      <c r="P51" s="235">
        <f t="shared" si="212"/>
        <v>9.4805495372655297</v>
      </c>
      <c r="Q51" s="236">
        <v>10000</v>
      </c>
      <c r="R51" s="237">
        <f t="shared" si="213"/>
        <v>150</v>
      </c>
      <c r="S51" s="238">
        <f t="shared" si="214"/>
        <v>0</v>
      </c>
      <c r="T51" s="239">
        <f t="shared" si="215"/>
        <v>0</v>
      </c>
      <c r="U51" s="240">
        <f t="shared" si="216"/>
        <v>15800</v>
      </c>
      <c r="V51" s="241">
        <f t="shared" si="217"/>
        <v>1.3277310924369747</v>
      </c>
      <c r="W51" s="242">
        <f t="shared" si="192"/>
        <v>9.1162790697674403</v>
      </c>
      <c r="X51" s="243">
        <f t="shared" si="193"/>
        <v>235.20000000000002</v>
      </c>
      <c r="Y51" s="244">
        <f t="shared" si="194"/>
        <v>357</v>
      </c>
      <c r="Z51" s="242">
        <f t="shared" si="218"/>
        <v>2352</v>
      </c>
      <c r="AA51" s="245">
        <f t="shared" si="219"/>
        <v>1759.8000000000002</v>
      </c>
      <c r="AB51" s="246">
        <v>25800</v>
      </c>
      <c r="AC51" s="247">
        <f t="shared" si="220"/>
        <v>34400</v>
      </c>
      <c r="AD51" s="2">
        <f t="shared" si="221"/>
        <v>7800</v>
      </c>
      <c r="AE51" s="1"/>
      <c r="AF51" s="1"/>
      <c r="AG51" s="1"/>
      <c r="AH51" s="1"/>
    </row>
    <row r="52" spans="1:34" s="50" customFormat="1">
      <c r="A52" s="44"/>
      <c r="B52" s="87"/>
      <c r="C52" s="669"/>
      <c r="D52" s="677"/>
      <c r="E52" s="250">
        <v>1</v>
      </c>
      <c r="F52" s="87" t="s">
        <v>1576</v>
      </c>
      <c r="G52" s="44" t="s">
        <v>1583</v>
      </c>
      <c r="H52" s="684"/>
      <c r="I52" s="695"/>
      <c r="J52" s="689"/>
      <c r="K52" s="319" t="s">
        <v>8</v>
      </c>
      <c r="L52" s="187">
        <v>68</v>
      </c>
      <c r="M52" s="232">
        <v>1</v>
      </c>
      <c r="N52" s="233">
        <f t="shared" si="210"/>
        <v>175</v>
      </c>
      <c r="O52" s="234">
        <f t="shared" si="211"/>
        <v>11900</v>
      </c>
      <c r="P52" s="235">
        <f t="shared" si="212"/>
        <v>9.4805495372655297</v>
      </c>
      <c r="Q52" s="236">
        <v>10000</v>
      </c>
      <c r="R52" s="237">
        <f t="shared" si="213"/>
        <v>150</v>
      </c>
      <c r="S52" s="238">
        <f t="shared" si="214"/>
        <v>0</v>
      </c>
      <c r="T52" s="239">
        <f t="shared" si="215"/>
        <v>0</v>
      </c>
      <c r="U52" s="240">
        <f t="shared" si="216"/>
        <v>15800</v>
      </c>
      <c r="V52" s="241">
        <f t="shared" si="217"/>
        <v>1.3277310924369747</v>
      </c>
      <c r="W52" s="242">
        <f t="shared" si="192"/>
        <v>9.1162790697674403</v>
      </c>
      <c r="X52" s="243">
        <f t="shared" si="193"/>
        <v>235.20000000000002</v>
      </c>
      <c r="Y52" s="244">
        <f t="shared" si="194"/>
        <v>357</v>
      </c>
      <c r="Z52" s="242">
        <f t="shared" si="218"/>
        <v>2352</v>
      </c>
      <c r="AA52" s="245">
        <f t="shared" si="219"/>
        <v>1759.8000000000002</v>
      </c>
      <c r="AB52" s="246">
        <v>25800</v>
      </c>
      <c r="AC52" s="247">
        <f t="shared" si="220"/>
        <v>34400</v>
      </c>
      <c r="AD52" s="2">
        <f t="shared" si="221"/>
        <v>7800</v>
      </c>
      <c r="AE52" s="1"/>
      <c r="AF52" s="1"/>
      <c r="AG52" s="1"/>
      <c r="AH52" s="1"/>
    </row>
    <row r="53" spans="1:34" s="50" customFormat="1">
      <c r="A53" s="44"/>
      <c r="B53" s="87"/>
      <c r="C53" s="670"/>
      <c r="D53" s="678"/>
      <c r="E53" s="250">
        <v>1</v>
      </c>
      <c r="F53" s="87" t="s">
        <v>1576</v>
      </c>
      <c r="G53" s="44" t="s">
        <v>1584</v>
      </c>
      <c r="H53" s="674"/>
      <c r="I53" s="696"/>
      <c r="J53" s="690"/>
      <c r="K53" s="317" t="s">
        <v>8</v>
      </c>
      <c r="L53" s="187">
        <v>88</v>
      </c>
      <c r="M53" s="188">
        <v>1</v>
      </c>
      <c r="N53" s="189">
        <f t="shared" si="210"/>
        <v>175</v>
      </c>
      <c r="O53" s="190">
        <f t="shared" si="211"/>
        <v>15400</v>
      </c>
      <c r="P53" s="191">
        <f t="shared" si="212"/>
        <v>12.268946459990685</v>
      </c>
      <c r="Q53" s="192">
        <v>10000</v>
      </c>
      <c r="R53" s="193">
        <f t="shared" si="213"/>
        <v>150</v>
      </c>
      <c r="S53" s="194">
        <f t="shared" si="214"/>
        <v>0</v>
      </c>
      <c r="T53" s="195">
        <f t="shared" si="215"/>
        <v>0</v>
      </c>
      <c r="U53" s="196">
        <f t="shared" si="216"/>
        <v>19800</v>
      </c>
      <c r="V53" s="197">
        <f t="shared" si="217"/>
        <v>1.2857142857142858</v>
      </c>
      <c r="W53" s="198">
        <f t="shared" si="192"/>
        <v>8.7651006711409387</v>
      </c>
      <c r="X53" s="199">
        <f t="shared" si="193"/>
        <v>261.2</v>
      </c>
      <c r="Y53" s="200">
        <f t="shared" si="194"/>
        <v>462</v>
      </c>
      <c r="Z53" s="198">
        <f t="shared" si="218"/>
        <v>2612</v>
      </c>
      <c r="AA53" s="201">
        <f t="shared" si="219"/>
        <v>1888.8000000000002</v>
      </c>
      <c r="AB53" s="202">
        <v>29800</v>
      </c>
      <c r="AC53" s="280">
        <f t="shared" si="220"/>
        <v>39740</v>
      </c>
      <c r="AD53" s="2">
        <f t="shared" si="221"/>
        <v>11800</v>
      </c>
      <c r="AE53" s="1"/>
      <c r="AF53" s="1"/>
      <c r="AG53" s="1"/>
      <c r="AH53" s="1"/>
    </row>
    <row r="54" spans="1:34" s="308" customFormat="1">
      <c r="A54" s="301"/>
      <c r="B54" s="302"/>
      <c r="C54" s="303" t="s">
        <v>1230</v>
      </c>
      <c r="D54" s="304" t="s">
        <v>1610</v>
      </c>
      <c r="E54" s="302">
        <v>1</v>
      </c>
      <c r="F54" s="302" t="s">
        <v>1231</v>
      </c>
      <c r="G54" s="305"/>
      <c r="H54" s="310"/>
      <c r="I54" s="278" t="s">
        <v>1863</v>
      </c>
      <c r="J54" s="320">
        <f t="shared" ref="J54:J59" si="222">LENB(I54)</f>
        <v>37</v>
      </c>
      <c r="K54" s="306" t="s">
        <v>8</v>
      </c>
      <c r="L54" s="300">
        <v>105</v>
      </c>
      <c r="M54" s="188">
        <v>1</v>
      </c>
      <c r="N54" s="189">
        <f t="shared" ref="N54" si="223">IF(K54="USD",$G$1,IF(K54="CNY",$G$2,IF(K54="JPY",$G$4,IF(K54="EUR",$G$3,"확인요망"))))</f>
        <v>175</v>
      </c>
      <c r="O54" s="190">
        <f t="shared" ref="O54" si="224">L54*N54</f>
        <v>18375</v>
      </c>
      <c r="P54" s="191">
        <f t="shared" ref="P54" si="225">O54/$G$1</f>
        <v>14.639083844307068</v>
      </c>
      <c r="Q54" s="192">
        <v>8100</v>
      </c>
      <c r="R54" s="193">
        <f t="shared" ref="R54" si="226">IF(G54="USD",200,150)</f>
        <v>150</v>
      </c>
      <c r="S54" s="194">
        <f t="shared" ref="S54" si="227">IF(P54&lt;R54,0,(O54+Q54)*0.08)</f>
        <v>0</v>
      </c>
      <c r="T54" s="195">
        <f t="shared" ref="T54" si="228">IF(P54&lt;R54,0,(O54+S54)*0.1)</f>
        <v>0</v>
      </c>
      <c r="U54" s="196">
        <f t="shared" ref="U54" si="229">ROUND(((O54+S54+T54)*V54),-2)</f>
        <v>16700</v>
      </c>
      <c r="V54" s="197">
        <f t="shared" ref="V54" si="230">(AB54-Q54)/O54</f>
        <v>0.90884353741496604</v>
      </c>
      <c r="W54" s="198">
        <f t="shared" si="192"/>
        <v>-12.754032258064516</v>
      </c>
      <c r="X54" s="199">
        <f t="shared" si="193"/>
        <v>-316.3</v>
      </c>
      <c r="Y54" s="200">
        <f t="shared" si="194"/>
        <v>551.25</v>
      </c>
      <c r="Z54" s="198">
        <f t="shared" ref="Z54" si="231">(AB54*0.94)-(Q54+O54)</f>
        <v>-3163</v>
      </c>
      <c r="AA54" s="201">
        <f t="shared" ref="AA54" si="232">Z54-X54-Y54</f>
        <v>-3397.95</v>
      </c>
      <c r="AB54" s="202">
        <v>24800</v>
      </c>
      <c r="AC54" s="280">
        <f t="shared" ref="AC54" si="233">ROUNDUP(AB54/0.75, -1)</f>
        <v>33070</v>
      </c>
      <c r="AD54" s="307"/>
      <c r="AE54" s="54"/>
      <c r="AF54" s="54"/>
      <c r="AG54" s="54"/>
      <c r="AH54" s="54"/>
    </row>
    <row r="55" spans="1:34" s="50" customFormat="1">
      <c r="A55" s="44"/>
      <c r="B55" s="87"/>
      <c r="C55" s="275" t="s">
        <v>1604</v>
      </c>
      <c r="D55" s="271"/>
      <c r="E55" s="65">
        <v>1</v>
      </c>
      <c r="F55" s="87"/>
      <c r="G55" s="44"/>
      <c r="H55" s="44"/>
      <c r="I55" s="274" t="s">
        <v>1608</v>
      </c>
      <c r="J55" s="187">
        <f t="shared" si="222"/>
        <v>31</v>
      </c>
      <c r="K55" s="272" t="s">
        <v>8</v>
      </c>
      <c r="L55" s="187">
        <v>29</v>
      </c>
      <c r="M55" s="252">
        <v>1</v>
      </c>
      <c r="N55" s="253">
        <f t="shared" ref="N55" si="234">IF(K55="USD",$G$1,IF(K55="CNY",$G$2,IF(K55="JPY",$G$4,IF(K55="EUR",$G$3,"확인요망"))))</f>
        <v>175</v>
      </c>
      <c r="O55" s="254">
        <f t="shared" ref="O55" si="235">L55*N55</f>
        <v>5075</v>
      </c>
      <c r="P55" s="255">
        <f t="shared" ref="P55" si="236">O55/$G$1</f>
        <v>4.043175537951476</v>
      </c>
      <c r="Q55" s="256">
        <v>6500</v>
      </c>
      <c r="R55" s="257">
        <f>IF(G55="USD",200,150)</f>
        <v>150</v>
      </c>
      <c r="S55" s="258">
        <f t="shared" ref="S55" si="237">IF(P55&lt;R55,0,(O55+Q55)*0.08)</f>
        <v>0</v>
      </c>
      <c r="T55" s="259">
        <f t="shared" ref="T55" si="238">IF(P55&lt;R55,0,(O55+S55)*0.1)</f>
        <v>0</v>
      </c>
      <c r="U55" s="260">
        <f t="shared" ref="U55" si="239">ROUND(((O55+S55+T55)*V55),-2)</f>
        <v>12300</v>
      </c>
      <c r="V55" s="261">
        <f t="shared" ref="V55" si="240">(AB55-Q55)/O55</f>
        <v>2.4275862068965517</v>
      </c>
      <c r="W55" s="262">
        <f t="shared" si="192"/>
        <v>32.496280552603608</v>
      </c>
      <c r="X55" s="263">
        <f t="shared" si="193"/>
        <v>611.57999999999993</v>
      </c>
      <c r="Y55" s="264">
        <f t="shared" si="194"/>
        <v>152.25</v>
      </c>
      <c r="Z55" s="262">
        <f t="shared" ref="Z55" si="241">(AB55*0.94)-(Q55+O55)</f>
        <v>6115.7999999999993</v>
      </c>
      <c r="AA55" s="265">
        <f t="shared" ref="AA55" si="242">Z55-X55-Y55</f>
        <v>5351.9699999999993</v>
      </c>
      <c r="AB55" s="266">
        <v>18820</v>
      </c>
      <c r="AC55" s="309">
        <f t="shared" ref="AC55" si="243">ROUNDUP(AB55/0.75, -1)</f>
        <v>25100</v>
      </c>
      <c r="AD55" s="2"/>
      <c r="AE55" s="1"/>
      <c r="AF55" s="1"/>
      <c r="AG55" s="1"/>
      <c r="AH55" s="1"/>
    </row>
    <row r="56" spans="1:34" s="308" customFormat="1">
      <c r="A56" s="310"/>
      <c r="B56" s="311"/>
      <c r="C56" s="312" t="s">
        <v>1602</v>
      </c>
      <c r="D56" s="313"/>
      <c r="E56" s="314">
        <v>1</v>
      </c>
      <c r="F56" s="311"/>
      <c r="G56" s="310"/>
      <c r="H56" s="310"/>
      <c r="I56" s="315" t="s">
        <v>1597</v>
      </c>
      <c r="J56" s="300">
        <f t="shared" si="222"/>
        <v>35</v>
      </c>
      <c r="K56" s="320" t="s">
        <v>8</v>
      </c>
      <c r="L56" s="300">
        <v>78</v>
      </c>
      <c r="M56" s="283">
        <v>1</v>
      </c>
      <c r="N56" s="284">
        <f t="shared" ref="N56" si="244">IF(K56="USD",$G$1,IF(K56="CNY",$G$2,IF(K56="JPY",$G$4,IF(K56="EUR",$G$3,"확인요망"))))</f>
        <v>175</v>
      </c>
      <c r="O56" s="285">
        <f t="shared" ref="O56" si="245">L56*N56</f>
        <v>13650</v>
      </c>
      <c r="P56" s="286">
        <f t="shared" ref="P56" si="246">O56/$G$1</f>
        <v>10.874747998628107</v>
      </c>
      <c r="Q56" s="287">
        <v>10000</v>
      </c>
      <c r="R56" s="288">
        <f>IF(G56="USD",200,150)</f>
        <v>150</v>
      </c>
      <c r="S56" s="289">
        <f t="shared" ref="S56" si="247">IF(P56&lt;R56,0,(O56+Q56)*0.08)</f>
        <v>0</v>
      </c>
      <c r="T56" s="290">
        <f t="shared" ref="T56" si="248">IF(P56&lt;R56,0,(O56+S56)*0.1)</f>
        <v>0</v>
      </c>
      <c r="U56" s="291">
        <f t="shared" ref="U56" si="249">ROUND(((O56+S56+T56)*V56),-2)</f>
        <v>21800</v>
      </c>
      <c r="V56" s="292">
        <f t="shared" ref="V56" si="250">(AB56-Q56)/O56</f>
        <v>1.5970695970695972</v>
      </c>
      <c r="W56" s="293">
        <f t="shared" si="192"/>
        <v>19.628930817610062</v>
      </c>
      <c r="X56" s="294">
        <f t="shared" si="193"/>
        <v>624.20000000000005</v>
      </c>
      <c r="Y56" s="295">
        <f t="shared" si="194"/>
        <v>409.5</v>
      </c>
      <c r="Z56" s="293">
        <f t="shared" ref="Z56" si="251">(AB56*0.94)-(Q56+O56)</f>
        <v>6242</v>
      </c>
      <c r="AA56" s="296">
        <f t="shared" ref="AA56" si="252">Z56-X56-Y56</f>
        <v>5208.3</v>
      </c>
      <c r="AB56" s="297">
        <v>31800</v>
      </c>
      <c r="AC56" s="298">
        <f t="shared" ref="AC56" si="253">ROUNDUP(AB56/0.75, -1)</f>
        <v>42400</v>
      </c>
      <c r="AD56" s="307">
        <v>21800</v>
      </c>
      <c r="AE56" s="54"/>
      <c r="AF56" s="54"/>
      <c r="AG56" s="54"/>
      <c r="AH56" s="54"/>
    </row>
    <row r="57" spans="1:34" s="308" customFormat="1">
      <c r="A57" s="310"/>
      <c r="B57" s="311"/>
      <c r="C57" s="312" t="s">
        <v>1603</v>
      </c>
      <c r="D57" s="313"/>
      <c r="E57" s="314">
        <v>1</v>
      </c>
      <c r="F57" s="311"/>
      <c r="G57" s="310"/>
      <c r="H57" s="310"/>
      <c r="I57" s="277" t="s">
        <v>1626</v>
      </c>
      <c r="J57" s="300">
        <f t="shared" si="222"/>
        <v>44</v>
      </c>
      <c r="K57" s="320" t="s">
        <v>8</v>
      </c>
      <c r="L57" s="300">
        <v>30</v>
      </c>
      <c r="M57" s="283">
        <v>1</v>
      </c>
      <c r="N57" s="284">
        <f t="shared" ref="N57" si="254">IF(K57="USD",$G$1,IF(K57="CNY",$G$2,IF(K57="JPY",$G$4,IF(K57="EUR",$G$3,"확인요망"))))</f>
        <v>175</v>
      </c>
      <c r="O57" s="285">
        <f t="shared" ref="O57" si="255">L57*N57</f>
        <v>5250</v>
      </c>
      <c r="P57" s="286">
        <f t="shared" ref="P57" si="256">O57/$G$1</f>
        <v>4.1825953840877341</v>
      </c>
      <c r="Q57" s="287">
        <v>10000</v>
      </c>
      <c r="R57" s="288">
        <f>IF(G57="USD",200,150)</f>
        <v>150</v>
      </c>
      <c r="S57" s="289">
        <f t="shared" ref="S57" si="257">IF(P57&lt;R57,0,(O57+Q57)*0.08)</f>
        <v>0</v>
      </c>
      <c r="T57" s="290">
        <f t="shared" ref="T57" si="258">IF(P57&lt;R57,0,(O57+S57)*0.1)</f>
        <v>0</v>
      </c>
      <c r="U57" s="291">
        <f t="shared" ref="U57" si="259">ROUND(((O57+S57+T57)*V57),-2)</f>
        <v>9800</v>
      </c>
      <c r="V57" s="292">
        <f t="shared" ref="V57" si="260">(AB57-Q57)/O57</f>
        <v>1.8666666666666667</v>
      </c>
      <c r="W57" s="293">
        <f t="shared" si="192"/>
        <v>16.979797979797979</v>
      </c>
      <c r="X57" s="294">
        <f t="shared" si="193"/>
        <v>336.20000000000005</v>
      </c>
      <c r="Y57" s="295">
        <f t="shared" si="194"/>
        <v>157.5</v>
      </c>
      <c r="Z57" s="293">
        <f t="shared" ref="Z57" si="261">(AB57*0.94)-(Q57+O57)</f>
        <v>3362</v>
      </c>
      <c r="AA57" s="296">
        <f t="shared" ref="AA57" si="262">Z57-X57-Y57</f>
        <v>2868.3</v>
      </c>
      <c r="AB57" s="297">
        <v>19800</v>
      </c>
      <c r="AC57" s="298">
        <f t="shared" ref="AC57" si="263">ROUNDUP(AB57/0.75, -1)</f>
        <v>26400</v>
      </c>
      <c r="AD57" s="307"/>
      <c r="AE57" s="54"/>
      <c r="AF57" s="54"/>
      <c r="AG57" s="54"/>
      <c r="AH57" s="54"/>
    </row>
    <row r="58" spans="1:34" s="308" customFormat="1">
      <c r="A58" s="310"/>
      <c r="B58" s="311"/>
      <c r="C58" s="312" t="s">
        <v>1633</v>
      </c>
      <c r="D58" s="313"/>
      <c r="E58" s="314">
        <v>1</v>
      </c>
      <c r="F58" s="311"/>
      <c r="G58" s="310" t="s">
        <v>1632</v>
      </c>
      <c r="H58" s="310"/>
      <c r="I58" s="316" t="s">
        <v>1635</v>
      </c>
      <c r="J58" s="300">
        <f t="shared" si="222"/>
        <v>43</v>
      </c>
      <c r="K58" s="320" t="s">
        <v>8</v>
      </c>
      <c r="L58" s="300">
        <v>48</v>
      </c>
      <c r="M58" s="283">
        <v>1</v>
      </c>
      <c r="N58" s="284">
        <f t="shared" ref="N58" si="264">IF(K58="USD",$G$1,IF(K58="CNY",$G$2,IF(K58="JPY",$G$4,IF(K58="EUR",$G$3,"확인요망"))))</f>
        <v>175</v>
      </c>
      <c r="O58" s="285">
        <f t="shared" ref="O58" si="265">L58*N58</f>
        <v>8400</v>
      </c>
      <c r="P58" s="286">
        <f t="shared" ref="P58" si="266">O58/$G$1</f>
        <v>6.6921526145403742</v>
      </c>
      <c r="Q58" s="287">
        <v>10000</v>
      </c>
      <c r="R58" s="288">
        <f>IF(G58="USD",200,150)</f>
        <v>150</v>
      </c>
      <c r="S58" s="289">
        <f t="shared" ref="S58" si="267">IF(P58&lt;R58,0,(O58+Q58)*0.08)</f>
        <v>0</v>
      </c>
      <c r="T58" s="290">
        <f t="shared" ref="T58" si="268">IF(P58&lt;R58,0,(O58+S58)*0.1)</f>
        <v>0</v>
      </c>
      <c r="U58" s="291">
        <f t="shared" ref="U58" si="269">ROUND(((O58+S58+T58)*V58),-2)</f>
        <v>14800</v>
      </c>
      <c r="V58" s="292">
        <f t="shared" ref="V58" si="270">(AB58-Q58)/O58</f>
        <v>1.7619047619047619</v>
      </c>
      <c r="W58" s="293">
        <f t="shared" si="192"/>
        <v>19.806451612903224</v>
      </c>
      <c r="X58" s="294">
        <f t="shared" si="193"/>
        <v>491.20000000000005</v>
      </c>
      <c r="Y58" s="295">
        <f t="shared" si="194"/>
        <v>252</v>
      </c>
      <c r="Z58" s="293">
        <f t="shared" ref="Z58" si="271">(AB58*0.94)-(Q58+O58)</f>
        <v>4912</v>
      </c>
      <c r="AA58" s="296">
        <f t="shared" ref="AA58" si="272">Z58-X58-Y58</f>
        <v>4168.8</v>
      </c>
      <c r="AB58" s="297">
        <v>24800</v>
      </c>
      <c r="AC58" s="298">
        <f t="shared" ref="AC58" si="273">ROUNDUP(AB58/0.75, -1)</f>
        <v>33070</v>
      </c>
      <c r="AD58" s="307"/>
      <c r="AE58" s="54"/>
      <c r="AF58" s="54"/>
      <c r="AG58" s="54"/>
      <c r="AH58" s="54"/>
    </row>
    <row r="59" spans="1:34" s="50" customFormat="1">
      <c r="A59" s="44"/>
      <c r="B59" s="87"/>
      <c r="C59" s="135" t="s">
        <v>1638</v>
      </c>
      <c r="D59" s="271"/>
      <c r="E59" s="65">
        <v>1</v>
      </c>
      <c r="F59" s="87"/>
      <c r="G59" s="44" t="s">
        <v>1639</v>
      </c>
      <c r="H59" s="44"/>
      <c r="I59" s="279" t="s">
        <v>1636</v>
      </c>
      <c r="J59" s="187">
        <f t="shared" si="222"/>
        <v>32</v>
      </c>
      <c r="K59" s="272" t="s">
        <v>8</v>
      </c>
      <c r="L59" s="187">
        <v>89</v>
      </c>
      <c r="M59" s="252">
        <v>1</v>
      </c>
      <c r="N59" s="253">
        <f t="shared" ref="N59" si="274">IF(K59="USD",$G$1,IF(K59="CNY",$G$2,IF(K59="JPY",$G$4,IF(K59="EUR",$G$3,"확인요망"))))</f>
        <v>175</v>
      </c>
      <c r="O59" s="254">
        <f t="shared" ref="O59" si="275">L59*N59</f>
        <v>15575</v>
      </c>
      <c r="P59" s="255">
        <f t="shared" ref="P59" si="276">O59/$G$1</f>
        <v>12.408366306126943</v>
      </c>
      <c r="Q59" s="256">
        <v>10000</v>
      </c>
      <c r="R59" s="257">
        <f>IF(G59="USD",200,150)</f>
        <v>150</v>
      </c>
      <c r="S59" s="258">
        <f t="shared" ref="S59" si="277">IF(P59&lt;R59,0,(O59+Q59)*0.08)</f>
        <v>0</v>
      </c>
      <c r="T59" s="259">
        <f t="shared" ref="T59" si="278">IF(P59&lt;R59,0,(O59+S59)*0.1)</f>
        <v>0</v>
      </c>
      <c r="U59" s="260">
        <f t="shared" ref="U59" si="279">ROUND(((O59+S59+T59)*V59),-2)</f>
        <v>23800</v>
      </c>
      <c r="V59" s="261">
        <f t="shared" ref="V59" si="280">(AB59-Q59)/O59</f>
        <v>1.5280898876404494</v>
      </c>
      <c r="W59" s="262">
        <f t="shared" si="192"/>
        <v>18.334319526627219</v>
      </c>
      <c r="X59" s="263">
        <f t="shared" si="193"/>
        <v>619.70000000000005</v>
      </c>
      <c r="Y59" s="264">
        <f t="shared" si="194"/>
        <v>467.25</v>
      </c>
      <c r="Z59" s="262">
        <f t="shared" ref="Z59" si="281">(AB59*0.94)-(Q59+O59)</f>
        <v>6197</v>
      </c>
      <c r="AA59" s="265">
        <f t="shared" ref="AA59" si="282">Z59-X59-Y59</f>
        <v>5110.05</v>
      </c>
      <c r="AB59" s="266">
        <v>33800</v>
      </c>
      <c r="AC59" s="309">
        <f t="shared" ref="AC59" si="283">ROUNDUP(AB59/0.75, -1)</f>
        <v>45070</v>
      </c>
      <c r="AD59" s="2"/>
      <c r="AE59" s="1"/>
      <c r="AF59" s="1"/>
      <c r="AG59" s="1"/>
      <c r="AH59" s="1"/>
    </row>
    <row r="60" spans="1:34" s="50" customFormat="1">
      <c r="A60" s="210"/>
      <c r="B60" s="211"/>
      <c r="C60" s="668" t="s">
        <v>1646</v>
      </c>
      <c r="D60" s="691"/>
      <c r="E60" s="281">
        <v>1</v>
      </c>
      <c r="F60" s="211" t="s">
        <v>1640</v>
      </c>
      <c r="G60" s="210" t="s">
        <v>1641</v>
      </c>
      <c r="H60" s="673" t="s">
        <v>1642</v>
      </c>
      <c r="I60" s="685" t="s">
        <v>1645</v>
      </c>
      <c r="J60" s="688">
        <f t="shared" ref="J60:J62" si="284">LENB(I60)</f>
        <v>42</v>
      </c>
      <c r="K60" s="320" t="s">
        <v>8</v>
      </c>
      <c r="L60" s="282">
        <v>239</v>
      </c>
      <c r="M60" s="283">
        <v>1</v>
      </c>
      <c r="N60" s="284">
        <f t="shared" ref="N60:N62" si="285">IF(K60="USD",$G$1,IF(K60="CNY",$G$2,IF(K60="JPY",$G$4,IF(K60="EUR",$G$3,"확인요망"))))</f>
        <v>175</v>
      </c>
      <c r="O60" s="285">
        <f t="shared" ref="O60:O62" si="286">L60*N60</f>
        <v>41825</v>
      </c>
      <c r="P60" s="286">
        <f t="shared" ref="P60:P62" si="287">O60/$G$1</f>
        <v>33.32134322656561</v>
      </c>
      <c r="Q60" s="287">
        <v>10000</v>
      </c>
      <c r="R60" s="288">
        <f t="shared" ref="R60:R62" si="288">IF(G60="USD",200,150)</f>
        <v>150</v>
      </c>
      <c r="S60" s="289">
        <f t="shared" ref="S60:S62" si="289">IF(P60&lt;R60,0,(O60+Q60)*0.08)</f>
        <v>0</v>
      </c>
      <c r="T60" s="290">
        <f t="shared" ref="T60:T62" si="290">IF(P60&lt;R60,0,(O60+S60)*0.1)</f>
        <v>0</v>
      </c>
      <c r="U60" s="291">
        <f t="shared" ref="U60:U62" si="291">ROUND(((O60+S60+T60)*V60),-2)</f>
        <v>75800</v>
      </c>
      <c r="V60" s="292">
        <f t="shared" ref="V60:V62" si="292">(AB60-Q60)/O60</f>
        <v>1.8123132098027495</v>
      </c>
      <c r="W60" s="293">
        <f t="shared" si="192"/>
        <v>33.5979020979021</v>
      </c>
      <c r="X60" s="294">
        <f t="shared" si="193"/>
        <v>2882.7000000000003</v>
      </c>
      <c r="Y60" s="295">
        <f t="shared" si="194"/>
        <v>1254.75</v>
      </c>
      <c r="Z60" s="293">
        <f t="shared" ref="Z60:Z62" si="293">(AB60*0.94)-(Q60+O60)</f>
        <v>28827</v>
      </c>
      <c r="AA60" s="296">
        <f t="shared" ref="AA60:AA62" si="294">Z60-X60-Y60</f>
        <v>24689.55</v>
      </c>
      <c r="AB60" s="297">
        <v>85800</v>
      </c>
      <c r="AC60" s="298">
        <f t="shared" ref="AC60:AC62" si="295">ROUNDUP(AB60/0.75, -1)</f>
        <v>114400</v>
      </c>
      <c r="AD60" s="2"/>
      <c r="AE60" s="1"/>
      <c r="AF60" s="1"/>
      <c r="AG60" s="1"/>
      <c r="AH60" s="1"/>
    </row>
    <row r="61" spans="1:34" s="50" customFormat="1">
      <c r="A61" s="44"/>
      <c r="B61" s="87"/>
      <c r="C61" s="669"/>
      <c r="D61" s="692"/>
      <c r="E61" s="65">
        <v>1</v>
      </c>
      <c r="F61" s="87" t="s">
        <v>1640</v>
      </c>
      <c r="G61" s="44" t="s">
        <v>1643</v>
      </c>
      <c r="H61" s="684"/>
      <c r="I61" s="686"/>
      <c r="J61" s="689">
        <f t="shared" si="284"/>
        <v>0</v>
      </c>
      <c r="K61" s="319" t="s">
        <v>8</v>
      </c>
      <c r="L61" s="187">
        <v>289.5</v>
      </c>
      <c r="M61" s="232">
        <v>1</v>
      </c>
      <c r="N61" s="233">
        <f t="shared" si="285"/>
        <v>175</v>
      </c>
      <c r="O61" s="234">
        <f t="shared" si="286"/>
        <v>50662.5</v>
      </c>
      <c r="P61" s="235">
        <f t="shared" si="287"/>
        <v>40.36204545644663</v>
      </c>
      <c r="Q61" s="236">
        <v>10000</v>
      </c>
      <c r="R61" s="237">
        <f t="shared" si="288"/>
        <v>150</v>
      </c>
      <c r="S61" s="238">
        <f t="shared" si="289"/>
        <v>0</v>
      </c>
      <c r="T61" s="239">
        <f t="shared" si="290"/>
        <v>0</v>
      </c>
      <c r="U61" s="240">
        <f t="shared" si="291"/>
        <v>86800</v>
      </c>
      <c r="V61" s="241">
        <f t="shared" si="292"/>
        <v>1.7132987910189983</v>
      </c>
      <c r="W61" s="242">
        <f t="shared" si="192"/>
        <v>31.332128099173556</v>
      </c>
      <c r="X61" s="243">
        <f t="shared" si="193"/>
        <v>3032.9500000000003</v>
      </c>
      <c r="Y61" s="244">
        <f t="shared" si="194"/>
        <v>1519.875</v>
      </c>
      <c r="Z61" s="242">
        <f t="shared" si="293"/>
        <v>30329.5</v>
      </c>
      <c r="AA61" s="245">
        <f t="shared" si="294"/>
        <v>25776.674999999999</v>
      </c>
      <c r="AB61" s="246">
        <v>96800</v>
      </c>
      <c r="AC61" s="247">
        <f t="shared" si="295"/>
        <v>129070</v>
      </c>
      <c r="AD61" s="2">
        <f>AB61-$AB$60</f>
        <v>11000</v>
      </c>
      <c r="AE61" s="1"/>
      <c r="AF61" s="1"/>
      <c r="AG61" s="1"/>
      <c r="AH61" s="1"/>
    </row>
    <row r="62" spans="1:34" s="50" customFormat="1">
      <c r="A62" s="350"/>
      <c r="B62" s="357"/>
      <c r="C62" s="670"/>
      <c r="D62" s="693"/>
      <c r="E62" s="356">
        <v>1</v>
      </c>
      <c r="F62" s="357" t="s">
        <v>1640</v>
      </c>
      <c r="G62" s="350" t="s">
        <v>1644</v>
      </c>
      <c r="H62" s="674"/>
      <c r="I62" s="687"/>
      <c r="J62" s="690">
        <f t="shared" si="284"/>
        <v>0</v>
      </c>
      <c r="K62" s="317" t="s">
        <v>8</v>
      </c>
      <c r="L62" s="347">
        <v>368</v>
      </c>
      <c r="M62" s="188">
        <v>1</v>
      </c>
      <c r="N62" s="189">
        <f t="shared" si="285"/>
        <v>175</v>
      </c>
      <c r="O62" s="190">
        <f t="shared" si="286"/>
        <v>64400</v>
      </c>
      <c r="P62" s="191">
        <f t="shared" si="287"/>
        <v>51.306503378142864</v>
      </c>
      <c r="Q62" s="192">
        <v>10000</v>
      </c>
      <c r="R62" s="193">
        <f t="shared" si="288"/>
        <v>150</v>
      </c>
      <c r="S62" s="194">
        <f t="shared" si="289"/>
        <v>0</v>
      </c>
      <c r="T62" s="195">
        <f t="shared" si="290"/>
        <v>0</v>
      </c>
      <c r="U62" s="196">
        <f t="shared" si="291"/>
        <v>108000</v>
      </c>
      <c r="V62" s="197">
        <f t="shared" si="292"/>
        <v>1.6770186335403727</v>
      </c>
      <c r="W62" s="198">
        <f t="shared" si="192"/>
        <v>30.949152542372882</v>
      </c>
      <c r="X62" s="199">
        <f t="shared" si="193"/>
        <v>3652</v>
      </c>
      <c r="Y62" s="200">
        <f t="shared" si="194"/>
        <v>1932</v>
      </c>
      <c r="Z62" s="198">
        <f t="shared" si="293"/>
        <v>36520</v>
      </c>
      <c r="AA62" s="201">
        <f t="shared" si="294"/>
        <v>30936</v>
      </c>
      <c r="AB62" s="202">
        <v>118000</v>
      </c>
      <c r="AC62" s="280">
        <f t="shared" si="295"/>
        <v>157340</v>
      </c>
      <c r="AD62" s="2">
        <f>AB62-$AB$60</f>
        <v>32200</v>
      </c>
      <c r="AE62" s="1"/>
      <c r="AF62" s="1"/>
      <c r="AG62" s="1"/>
      <c r="AH62" s="1"/>
    </row>
    <row r="63" spans="1:34" s="323" customFormat="1">
      <c r="A63" s="673"/>
      <c r="B63" s="681"/>
      <c r="C63" s="681"/>
      <c r="D63" s="691"/>
      <c r="E63" s="358">
        <v>1</v>
      </c>
      <c r="F63" s="662"/>
      <c r="G63" s="349" t="s">
        <v>1649</v>
      </c>
      <c r="H63" s="666" t="s">
        <v>1648</v>
      </c>
      <c r="I63" s="662" t="s">
        <v>1647</v>
      </c>
      <c r="J63" s="353"/>
      <c r="K63" s="318" t="s">
        <v>8</v>
      </c>
      <c r="L63" s="212">
        <v>23</v>
      </c>
      <c r="M63" s="213">
        <v>1</v>
      </c>
      <c r="N63" s="106">
        <f t="shared" si="57"/>
        <v>175</v>
      </c>
      <c r="O63" s="214">
        <f t="shared" si="58"/>
        <v>4025</v>
      </c>
      <c r="P63" s="215">
        <f t="shared" si="59"/>
        <v>3.206656461133929</v>
      </c>
      <c r="Q63" s="216">
        <v>10000</v>
      </c>
      <c r="R63" s="217">
        <f t="shared" ref="R63:R68" si="296">IF(G63="USD",200,150)</f>
        <v>150</v>
      </c>
      <c r="S63" s="218">
        <f t="shared" si="61"/>
        <v>0</v>
      </c>
      <c r="T63" s="219">
        <f t="shared" si="62"/>
        <v>0</v>
      </c>
      <c r="U63" s="220">
        <f t="shared" si="63"/>
        <v>9800</v>
      </c>
      <c r="V63" s="221">
        <f t="shared" si="64"/>
        <v>2.4347826086956523</v>
      </c>
      <c r="W63" s="222">
        <f t="shared" si="65"/>
        <v>23.166666666666664</v>
      </c>
      <c r="X63" s="223">
        <f t="shared" si="66"/>
        <v>458.70000000000005</v>
      </c>
      <c r="Y63" s="224">
        <f t="shared" si="67"/>
        <v>120.75</v>
      </c>
      <c r="Z63" s="222">
        <f t="shared" si="68"/>
        <v>4587</v>
      </c>
      <c r="AA63" s="225">
        <f t="shared" si="69"/>
        <v>4007.55</v>
      </c>
      <c r="AB63" s="226">
        <v>19800</v>
      </c>
      <c r="AC63" s="322">
        <f t="shared" si="70"/>
        <v>26400</v>
      </c>
      <c r="AD63" s="329">
        <f>AB63-AB64</f>
        <v>6000</v>
      </c>
      <c r="AE63" s="52"/>
      <c r="AF63" s="52"/>
      <c r="AG63" s="52"/>
      <c r="AH63" s="52"/>
    </row>
    <row r="64" spans="1:34" s="267" customFormat="1">
      <c r="A64" s="684"/>
      <c r="B64" s="682"/>
      <c r="C64" s="682"/>
      <c r="D64" s="692"/>
      <c r="E64" s="357">
        <v>1</v>
      </c>
      <c r="F64" s="671"/>
      <c r="G64" s="350" t="s">
        <v>1650</v>
      </c>
      <c r="H64" s="661"/>
      <c r="I64" s="671"/>
      <c r="J64" s="355"/>
      <c r="K64" s="78" t="s">
        <v>8</v>
      </c>
      <c r="L64" s="79">
        <v>12</v>
      </c>
      <c r="M64" s="18">
        <v>1</v>
      </c>
      <c r="N64" s="19">
        <f t="shared" ref="N64" si="297">IF(K64="USD",$G$1,IF(K64="CNY",$G$2,IF(K64="JPY",$G$4,IF(K64="EUR",$G$3,"확인요망"))))</f>
        <v>175</v>
      </c>
      <c r="O64" s="20">
        <f t="shared" ref="O64" si="298">L64*N64</f>
        <v>2100</v>
      </c>
      <c r="P64" s="21">
        <f t="shared" ref="P64" si="299">O64/$G$1</f>
        <v>1.6730381536350936</v>
      </c>
      <c r="Q64" s="22">
        <v>10000</v>
      </c>
      <c r="R64" s="23">
        <f t="shared" si="296"/>
        <v>150</v>
      </c>
      <c r="S64" s="24">
        <f t="shared" ref="S64" si="300">IF(P64&lt;R64,0,(O64+Q64)*0.08)</f>
        <v>0</v>
      </c>
      <c r="T64" s="25">
        <f t="shared" ref="T64" si="301">IF(P64&lt;R64,0,(O64+S64)*0.1)</f>
        <v>0</v>
      </c>
      <c r="U64" s="26">
        <f t="shared" ref="U64" si="302">ROUND(((O64+S64+T64)*V64),-2)</f>
        <v>3800</v>
      </c>
      <c r="V64" s="35">
        <f t="shared" ref="V64" si="303">(AB64-Q64)/O64</f>
        <v>1.8095238095238095</v>
      </c>
      <c r="W64" s="27">
        <f t="shared" si="65"/>
        <v>6.3188405797101446</v>
      </c>
      <c r="X64" s="28">
        <f t="shared" si="66"/>
        <v>87.2</v>
      </c>
      <c r="Y64" s="29">
        <f t="shared" si="67"/>
        <v>63</v>
      </c>
      <c r="Z64" s="27">
        <f t="shared" ref="Z64" si="304">(AB64*0.94)-(Q64+O64)</f>
        <v>872</v>
      </c>
      <c r="AA64" s="30">
        <f t="shared" ref="AA64" si="305">Z64-X64-Y64</f>
        <v>721.8</v>
      </c>
      <c r="AB64" s="32">
        <v>13800</v>
      </c>
      <c r="AC64" s="31">
        <f t="shared" ref="AC64" si="306">ROUNDUP(AB64/0.75, -1)</f>
        <v>18400</v>
      </c>
      <c r="AE64" s="41"/>
      <c r="AF64" s="41"/>
      <c r="AG64" s="41"/>
      <c r="AH64" s="41"/>
    </row>
    <row r="65" spans="1:34" s="327" customFormat="1">
      <c r="A65" s="674"/>
      <c r="B65" s="683"/>
      <c r="C65" s="683"/>
      <c r="D65" s="693"/>
      <c r="E65" s="230">
        <v>1</v>
      </c>
      <c r="F65" s="663"/>
      <c r="G65" s="351" t="s">
        <v>1651</v>
      </c>
      <c r="H65" s="667"/>
      <c r="I65" s="663"/>
      <c r="J65" s="354"/>
      <c r="K65" s="319" t="s">
        <v>8</v>
      </c>
      <c r="L65" s="231">
        <v>15</v>
      </c>
      <c r="M65" s="232">
        <v>1</v>
      </c>
      <c r="N65" s="233">
        <f t="shared" ref="N65" si="307">IF(K65="USD",$G$1,IF(K65="CNY",$G$2,IF(K65="JPY",$G$4,IF(K65="EUR",$G$3,"확인요망"))))</f>
        <v>175</v>
      </c>
      <c r="O65" s="234">
        <f t="shared" ref="O65" si="308">L65*N65</f>
        <v>2625</v>
      </c>
      <c r="P65" s="235">
        <f t="shared" ref="P65" si="309">O65/$G$1</f>
        <v>2.0912976920438671</v>
      </c>
      <c r="Q65" s="236">
        <v>10000</v>
      </c>
      <c r="R65" s="237">
        <f t="shared" si="296"/>
        <v>150</v>
      </c>
      <c r="S65" s="238">
        <f t="shared" ref="S65" si="310">IF(P65&lt;R65,0,(O65+Q65)*0.08)</f>
        <v>0</v>
      </c>
      <c r="T65" s="239">
        <f t="shared" ref="T65" si="311">IF(P65&lt;R65,0,(O65+S65)*0.1)</f>
        <v>0</v>
      </c>
      <c r="U65" s="240">
        <f t="shared" ref="U65" si="312">ROUND(((O65+S65+T65)*V65),-2)</f>
        <v>5800</v>
      </c>
      <c r="V65" s="241">
        <f t="shared" ref="V65" si="313">(AB65-Q65)/O65</f>
        <v>2.2095238095238097</v>
      </c>
      <c r="W65" s="242">
        <f t="shared" si="65"/>
        <v>14.094936708860759</v>
      </c>
      <c r="X65" s="243">
        <f t="shared" si="66"/>
        <v>222.70000000000002</v>
      </c>
      <c r="Y65" s="244">
        <f t="shared" si="67"/>
        <v>78.75</v>
      </c>
      <c r="Z65" s="242">
        <f t="shared" ref="Z65" si="314">(AB65*0.94)-(Q65+O65)</f>
        <v>2227</v>
      </c>
      <c r="AA65" s="245">
        <f t="shared" ref="AA65" si="315">Z65-X65-Y65</f>
        <v>1925.55</v>
      </c>
      <c r="AB65" s="246">
        <v>15800</v>
      </c>
      <c r="AC65" s="325">
        <f t="shared" ref="AC65" si="316">ROUNDUP(AB65/0.75, -1)</f>
        <v>21070</v>
      </c>
      <c r="AD65" s="326">
        <f>AB65-$AB$64</f>
        <v>2000</v>
      </c>
      <c r="AE65" s="53"/>
      <c r="AF65" s="53"/>
      <c r="AG65" s="53"/>
      <c r="AH65" s="53"/>
    </row>
    <row r="66" spans="1:34" s="50" customFormat="1">
      <c r="A66" s="344"/>
      <c r="B66" s="87"/>
      <c r="C66" s="135" t="s">
        <v>1652</v>
      </c>
      <c r="D66" s="345"/>
      <c r="E66" s="87">
        <v>1</v>
      </c>
      <c r="F66" s="87" t="s">
        <v>1654</v>
      </c>
      <c r="G66" s="344" t="s">
        <v>1653</v>
      </c>
      <c r="H66" s="87" t="s">
        <v>1655</v>
      </c>
      <c r="I66" s="343" t="s">
        <v>1671</v>
      </c>
      <c r="J66" s="348">
        <f t="shared" ref="J66" si="317">LENB(I66)</f>
        <v>30</v>
      </c>
      <c r="K66" s="67" t="s">
        <v>8</v>
      </c>
      <c r="L66" s="203">
        <v>70</v>
      </c>
      <c r="M66" s="6">
        <v>1</v>
      </c>
      <c r="N66" s="7">
        <f t="shared" ref="N66" si="318">IF(K66="USD",$G$1,IF(K66="CNY",$G$2,IF(K66="JPY",$G$4,IF(K66="EUR",$G$3,"확인요망"))))</f>
        <v>175</v>
      </c>
      <c r="O66" s="8">
        <f t="shared" ref="O66" si="319">L66*N66</f>
        <v>12250</v>
      </c>
      <c r="P66" s="9">
        <f t="shared" ref="P66" si="320">O66/$G$1</f>
        <v>9.759389229538046</v>
      </c>
      <c r="Q66" s="10">
        <v>10000</v>
      </c>
      <c r="R66" s="11">
        <f t="shared" si="296"/>
        <v>150</v>
      </c>
      <c r="S66" s="12">
        <f t="shared" ref="S66" si="321">IF(P66&lt;R66,0,(O66+Q66)*0.08)</f>
        <v>0</v>
      </c>
      <c r="T66" s="13">
        <f t="shared" ref="T66" si="322">IF(P66&lt;R66,0,(O66+S66)*0.1)</f>
        <v>0</v>
      </c>
      <c r="U66" s="14">
        <f t="shared" ref="U66" si="323">ROUND(((O66+S66+T66)*V66),-2)</f>
        <v>19800</v>
      </c>
      <c r="V66" s="204">
        <f t="shared" ref="V66" si="324">(AB66-Q66)/O66</f>
        <v>1.616326530612245</v>
      </c>
      <c r="W66" s="205">
        <f t="shared" si="65"/>
        <v>19.335570469798657</v>
      </c>
      <c r="X66" s="206">
        <f t="shared" si="66"/>
        <v>576.20000000000005</v>
      </c>
      <c r="Y66" s="207">
        <f t="shared" si="67"/>
        <v>367.5</v>
      </c>
      <c r="Z66" s="205">
        <f t="shared" ref="Z66" si="325">(AB66*0.94)-(Q66+O66)</f>
        <v>5762</v>
      </c>
      <c r="AA66" s="208">
        <f t="shared" ref="AA66" si="326">Z66-X66-Y66</f>
        <v>4818.3</v>
      </c>
      <c r="AB66" s="209">
        <v>29800</v>
      </c>
      <c r="AC66" s="380">
        <f t="shared" ref="AC66" si="327">ROUNDUP(AB66/0.75, -1)</f>
        <v>39740</v>
      </c>
      <c r="AD66" s="2"/>
      <c r="AE66" s="1"/>
      <c r="AF66" s="1"/>
      <c r="AG66" s="1"/>
      <c r="AH66" s="1"/>
    </row>
    <row r="67" spans="1:34" s="50" customFormat="1">
      <c r="A67" s="344"/>
      <c r="B67" s="87"/>
      <c r="C67" s="135" t="s">
        <v>1674</v>
      </c>
      <c r="D67" s="345"/>
      <c r="E67" s="87">
        <v>1</v>
      </c>
      <c r="F67" s="87" t="s">
        <v>1689</v>
      </c>
      <c r="G67" s="344"/>
      <c r="H67" s="87" t="s">
        <v>1688</v>
      </c>
      <c r="I67" s="343" t="s">
        <v>1687</v>
      </c>
      <c r="J67" s="300">
        <f t="shared" ref="J67:J68" si="328">LENB(I67)</f>
        <v>34</v>
      </c>
      <c r="K67" s="78" t="s">
        <v>8</v>
      </c>
      <c r="L67" s="79">
        <v>300</v>
      </c>
      <c r="M67" s="18">
        <v>1</v>
      </c>
      <c r="N67" s="19">
        <f t="shared" ref="N67" si="329">IF(K67="USD",$G$1,IF(K67="CNY",$G$2,IF(K67="JPY",$G$4,IF(K67="EUR",$G$3,"확인요망"))))</f>
        <v>175</v>
      </c>
      <c r="O67" s="20">
        <f t="shared" ref="O67" si="330">L67*N67</f>
        <v>52500</v>
      </c>
      <c r="P67" s="21">
        <f t="shared" ref="P67" si="331">O67/$G$1</f>
        <v>41.825953840877339</v>
      </c>
      <c r="Q67" s="22">
        <v>10000</v>
      </c>
      <c r="R67" s="23">
        <f t="shared" si="296"/>
        <v>150</v>
      </c>
      <c r="S67" s="24">
        <f t="shared" ref="S67" si="332">IF(P67&lt;R67,0,(O67+Q67)*0.08)</f>
        <v>0</v>
      </c>
      <c r="T67" s="25">
        <f t="shared" ref="T67" si="333">IF(P67&lt;R67,0,(O67+S67)*0.1)</f>
        <v>0</v>
      </c>
      <c r="U67" s="26">
        <f t="shared" ref="U67" si="334">ROUND(((O67+S67+T67)*V67),-2)</f>
        <v>68900</v>
      </c>
      <c r="V67" s="35">
        <f t="shared" ref="V67" si="335">(AB67-Q67)/O67</f>
        <v>1.3123809523809524</v>
      </c>
      <c r="W67" s="27">
        <f t="shared" si="65"/>
        <v>14.785804816223067</v>
      </c>
      <c r="X67" s="28">
        <f t="shared" si="66"/>
        <v>1166.6000000000001</v>
      </c>
      <c r="Y67" s="29">
        <f t="shared" si="67"/>
        <v>1575</v>
      </c>
      <c r="Z67" s="27">
        <f t="shared" ref="Z67" si="336">(AB67*0.94)-(Q67+O67)</f>
        <v>11666</v>
      </c>
      <c r="AA67" s="30">
        <f t="shared" ref="AA67" si="337">Z67-X67-Y67</f>
        <v>8924.4</v>
      </c>
      <c r="AB67" s="32">
        <v>78900</v>
      </c>
      <c r="AC67" s="31">
        <f t="shared" ref="AC67" si="338">ROUNDUP(AB67/0.75, -1)</f>
        <v>105200</v>
      </c>
      <c r="AD67" s="2"/>
      <c r="AE67" s="1"/>
      <c r="AF67" s="1"/>
      <c r="AG67" s="1"/>
      <c r="AH67" s="1"/>
    </row>
    <row r="68" spans="1:34" s="50" customFormat="1">
      <c r="A68" s="344"/>
      <c r="B68" s="87"/>
      <c r="C68" s="733" t="s">
        <v>1673</v>
      </c>
      <c r="D68" s="692"/>
      <c r="E68" s="87">
        <v>1</v>
      </c>
      <c r="F68" s="87" t="s">
        <v>1706</v>
      </c>
      <c r="G68" s="344" t="s">
        <v>1710</v>
      </c>
      <c r="H68" s="661" t="s">
        <v>1705</v>
      </c>
      <c r="I68" s="671" t="s">
        <v>1704</v>
      </c>
      <c r="J68" s="664">
        <f t="shared" si="328"/>
        <v>38</v>
      </c>
      <c r="K68" s="78" t="s">
        <v>8</v>
      </c>
      <c r="L68" s="79">
        <v>168</v>
      </c>
      <c r="M68" s="18">
        <v>1</v>
      </c>
      <c r="N68" s="19">
        <f t="shared" ref="N68" si="339">IF(K68="USD",$G$1,IF(K68="CNY",$G$2,IF(K68="JPY",$G$4,IF(K68="EUR",$G$3,"확인요망"))))</f>
        <v>175</v>
      </c>
      <c r="O68" s="20">
        <f t="shared" ref="O68" si="340">L68*N68</f>
        <v>29400</v>
      </c>
      <c r="P68" s="21">
        <f t="shared" ref="P68" si="341">O68/$G$1</f>
        <v>23.422534150891309</v>
      </c>
      <c r="Q68" s="22">
        <v>10000</v>
      </c>
      <c r="R68" s="23">
        <f t="shared" si="296"/>
        <v>150</v>
      </c>
      <c r="S68" s="24">
        <f t="shared" ref="S68" si="342">IF(P68&lt;R68,0,(O68+Q68)*0.08)</f>
        <v>0</v>
      </c>
      <c r="T68" s="25">
        <f t="shared" ref="T68" si="343">IF(P68&lt;R68,0,(O68+S68)*0.1)</f>
        <v>0</v>
      </c>
      <c r="U68" s="26">
        <f t="shared" ref="U68" si="344">ROUND(((O68+S68+T68)*V68),-2)</f>
        <v>38800</v>
      </c>
      <c r="V68" s="35">
        <f t="shared" ref="V68" si="345">(AB68-Q68)/O68</f>
        <v>1.3197278911564625</v>
      </c>
      <c r="W68" s="27">
        <f t="shared" si="65"/>
        <v>13.262295081967213</v>
      </c>
      <c r="X68" s="28">
        <f t="shared" si="66"/>
        <v>647.20000000000005</v>
      </c>
      <c r="Y68" s="29">
        <f t="shared" si="67"/>
        <v>882</v>
      </c>
      <c r="Z68" s="27">
        <f t="shared" ref="Z68" si="346">(AB68*0.94)-(Q68+O68)</f>
        <v>6472</v>
      </c>
      <c r="AA68" s="30">
        <f t="shared" ref="AA68" si="347">Z68-X68-Y68</f>
        <v>4942.8</v>
      </c>
      <c r="AB68" s="32">
        <v>48800</v>
      </c>
      <c r="AC68" s="31">
        <f t="shared" ref="AC68" si="348">ROUNDUP(AB68/0.75, -1)</f>
        <v>65070</v>
      </c>
      <c r="AD68" s="2"/>
      <c r="AE68" s="1"/>
      <c r="AF68" s="1"/>
      <c r="AG68" s="1"/>
      <c r="AH68" s="1"/>
    </row>
    <row r="69" spans="1:34" s="50" customFormat="1">
      <c r="A69" s="344"/>
      <c r="B69" s="87"/>
      <c r="C69" s="733"/>
      <c r="D69" s="692"/>
      <c r="E69" s="87">
        <v>1</v>
      </c>
      <c r="F69" s="87" t="s">
        <v>1711</v>
      </c>
      <c r="G69" s="344" t="s">
        <v>1708</v>
      </c>
      <c r="H69" s="661"/>
      <c r="I69" s="671"/>
      <c r="J69" s="672"/>
      <c r="K69" s="78" t="s">
        <v>8</v>
      </c>
      <c r="L69" s="79">
        <v>178</v>
      </c>
      <c r="M69" s="18">
        <v>1</v>
      </c>
      <c r="N69" s="19">
        <f t="shared" ref="N69:N71" si="349">IF(K69="USD",$G$1,IF(K69="CNY",$G$2,IF(K69="JPY",$G$4,IF(K69="EUR",$G$3,"확인요망"))))</f>
        <v>175</v>
      </c>
      <c r="O69" s="20">
        <f t="shared" ref="O69:O71" si="350">L69*N69</f>
        <v>31150</v>
      </c>
      <c r="P69" s="21">
        <f t="shared" ref="P69:P71" si="351">O69/$G$1</f>
        <v>24.816732612253887</v>
      </c>
      <c r="Q69" s="22">
        <v>10000</v>
      </c>
      <c r="R69" s="23">
        <f t="shared" ref="R69:R70" si="352">IF(G69="USD",200,150)</f>
        <v>150</v>
      </c>
      <c r="S69" s="24">
        <f t="shared" ref="S69:S71" si="353">IF(P69&lt;R69,0,(O69+Q69)*0.08)</f>
        <v>0</v>
      </c>
      <c r="T69" s="25">
        <f t="shared" ref="T69:T71" si="354">IF(P69&lt;R69,0,(O69+S69)*0.1)</f>
        <v>0</v>
      </c>
      <c r="U69" s="26">
        <f t="shared" ref="U69:U71" si="355">ROUND(((O69+S69+T69)*V69),-2)</f>
        <v>41800</v>
      </c>
      <c r="V69" s="35">
        <f t="shared" ref="V69:V71" si="356">(AB69-Q69)/O69</f>
        <v>1.3418940609951846</v>
      </c>
      <c r="W69" s="27">
        <f t="shared" si="65"/>
        <v>14.559845559845561</v>
      </c>
      <c r="X69" s="28">
        <f t="shared" si="66"/>
        <v>754.2</v>
      </c>
      <c r="Y69" s="29">
        <f t="shared" si="67"/>
        <v>934.5</v>
      </c>
      <c r="Z69" s="27">
        <f t="shared" ref="Z69:Z71" si="357">(AB69*0.94)-(Q69+O69)</f>
        <v>7542</v>
      </c>
      <c r="AA69" s="30">
        <f t="shared" ref="AA69:AA71" si="358">Z69-X69-Y69</f>
        <v>5853.3</v>
      </c>
      <c r="AB69" s="32">
        <v>51800</v>
      </c>
      <c r="AC69" s="31">
        <f t="shared" ref="AC69:AC71" si="359">ROUNDUP(AB69/0.75, -1)</f>
        <v>69070</v>
      </c>
      <c r="AD69" s="2">
        <f>AB69-$AB$68</f>
        <v>3000</v>
      </c>
      <c r="AE69" s="1"/>
      <c r="AF69" s="1"/>
      <c r="AG69" s="1"/>
      <c r="AH69" s="1"/>
    </row>
    <row r="70" spans="1:34" s="50" customFormat="1">
      <c r="A70" s="350"/>
      <c r="B70" s="357"/>
      <c r="C70" s="733"/>
      <c r="D70" s="692"/>
      <c r="E70" s="357">
        <v>1</v>
      </c>
      <c r="F70" s="357" t="s">
        <v>1707</v>
      </c>
      <c r="G70" s="350" t="s">
        <v>1709</v>
      </c>
      <c r="H70" s="661"/>
      <c r="I70" s="671"/>
      <c r="J70" s="665"/>
      <c r="K70" s="78" t="s">
        <v>8</v>
      </c>
      <c r="L70" s="79">
        <v>188</v>
      </c>
      <c r="M70" s="18">
        <v>1</v>
      </c>
      <c r="N70" s="19">
        <f t="shared" si="349"/>
        <v>175</v>
      </c>
      <c r="O70" s="20">
        <f t="shared" si="350"/>
        <v>32900</v>
      </c>
      <c r="P70" s="21">
        <f t="shared" si="351"/>
        <v>26.210931073616464</v>
      </c>
      <c r="Q70" s="22">
        <v>10000</v>
      </c>
      <c r="R70" s="23">
        <f t="shared" si="352"/>
        <v>150</v>
      </c>
      <c r="S70" s="24">
        <f t="shared" si="353"/>
        <v>0</v>
      </c>
      <c r="T70" s="25">
        <f t="shared" si="354"/>
        <v>0</v>
      </c>
      <c r="U70" s="26">
        <f t="shared" si="355"/>
        <v>43800</v>
      </c>
      <c r="V70" s="35">
        <f t="shared" si="356"/>
        <v>1.331306990881459</v>
      </c>
      <c r="W70" s="27">
        <f t="shared" si="65"/>
        <v>14.260223048327136</v>
      </c>
      <c r="X70" s="28">
        <f t="shared" si="66"/>
        <v>767.2</v>
      </c>
      <c r="Y70" s="29">
        <f t="shared" si="67"/>
        <v>987</v>
      </c>
      <c r="Z70" s="27">
        <f t="shared" si="357"/>
        <v>7672</v>
      </c>
      <c r="AA70" s="30">
        <f t="shared" si="358"/>
        <v>5917.8</v>
      </c>
      <c r="AB70" s="32">
        <v>53800</v>
      </c>
      <c r="AC70" s="31">
        <f t="shared" si="359"/>
        <v>71740</v>
      </c>
      <c r="AD70" s="2">
        <f>AB70-$AB$68</f>
        <v>5000</v>
      </c>
      <c r="AE70" s="1"/>
      <c r="AF70" s="1"/>
      <c r="AG70" s="1"/>
      <c r="AH70" s="1"/>
    </row>
    <row r="71" spans="1:34" s="50" customFormat="1">
      <c r="A71" s="350"/>
      <c r="B71" s="357"/>
      <c r="C71" s="135" t="s">
        <v>1712</v>
      </c>
      <c r="D71" s="352"/>
      <c r="E71" s="357">
        <v>1</v>
      </c>
      <c r="F71" s="357" t="s">
        <v>1713</v>
      </c>
      <c r="G71" s="350"/>
      <c r="H71" s="357" t="s">
        <v>1714</v>
      </c>
      <c r="I71" s="346" t="s">
        <v>1715</v>
      </c>
      <c r="J71" s="365">
        <f t="shared" ref="J71:J72" si="360">LENB(I71)</f>
        <v>25</v>
      </c>
      <c r="K71" s="317" t="s">
        <v>8</v>
      </c>
      <c r="L71" s="381">
        <v>56.9</v>
      </c>
      <c r="M71" s="188">
        <v>1</v>
      </c>
      <c r="N71" s="189">
        <f t="shared" si="349"/>
        <v>175</v>
      </c>
      <c r="O71" s="190">
        <f t="shared" si="350"/>
        <v>9957.5</v>
      </c>
      <c r="P71" s="191">
        <f t="shared" si="351"/>
        <v>7.9329892451530686</v>
      </c>
      <c r="Q71" s="192">
        <v>10000</v>
      </c>
      <c r="R71" s="193">
        <f>IF(G71="USD",200,150)</f>
        <v>150</v>
      </c>
      <c r="S71" s="194">
        <f t="shared" si="353"/>
        <v>0</v>
      </c>
      <c r="T71" s="195">
        <f t="shared" si="354"/>
        <v>0</v>
      </c>
      <c r="U71" s="196">
        <f t="shared" si="355"/>
        <v>16800</v>
      </c>
      <c r="V71" s="197">
        <f t="shared" si="356"/>
        <v>1.687170474516696</v>
      </c>
      <c r="W71" s="198">
        <f t="shared" si="65"/>
        <v>19.531716417910445</v>
      </c>
      <c r="X71" s="199">
        <f t="shared" si="66"/>
        <v>523.45000000000005</v>
      </c>
      <c r="Y71" s="200">
        <f t="shared" si="67"/>
        <v>298.72499999999997</v>
      </c>
      <c r="Z71" s="198">
        <f t="shared" si="357"/>
        <v>5234.5</v>
      </c>
      <c r="AA71" s="201">
        <f t="shared" si="358"/>
        <v>4412.3249999999998</v>
      </c>
      <c r="AB71" s="202">
        <v>26800</v>
      </c>
      <c r="AC71" s="382">
        <f t="shared" si="359"/>
        <v>35740</v>
      </c>
      <c r="AD71" s="2"/>
      <c r="AE71" s="1"/>
      <c r="AF71" s="1"/>
      <c r="AG71" s="1"/>
      <c r="AH71" s="1"/>
    </row>
    <row r="72" spans="1:34" s="323" customFormat="1">
      <c r="A72" s="363"/>
      <c r="B72" s="361"/>
      <c r="C72" s="135" t="s">
        <v>1726</v>
      </c>
      <c r="D72" s="367"/>
      <c r="E72" s="361"/>
      <c r="F72" s="675" t="s">
        <v>1720</v>
      </c>
      <c r="G72" s="363">
        <v>65</v>
      </c>
      <c r="H72" s="666" t="s">
        <v>1719</v>
      </c>
      <c r="I72" s="662" t="s">
        <v>1718</v>
      </c>
      <c r="J72" s="664">
        <f t="shared" si="360"/>
        <v>41</v>
      </c>
      <c r="K72" s="318" t="s">
        <v>8</v>
      </c>
      <c r="L72" s="212">
        <v>669</v>
      </c>
      <c r="M72" s="213">
        <v>1</v>
      </c>
      <c r="N72" s="106">
        <f t="shared" ref="N72" si="361">IF(K72="USD",$G$1,IF(K72="CNY",$G$2,IF(K72="JPY",$G$4,IF(K72="EUR",$G$3,"확인요망"))))</f>
        <v>175</v>
      </c>
      <c r="O72" s="214">
        <f t="shared" ref="O72" si="362">L72*N72</f>
        <v>117075</v>
      </c>
      <c r="P72" s="215">
        <f t="shared" ref="P72" si="363">O72/$G$1</f>
        <v>93.27187706515646</v>
      </c>
      <c r="Q72" s="216">
        <v>20000</v>
      </c>
      <c r="R72" s="217">
        <f>IF(G72="USD",200,150)</f>
        <v>150</v>
      </c>
      <c r="S72" s="218">
        <f t="shared" ref="S72" si="364">IF(P72&lt;R72,0,(O72+Q72)*0.08)</f>
        <v>0</v>
      </c>
      <c r="T72" s="219">
        <f t="shared" ref="T72" si="365">IF(P72&lt;R72,0,(O72+S72)*0.1)</f>
        <v>0</v>
      </c>
      <c r="U72" s="220">
        <f t="shared" ref="U72" si="366">ROUND(((O72+S72+T72)*V72),-2)</f>
        <v>148000</v>
      </c>
      <c r="V72" s="221">
        <f t="shared" ref="V72" si="367">(AB72-Q72)/O72</f>
        <v>1.2641469143711297</v>
      </c>
      <c r="W72" s="222">
        <f t="shared" si="65"/>
        <v>12.407738095238095</v>
      </c>
      <c r="X72" s="223">
        <f t="shared" si="66"/>
        <v>2084.5</v>
      </c>
      <c r="Y72" s="224">
        <f t="shared" si="67"/>
        <v>3512.25</v>
      </c>
      <c r="Z72" s="222">
        <f t="shared" ref="Z72" si="368">(AB72*0.94)-(Q72+O72)</f>
        <v>20845</v>
      </c>
      <c r="AA72" s="225">
        <f t="shared" ref="AA72" si="369">Z72-X72-Y72</f>
        <v>15248.25</v>
      </c>
      <c r="AB72" s="226">
        <v>168000</v>
      </c>
      <c r="AC72" s="322">
        <f t="shared" ref="AC72" si="370">ROUNDUP(AB72/0.75, -1)</f>
        <v>224000</v>
      </c>
      <c r="AD72" s="324">
        <f>AB72-$AB$76</f>
        <v>10000</v>
      </c>
      <c r="AE72" s="52"/>
      <c r="AF72" s="52"/>
      <c r="AG72" s="52"/>
      <c r="AH72" s="52"/>
    </row>
    <row r="73" spans="1:34" s="267" customFormat="1">
      <c r="A73" s="364"/>
      <c r="B73" s="362"/>
      <c r="C73" s="330"/>
      <c r="D73" s="368"/>
      <c r="E73" s="362"/>
      <c r="F73" s="661"/>
      <c r="G73" s="364">
        <v>80</v>
      </c>
      <c r="H73" s="661"/>
      <c r="I73" s="671"/>
      <c r="J73" s="672"/>
      <c r="K73" s="78" t="s">
        <v>8</v>
      </c>
      <c r="L73" s="366">
        <v>761</v>
      </c>
      <c r="M73" s="18">
        <v>1</v>
      </c>
      <c r="N73" s="19">
        <f t="shared" ref="N73:N75" si="371">IF(K73="USD",$G$1,IF(K73="CNY",$G$2,IF(K73="JPY",$G$4,IF(K73="EUR",$G$3,"확인요망"))))</f>
        <v>175</v>
      </c>
      <c r="O73" s="20">
        <f t="shared" ref="O73:O75" si="372">L73*N73</f>
        <v>133175</v>
      </c>
      <c r="P73" s="21">
        <f t="shared" ref="P73:P75" si="373">O73/$G$1</f>
        <v>106.09850290969217</v>
      </c>
      <c r="Q73" s="22">
        <v>20000</v>
      </c>
      <c r="R73" s="23">
        <f t="shared" ref="R73:R75" si="374">IF(G73="USD",200,150)</f>
        <v>150</v>
      </c>
      <c r="S73" s="24">
        <f t="shared" ref="S73:S75" si="375">IF(P73&lt;R73,0,(O73+Q73)*0.08)</f>
        <v>0</v>
      </c>
      <c r="T73" s="25">
        <f t="shared" ref="T73:T75" si="376">IF(P73&lt;R73,0,(O73+S73)*0.1)</f>
        <v>0</v>
      </c>
      <c r="U73" s="26">
        <f t="shared" ref="U73:U75" si="377">ROUND(((O73+S73+T73)*V73),-2)</f>
        <v>168000</v>
      </c>
      <c r="V73" s="35">
        <f t="shared" ref="V73:V75" si="378">(AB73-Q73)/O73</f>
        <v>1.2614980289093298</v>
      </c>
      <c r="W73" s="27">
        <f t="shared" si="65"/>
        <v>12.523936170212766</v>
      </c>
      <c r="X73" s="28">
        <f t="shared" si="66"/>
        <v>2354.5</v>
      </c>
      <c r="Y73" s="29">
        <f t="shared" si="67"/>
        <v>3995.25</v>
      </c>
      <c r="Z73" s="27">
        <f t="shared" ref="Z73:Z75" si="379">(AB73*0.94)-(Q73+O73)</f>
        <v>23545</v>
      </c>
      <c r="AA73" s="30">
        <f t="shared" ref="AA73:AA75" si="380">Z73-X73-Y73</f>
        <v>17195.25</v>
      </c>
      <c r="AB73" s="32">
        <v>188000</v>
      </c>
      <c r="AC73" s="31">
        <f t="shared" ref="AC73:AC75" si="381">ROUNDUP(AB73/0.75, -1)</f>
        <v>250670</v>
      </c>
      <c r="AD73" s="324">
        <f t="shared" ref="AD73:AD76" si="382">AB73-$AB$76</f>
        <v>30000</v>
      </c>
      <c r="AE73" s="41"/>
      <c r="AF73" s="41"/>
      <c r="AG73" s="41"/>
      <c r="AH73" s="41"/>
    </row>
    <row r="74" spans="1:34" s="267" customFormat="1">
      <c r="A74" s="364"/>
      <c r="B74" s="362"/>
      <c r="C74" s="330"/>
      <c r="D74" s="368"/>
      <c r="E74" s="362"/>
      <c r="F74" s="661"/>
      <c r="G74" s="364">
        <v>90</v>
      </c>
      <c r="H74" s="661"/>
      <c r="I74" s="671"/>
      <c r="J74" s="672"/>
      <c r="K74" s="78" t="s">
        <v>8</v>
      </c>
      <c r="L74" s="366">
        <v>784</v>
      </c>
      <c r="M74" s="18">
        <v>1</v>
      </c>
      <c r="N74" s="19">
        <f t="shared" si="371"/>
        <v>175</v>
      </c>
      <c r="O74" s="20">
        <f t="shared" si="372"/>
        <v>137200</v>
      </c>
      <c r="P74" s="21">
        <f t="shared" si="373"/>
        <v>109.3051593708261</v>
      </c>
      <c r="Q74" s="22">
        <v>20000</v>
      </c>
      <c r="R74" s="23">
        <f t="shared" si="374"/>
        <v>150</v>
      </c>
      <c r="S74" s="24">
        <f t="shared" si="375"/>
        <v>0</v>
      </c>
      <c r="T74" s="25">
        <f t="shared" si="376"/>
        <v>0</v>
      </c>
      <c r="U74" s="26">
        <f t="shared" si="377"/>
        <v>178000</v>
      </c>
      <c r="V74" s="35">
        <f t="shared" si="378"/>
        <v>1.2973760932944607</v>
      </c>
      <c r="W74" s="27">
        <f t="shared" si="65"/>
        <v>14.606060606060606</v>
      </c>
      <c r="X74" s="28">
        <f t="shared" si="66"/>
        <v>2892</v>
      </c>
      <c r="Y74" s="29">
        <f t="shared" si="67"/>
        <v>4116</v>
      </c>
      <c r="Z74" s="27">
        <f t="shared" si="379"/>
        <v>28920</v>
      </c>
      <c r="AA74" s="30">
        <f t="shared" si="380"/>
        <v>21912</v>
      </c>
      <c r="AB74" s="32">
        <v>198000</v>
      </c>
      <c r="AC74" s="31">
        <f t="shared" si="381"/>
        <v>264000</v>
      </c>
      <c r="AD74" s="324">
        <f t="shared" si="382"/>
        <v>40000</v>
      </c>
      <c r="AE74" s="41"/>
      <c r="AF74" s="41"/>
      <c r="AG74" s="41"/>
      <c r="AH74" s="41"/>
    </row>
    <row r="75" spans="1:34" s="267" customFormat="1">
      <c r="A75" s="364"/>
      <c r="B75" s="362"/>
      <c r="C75" s="330"/>
      <c r="D75" s="368"/>
      <c r="E75" s="362"/>
      <c r="F75" s="661"/>
      <c r="G75" s="364">
        <v>100</v>
      </c>
      <c r="H75" s="661"/>
      <c r="I75" s="671"/>
      <c r="J75" s="672"/>
      <c r="K75" s="317" t="s">
        <v>8</v>
      </c>
      <c r="L75" s="366">
        <v>805</v>
      </c>
      <c r="M75" s="188">
        <v>1</v>
      </c>
      <c r="N75" s="189">
        <f t="shared" si="371"/>
        <v>175</v>
      </c>
      <c r="O75" s="190">
        <f t="shared" si="372"/>
        <v>140875</v>
      </c>
      <c r="P75" s="191">
        <f t="shared" si="373"/>
        <v>112.23297613968752</v>
      </c>
      <c r="Q75" s="192">
        <v>20000</v>
      </c>
      <c r="R75" s="193">
        <f t="shared" si="374"/>
        <v>150</v>
      </c>
      <c r="S75" s="194">
        <f t="shared" si="375"/>
        <v>0</v>
      </c>
      <c r="T75" s="195">
        <f t="shared" si="376"/>
        <v>0</v>
      </c>
      <c r="U75" s="196">
        <f t="shared" si="377"/>
        <v>184800</v>
      </c>
      <c r="V75" s="197">
        <f t="shared" si="378"/>
        <v>1.3118012422360248</v>
      </c>
      <c r="W75" s="198">
        <f t="shared" si="65"/>
        <v>15.44775390625</v>
      </c>
      <c r="X75" s="199">
        <f t="shared" si="66"/>
        <v>3163.7000000000003</v>
      </c>
      <c r="Y75" s="200">
        <f t="shared" si="67"/>
        <v>4226.25</v>
      </c>
      <c r="Z75" s="198">
        <f t="shared" si="379"/>
        <v>31637</v>
      </c>
      <c r="AA75" s="201">
        <f t="shared" si="380"/>
        <v>24247.05</v>
      </c>
      <c r="AB75" s="202">
        <v>204800</v>
      </c>
      <c r="AC75" s="382">
        <f t="shared" si="381"/>
        <v>273070</v>
      </c>
      <c r="AD75" s="324">
        <f t="shared" si="382"/>
        <v>46800</v>
      </c>
      <c r="AE75" s="41"/>
      <c r="AF75" s="41"/>
      <c r="AG75" s="41"/>
      <c r="AH75" s="41"/>
    </row>
    <row r="76" spans="1:34" s="323" customFormat="1">
      <c r="A76" s="394"/>
      <c r="B76" s="391"/>
      <c r="C76" s="328"/>
      <c r="D76" s="400"/>
      <c r="E76" s="391"/>
      <c r="F76" s="675" t="s">
        <v>1721</v>
      </c>
      <c r="G76" s="394">
        <v>65</v>
      </c>
      <c r="H76" s="661"/>
      <c r="I76" s="671"/>
      <c r="J76" s="672"/>
      <c r="K76" s="388" t="s">
        <v>8</v>
      </c>
      <c r="L76" s="397">
        <v>639</v>
      </c>
      <c r="M76" s="433">
        <v>1</v>
      </c>
      <c r="N76" s="434">
        <f t="shared" ref="N76:N79" si="383">IF(K76="USD",$G$1,IF(K76="CNY",$G$2,IF(K76="JPY",$G$4,IF(K76="EUR",$G$3,"확인요망"))))</f>
        <v>175</v>
      </c>
      <c r="O76" s="435">
        <f t="shared" ref="O76:O79" si="384">L76*N76</f>
        <v>111825</v>
      </c>
      <c r="P76" s="436">
        <f t="shared" ref="P76:P79" si="385">O76/$G$1</f>
        <v>89.089281681068726</v>
      </c>
      <c r="Q76" s="437">
        <v>20000</v>
      </c>
      <c r="R76" s="438">
        <f t="shared" ref="R76:R79" si="386">IF(G76="USD",200,150)</f>
        <v>150</v>
      </c>
      <c r="S76" s="439">
        <f t="shared" ref="S76:S79" si="387">IF(P76&lt;R76,0,(O76+Q76)*0.08)</f>
        <v>0</v>
      </c>
      <c r="T76" s="440">
        <f t="shared" ref="T76:T79" si="388">IF(P76&lt;R76,0,(O76+S76)*0.1)</f>
        <v>0</v>
      </c>
      <c r="U76" s="441">
        <f t="shared" ref="U76:U79" si="389">ROUND(((O76+S76+T76)*V76),-2)</f>
        <v>138000</v>
      </c>
      <c r="V76" s="442">
        <f t="shared" ref="V76:V79" si="390">(AB76-Q76)/O76</f>
        <v>1.2340710932260228</v>
      </c>
      <c r="W76" s="443">
        <f t="shared" si="65"/>
        <v>10.566455696202532</v>
      </c>
      <c r="X76" s="444">
        <f t="shared" si="66"/>
        <v>1669.5</v>
      </c>
      <c r="Y76" s="445">
        <f t="shared" si="67"/>
        <v>3354.75</v>
      </c>
      <c r="Z76" s="443">
        <f t="shared" ref="Z76:Z79" si="391">(AB76*0.94)-(Q76+O76)</f>
        <v>16695</v>
      </c>
      <c r="AA76" s="446">
        <f t="shared" ref="AA76:AA79" si="392">Z76-X76-Y76</f>
        <v>11670.75</v>
      </c>
      <c r="AB76" s="447">
        <v>158000</v>
      </c>
      <c r="AC76" s="448">
        <f t="shared" ref="AC76:AC79" si="393">ROUNDUP(AB76/0.75, -1)</f>
        <v>210670</v>
      </c>
      <c r="AD76" s="329">
        <f t="shared" si="382"/>
        <v>0</v>
      </c>
      <c r="AE76" s="52"/>
      <c r="AF76" s="52"/>
      <c r="AG76" s="52"/>
      <c r="AH76" s="52"/>
    </row>
    <row r="77" spans="1:34" s="267" customFormat="1">
      <c r="A77" s="395"/>
      <c r="B77" s="392"/>
      <c r="C77" s="330"/>
      <c r="D77" s="401"/>
      <c r="E77" s="392"/>
      <c r="F77" s="661"/>
      <c r="G77" s="395">
        <v>80</v>
      </c>
      <c r="H77" s="661"/>
      <c r="I77" s="671"/>
      <c r="J77" s="672"/>
      <c r="K77" s="389" t="s">
        <v>8</v>
      </c>
      <c r="L77" s="398">
        <v>731</v>
      </c>
      <c r="M77" s="252">
        <v>1</v>
      </c>
      <c r="N77" s="253">
        <f t="shared" si="383"/>
        <v>175</v>
      </c>
      <c r="O77" s="254">
        <f t="shared" si="384"/>
        <v>127925</v>
      </c>
      <c r="P77" s="255">
        <f t="shared" si="385"/>
        <v>101.91590752560444</v>
      </c>
      <c r="Q77" s="256">
        <v>20000</v>
      </c>
      <c r="R77" s="257">
        <f t="shared" si="386"/>
        <v>150</v>
      </c>
      <c r="S77" s="258">
        <f t="shared" si="387"/>
        <v>0</v>
      </c>
      <c r="T77" s="259">
        <f t="shared" si="388"/>
        <v>0</v>
      </c>
      <c r="U77" s="260">
        <f t="shared" si="389"/>
        <v>158000</v>
      </c>
      <c r="V77" s="261">
        <f t="shared" si="390"/>
        <v>1.2350986906390464</v>
      </c>
      <c r="W77" s="262">
        <f t="shared" si="65"/>
        <v>10.896067415730338</v>
      </c>
      <c r="X77" s="263">
        <f t="shared" si="66"/>
        <v>1939.5</v>
      </c>
      <c r="Y77" s="264">
        <f t="shared" si="67"/>
        <v>3837.75</v>
      </c>
      <c r="Z77" s="262">
        <f t="shared" si="391"/>
        <v>19395</v>
      </c>
      <c r="AA77" s="265">
        <f t="shared" si="392"/>
        <v>13617.75</v>
      </c>
      <c r="AB77" s="266">
        <v>178000</v>
      </c>
      <c r="AC77" s="332">
        <f t="shared" si="393"/>
        <v>237340</v>
      </c>
      <c r="AD77" s="324">
        <f>AB77-$AB$76</f>
        <v>20000</v>
      </c>
      <c r="AE77" s="41"/>
      <c r="AF77" s="41"/>
      <c r="AG77" s="41"/>
      <c r="AH77" s="41"/>
    </row>
    <row r="78" spans="1:34" s="267" customFormat="1">
      <c r="A78" s="395"/>
      <c r="B78" s="392"/>
      <c r="C78" s="330"/>
      <c r="D78" s="401"/>
      <c r="E78" s="392"/>
      <c r="F78" s="661"/>
      <c r="G78" s="395">
        <v>90</v>
      </c>
      <c r="H78" s="661"/>
      <c r="I78" s="671"/>
      <c r="J78" s="672"/>
      <c r="K78" s="389" t="s">
        <v>8</v>
      </c>
      <c r="L78" s="398">
        <v>752</v>
      </c>
      <c r="M78" s="252">
        <v>1</v>
      </c>
      <c r="N78" s="253">
        <f t="shared" si="383"/>
        <v>175</v>
      </c>
      <c r="O78" s="254">
        <f t="shared" si="384"/>
        <v>131600</v>
      </c>
      <c r="P78" s="255">
        <f t="shared" si="385"/>
        <v>104.84372429446586</v>
      </c>
      <c r="Q78" s="256">
        <v>20000</v>
      </c>
      <c r="R78" s="257">
        <f t="shared" si="386"/>
        <v>150</v>
      </c>
      <c r="S78" s="258">
        <f t="shared" si="387"/>
        <v>0</v>
      </c>
      <c r="T78" s="259">
        <f t="shared" si="388"/>
        <v>0</v>
      </c>
      <c r="U78" s="260">
        <f t="shared" si="389"/>
        <v>168000</v>
      </c>
      <c r="V78" s="261">
        <f t="shared" si="390"/>
        <v>1.2765957446808511</v>
      </c>
      <c r="W78" s="262">
        <f t="shared" si="65"/>
        <v>13.361702127659575</v>
      </c>
      <c r="X78" s="263">
        <f t="shared" si="66"/>
        <v>2512</v>
      </c>
      <c r="Y78" s="264">
        <f t="shared" si="67"/>
        <v>3948</v>
      </c>
      <c r="Z78" s="262">
        <f t="shared" si="391"/>
        <v>25120</v>
      </c>
      <c r="AA78" s="265">
        <f t="shared" si="392"/>
        <v>18660</v>
      </c>
      <c r="AB78" s="266">
        <v>188000</v>
      </c>
      <c r="AC78" s="332">
        <f t="shared" si="393"/>
        <v>250670</v>
      </c>
      <c r="AD78" s="324">
        <f>AB78-$AB$76</f>
        <v>30000</v>
      </c>
      <c r="AE78" s="41"/>
      <c r="AF78" s="41"/>
      <c r="AG78" s="41"/>
      <c r="AH78" s="41"/>
    </row>
    <row r="79" spans="1:34" s="327" customFormat="1">
      <c r="A79" s="396"/>
      <c r="B79" s="393"/>
      <c r="C79" s="331"/>
      <c r="D79" s="402"/>
      <c r="E79" s="393"/>
      <c r="F79" s="667"/>
      <c r="G79" s="396">
        <v>100</v>
      </c>
      <c r="H79" s="667"/>
      <c r="I79" s="663"/>
      <c r="J79" s="665"/>
      <c r="K79" s="390" t="s">
        <v>8</v>
      </c>
      <c r="L79" s="399">
        <v>775</v>
      </c>
      <c r="M79" s="418">
        <v>1</v>
      </c>
      <c r="N79" s="419">
        <f t="shared" si="383"/>
        <v>175</v>
      </c>
      <c r="O79" s="420">
        <f t="shared" si="384"/>
        <v>135625</v>
      </c>
      <c r="P79" s="421">
        <f t="shared" si="385"/>
        <v>108.05038075559979</v>
      </c>
      <c r="Q79" s="449">
        <v>20000</v>
      </c>
      <c r="R79" s="422">
        <f t="shared" si="386"/>
        <v>150</v>
      </c>
      <c r="S79" s="423">
        <f t="shared" si="387"/>
        <v>0</v>
      </c>
      <c r="T79" s="424">
        <f t="shared" si="388"/>
        <v>0</v>
      </c>
      <c r="U79" s="425">
        <f t="shared" si="389"/>
        <v>178000</v>
      </c>
      <c r="V79" s="426">
        <f t="shared" si="390"/>
        <v>1.312442396313364</v>
      </c>
      <c r="W79" s="427">
        <f t="shared" si="65"/>
        <v>15.401515151515152</v>
      </c>
      <c r="X79" s="428">
        <f t="shared" si="66"/>
        <v>3049.5</v>
      </c>
      <c r="Y79" s="429">
        <f t="shared" si="67"/>
        <v>4068.75</v>
      </c>
      <c r="Z79" s="427">
        <f t="shared" si="391"/>
        <v>30495</v>
      </c>
      <c r="AA79" s="430">
        <f t="shared" si="392"/>
        <v>23376.75</v>
      </c>
      <c r="AB79" s="431">
        <v>198000</v>
      </c>
      <c r="AC79" s="432">
        <f t="shared" si="393"/>
        <v>264000</v>
      </c>
      <c r="AD79" s="326">
        <f>AB79-$AB$76</f>
        <v>40000</v>
      </c>
      <c r="AE79" s="53"/>
      <c r="AF79" s="53"/>
      <c r="AG79" s="53"/>
      <c r="AH79" s="53"/>
    </row>
    <row r="80" spans="1:34" s="323" customFormat="1">
      <c r="A80" s="394"/>
      <c r="B80" s="391"/>
      <c r="C80" s="328" t="s">
        <v>1762</v>
      </c>
      <c r="D80" s="400"/>
      <c r="E80" s="391"/>
      <c r="F80" s="391" t="s">
        <v>1764</v>
      </c>
      <c r="G80" s="394"/>
      <c r="H80" s="666" t="s">
        <v>1761</v>
      </c>
      <c r="I80" s="662" t="s">
        <v>1760</v>
      </c>
      <c r="J80" s="664">
        <f t="shared" ref="J80" si="394">LENB(I80)</f>
        <v>41</v>
      </c>
      <c r="K80" s="388" t="s">
        <v>8</v>
      </c>
      <c r="L80" s="397">
        <v>300</v>
      </c>
      <c r="M80" s="433">
        <v>1</v>
      </c>
      <c r="N80" s="434">
        <f t="shared" ref="N80" si="395">IF(K80="USD",$G$1,IF(K80="CNY",$G$2,IF(K80="JPY",$G$4,IF(K80="EUR",$G$3,"확인요망"))))</f>
        <v>175</v>
      </c>
      <c r="O80" s="435">
        <f t="shared" ref="O80" si="396">L80*N80</f>
        <v>52500</v>
      </c>
      <c r="P80" s="436">
        <f t="shared" ref="P80" si="397">O80/$G$1</f>
        <v>41.825953840877339</v>
      </c>
      <c r="Q80" s="437">
        <v>20000</v>
      </c>
      <c r="R80" s="438">
        <f t="shared" ref="R80" si="398">IF(G80="USD",200,150)</f>
        <v>150</v>
      </c>
      <c r="S80" s="439">
        <f t="shared" ref="S80" si="399">IF(P80&lt;R80,0,(O80+Q80)*0.08)</f>
        <v>0</v>
      </c>
      <c r="T80" s="440">
        <f t="shared" ref="T80" si="400">IF(P80&lt;R80,0,(O80+S80)*0.1)</f>
        <v>0</v>
      </c>
      <c r="U80" s="441">
        <f t="shared" ref="U80" si="401">ROUND(((O80+S80+T80)*V80),-2)</f>
        <v>73800</v>
      </c>
      <c r="V80" s="442">
        <f t="shared" ref="V80" si="402">(AB80-Q80)/O80</f>
        <v>1.4057142857142857</v>
      </c>
      <c r="W80" s="443">
        <f t="shared" si="65"/>
        <v>16.707889125799575</v>
      </c>
      <c r="X80" s="444">
        <f t="shared" si="66"/>
        <v>1567.2</v>
      </c>
      <c r="Y80" s="445">
        <f t="shared" si="67"/>
        <v>1575</v>
      </c>
      <c r="Z80" s="443">
        <f t="shared" ref="Z80" si="403">(AB80*0.94)-(Q80+O80)</f>
        <v>15672</v>
      </c>
      <c r="AA80" s="446">
        <f t="shared" ref="AA80" si="404">Z80-X80-Y80</f>
        <v>12529.8</v>
      </c>
      <c r="AB80" s="447">
        <v>93800</v>
      </c>
      <c r="AC80" s="448">
        <f t="shared" ref="AC80" si="405">ROUNDUP(AB80/0.75, -1)</f>
        <v>125070</v>
      </c>
      <c r="AD80" s="329"/>
      <c r="AE80" s="52"/>
      <c r="AF80" s="52"/>
      <c r="AG80" s="52"/>
      <c r="AH80" s="52"/>
    </row>
    <row r="81" spans="1:34" s="327" customFormat="1">
      <c r="A81" s="396"/>
      <c r="B81" s="393"/>
      <c r="C81" s="331"/>
      <c r="D81" s="402"/>
      <c r="E81" s="393"/>
      <c r="F81" s="393" t="s">
        <v>1765</v>
      </c>
      <c r="G81" s="396"/>
      <c r="H81" s="667"/>
      <c r="I81" s="663"/>
      <c r="J81" s="665"/>
      <c r="K81" s="390" t="s">
        <v>8</v>
      </c>
      <c r="L81" s="399">
        <v>370</v>
      </c>
      <c r="M81" s="418">
        <v>1</v>
      </c>
      <c r="N81" s="419">
        <f t="shared" ref="N81" si="406">IF(K81="USD",$G$1,IF(K81="CNY",$G$2,IF(K81="JPY",$G$4,IF(K81="EUR",$G$3,"확인요망"))))</f>
        <v>175</v>
      </c>
      <c r="O81" s="420">
        <f t="shared" ref="O81" si="407">L81*N81</f>
        <v>64750</v>
      </c>
      <c r="P81" s="421">
        <f t="shared" ref="P81" si="408">O81/$G$1</f>
        <v>51.585343070415384</v>
      </c>
      <c r="Q81" s="449">
        <v>20000</v>
      </c>
      <c r="R81" s="422">
        <f t="shared" ref="R81" si="409">IF(G81="USD",200,150)</f>
        <v>150</v>
      </c>
      <c r="S81" s="423">
        <f t="shared" ref="S81" si="410">IF(P81&lt;R81,0,(O81+Q81)*0.08)</f>
        <v>0</v>
      </c>
      <c r="T81" s="424">
        <f t="shared" ref="T81" si="411">IF(P81&lt;R81,0,(O81+S81)*0.1)</f>
        <v>0</v>
      </c>
      <c r="U81" s="425">
        <f t="shared" ref="U81" si="412">ROUND(((O81+S81+T81)*V81),-2)</f>
        <v>95800</v>
      </c>
      <c r="V81" s="426">
        <f t="shared" ref="V81" si="413">(AB81-Q81)/O81</f>
        <v>1.4795366795366796</v>
      </c>
      <c r="W81" s="427">
        <f t="shared" si="65"/>
        <v>20.813471502590673</v>
      </c>
      <c r="X81" s="428">
        <f t="shared" si="66"/>
        <v>2410.2000000000003</v>
      </c>
      <c r="Y81" s="429">
        <f t="shared" si="67"/>
        <v>1942.5</v>
      </c>
      <c r="Z81" s="427">
        <f t="shared" ref="Z81" si="414">(AB81*0.94)-(Q81+O81)</f>
        <v>24102</v>
      </c>
      <c r="AA81" s="430">
        <f t="shared" ref="AA81" si="415">Z81-X81-Y81</f>
        <v>19749.3</v>
      </c>
      <c r="AB81" s="431">
        <v>115800</v>
      </c>
      <c r="AC81" s="432">
        <f t="shared" ref="AC81" si="416">ROUNDUP(AB81/0.75, -1)</f>
        <v>154400</v>
      </c>
      <c r="AD81" s="326">
        <f>AB81-AB80</f>
        <v>22000</v>
      </c>
      <c r="AE81" s="53"/>
      <c r="AF81" s="53"/>
      <c r="AG81" s="53"/>
      <c r="AH81" s="53"/>
    </row>
    <row r="82" spans="1:34" s="308" customFormat="1">
      <c r="A82" s="310"/>
      <c r="B82" s="311"/>
      <c r="C82" s="303" t="s">
        <v>412</v>
      </c>
      <c r="D82" s="313"/>
      <c r="E82" s="311"/>
      <c r="F82" s="311"/>
      <c r="G82" s="310"/>
      <c r="H82" s="320" t="s">
        <v>1777</v>
      </c>
      <c r="I82" s="278" t="s">
        <v>1776</v>
      </c>
      <c r="J82" s="300">
        <f t="shared" ref="J82" si="417">LENB(I82)</f>
        <v>37</v>
      </c>
      <c r="K82" s="320" t="s">
        <v>8</v>
      </c>
      <c r="L82" s="300">
        <v>29</v>
      </c>
      <c r="M82" s="283">
        <v>1</v>
      </c>
      <c r="N82" s="284">
        <f t="shared" ref="N82" si="418">IF(K82="USD",$G$1,IF(K82="CNY",$G$2,IF(K82="JPY",$G$4,IF(K82="EUR",$G$3,"확인요망"))))</f>
        <v>175</v>
      </c>
      <c r="O82" s="285">
        <f t="shared" ref="O82" si="419">L82*N82</f>
        <v>5075</v>
      </c>
      <c r="P82" s="286">
        <f t="shared" ref="P82" si="420">O82/$G$1</f>
        <v>4.043175537951476</v>
      </c>
      <c r="Q82" s="287">
        <v>8100</v>
      </c>
      <c r="R82" s="288">
        <f t="shared" ref="R82" si="421">IF(G82="USD",200,150)</f>
        <v>150</v>
      </c>
      <c r="S82" s="289">
        <f t="shared" ref="S82" si="422">IF(P82&lt;R82,0,(O82+Q82)*0.08)</f>
        <v>0</v>
      </c>
      <c r="T82" s="290">
        <f t="shared" ref="T82" si="423">IF(P82&lt;R82,0,(O82+S82)*0.1)</f>
        <v>0</v>
      </c>
      <c r="U82" s="291">
        <f t="shared" ref="U82" si="424">ROUND(((O82+S82+T82)*V82),-2)</f>
        <v>8700</v>
      </c>
      <c r="V82" s="292">
        <f t="shared" ref="V82" si="425">(AB82-Q82)/O82</f>
        <v>1.7142857142857142</v>
      </c>
      <c r="W82" s="293">
        <f t="shared" si="65"/>
        <v>15.577380952380954</v>
      </c>
      <c r="X82" s="294">
        <f t="shared" si="66"/>
        <v>261.7</v>
      </c>
      <c r="Y82" s="295">
        <f t="shared" si="67"/>
        <v>152.25</v>
      </c>
      <c r="Z82" s="293">
        <f t="shared" ref="Z82" si="426">(AB82*0.94)-(Q82+O82)</f>
        <v>2617</v>
      </c>
      <c r="AA82" s="296">
        <f t="shared" ref="AA82" si="427">Z82-X82-Y82</f>
        <v>2203.0500000000002</v>
      </c>
      <c r="AB82" s="297">
        <v>16800</v>
      </c>
      <c r="AC82" s="333">
        <f t="shared" ref="AC82" si="428">ROUNDUP(AB82/0.75, -1)</f>
        <v>22400</v>
      </c>
      <c r="AD82" s="307"/>
      <c r="AE82" s="54"/>
      <c r="AF82" s="54"/>
      <c r="AG82" s="54"/>
      <c r="AH82" s="54"/>
    </row>
    <row r="83" spans="1:34" s="308" customFormat="1">
      <c r="A83" s="310"/>
      <c r="B83" s="311"/>
      <c r="C83" s="312" t="s">
        <v>1784</v>
      </c>
      <c r="D83" s="313"/>
      <c r="E83" s="311"/>
      <c r="F83" s="311" t="s">
        <v>1801</v>
      </c>
      <c r="G83" s="310"/>
      <c r="H83" s="320" t="s">
        <v>1783</v>
      </c>
      <c r="I83" s="278" t="s">
        <v>1782</v>
      </c>
      <c r="J83" s="300">
        <f t="shared" ref="J83:J85" si="429">LENB(I83)</f>
        <v>42</v>
      </c>
      <c r="K83" s="320" t="s">
        <v>8</v>
      </c>
      <c r="L83" s="300">
        <v>98</v>
      </c>
      <c r="M83" s="283">
        <v>1</v>
      </c>
      <c r="N83" s="284">
        <f t="shared" ref="N83" si="430">IF(K83="USD",$G$1,IF(K83="CNY",$G$2,IF(K83="JPY",$G$4,IF(K83="EUR",$G$3,"확인요망"))))</f>
        <v>175</v>
      </c>
      <c r="O83" s="285">
        <f t="shared" ref="O83" si="431">L83*N83</f>
        <v>17150</v>
      </c>
      <c r="P83" s="286">
        <f t="shared" ref="P83" si="432">O83/$G$1</f>
        <v>13.663144921353263</v>
      </c>
      <c r="Q83" s="287">
        <v>8100</v>
      </c>
      <c r="R83" s="288">
        <f t="shared" ref="R83" si="433">IF(G83="USD",200,150)</f>
        <v>150</v>
      </c>
      <c r="S83" s="289">
        <f t="shared" ref="S83" si="434">IF(P83&lt;R83,0,(O83+Q83)*0.08)</f>
        <v>0</v>
      </c>
      <c r="T83" s="290">
        <f t="shared" ref="T83" si="435">IF(P83&lt;R83,0,(O83+S83)*0.1)</f>
        <v>0</v>
      </c>
      <c r="U83" s="291">
        <f t="shared" ref="U83" si="436">ROUND(((O83+S83+T83)*V83),-2)</f>
        <v>18700</v>
      </c>
      <c r="V83" s="292">
        <f t="shared" ref="V83" si="437">(AB83-Q83)/O83</f>
        <v>1.0903790087463556</v>
      </c>
      <c r="W83" s="293">
        <f t="shared" si="65"/>
        <v>-0.21641791044776118</v>
      </c>
      <c r="X83" s="294">
        <f t="shared" si="66"/>
        <v>-5.8000000000000007</v>
      </c>
      <c r="Y83" s="295">
        <f t="shared" si="67"/>
        <v>514.5</v>
      </c>
      <c r="Z83" s="293">
        <f t="shared" ref="Z83" si="438">(AB83*0.94)-(Q83+O83)</f>
        <v>-58</v>
      </c>
      <c r="AA83" s="296">
        <f t="shared" ref="AA83" si="439">Z83-X83-Y83</f>
        <v>-566.70000000000005</v>
      </c>
      <c r="AB83" s="297">
        <v>26800</v>
      </c>
      <c r="AC83" s="333">
        <f t="shared" ref="AC83" si="440">ROUNDUP(AB83/0.75, -1)</f>
        <v>35740</v>
      </c>
      <c r="AD83" s="307"/>
      <c r="AE83" s="54"/>
      <c r="AF83" s="54"/>
      <c r="AG83" s="54"/>
      <c r="AH83" s="54"/>
    </row>
    <row r="84" spans="1:34" s="267" customFormat="1">
      <c r="A84" s="395"/>
      <c r="B84" s="392"/>
      <c r="C84" s="135" t="s">
        <v>1800</v>
      </c>
      <c r="D84" s="401"/>
      <c r="E84" s="392"/>
      <c r="F84" s="392"/>
      <c r="G84" s="395"/>
      <c r="H84" s="388" t="s">
        <v>1799</v>
      </c>
      <c r="I84" s="387" t="s">
        <v>1798</v>
      </c>
      <c r="J84" s="300">
        <f t="shared" si="429"/>
        <v>49</v>
      </c>
      <c r="K84" s="320" t="s">
        <v>8</v>
      </c>
      <c r="L84" s="300">
        <v>210</v>
      </c>
      <c r="M84" s="283">
        <v>1</v>
      </c>
      <c r="N84" s="284">
        <f t="shared" ref="N84" si="441">IF(K84="USD",$G$1,IF(K84="CNY",$G$2,IF(K84="JPY",$G$4,IF(K84="EUR",$G$3,"확인요망"))))</f>
        <v>175</v>
      </c>
      <c r="O84" s="285">
        <f t="shared" ref="O84" si="442">L84*N84</f>
        <v>36750</v>
      </c>
      <c r="P84" s="286">
        <f t="shared" ref="P84" si="443">O84/$G$1</f>
        <v>29.278167688614136</v>
      </c>
      <c r="Q84" s="287">
        <v>25000</v>
      </c>
      <c r="R84" s="288">
        <f t="shared" ref="R84" si="444">IF(G84="USD",200,150)</f>
        <v>150</v>
      </c>
      <c r="S84" s="289">
        <f t="shared" ref="S84" si="445">IF(P84&lt;R84,0,(O84+Q84)*0.08)</f>
        <v>0</v>
      </c>
      <c r="T84" s="290">
        <f t="shared" ref="T84" si="446">IF(P84&lt;R84,0,(O84+S84)*0.1)</f>
        <v>0</v>
      </c>
      <c r="U84" s="291">
        <f t="shared" ref="U84" si="447">ROUND(((O84+S84+T84)*V84),-2)</f>
        <v>14800</v>
      </c>
      <c r="V84" s="292">
        <f t="shared" ref="V84" si="448">(AB84-Q84)/O84</f>
        <v>0.40272108843537413</v>
      </c>
      <c r="W84" s="293">
        <f t="shared" si="65"/>
        <v>-61.150753768844226</v>
      </c>
      <c r="X84" s="294">
        <f t="shared" si="66"/>
        <v>-2433.8000000000002</v>
      </c>
      <c r="Y84" s="295">
        <f t="shared" si="67"/>
        <v>1102.5</v>
      </c>
      <c r="Z84" s="293">
        <f t="shared" ref="Z84" si="449">(AB84*0.94)-(Q84+O84)</f>
        <v>-24338</v>
      </c>
      <c r="AA84" s="296">
        <f t="shared" ref="AA84" si="450">Z84-X84-Y84</f>
        <v>-23006.7</v>
      </c>
      <c r="AB84" s="297">
        <v>39800</v>
      </c>
      <c r="AC84" s="333">
        <f t="shared" ref="AC84" si="451">ROUNDUP(AB84/0.75, -1)</f>
        <v>53070</v>
      </c>
      <c r="AD84" s="324"/>
      <c r="AE84" s="41"/>
      <c r="AF84" s="41"/>
      <c r="AG84" s="41"/>
      <c r="AH84" s="41"/>
    </row>
    <row r="85" spans="1:34" s="267" customFormat="1">
      <c r="A85" s="395"/>
      <c r="B85" s="392"/>
      <c r="C85" s="135" t="s">
        <v>1805</v>
      </c>
      <c r="D85" s="401"/>
      <c r="E85" s="392"/>
      <c r="F85" s="392"/>
      <c r="G85" s="395"/>
      <c r="H85" s="388" t="s">
        <v>1804</v>
      </c>
      <c r="I85" s="387" t="s">
        <v>1803</v>
      </c>
      <c r="J85" s="413">
        <f t="shared" si="429"/>
        <v>49</v>
      </c>
      <c r="K85" s="407" t="s">
        <v>8</v>
      </c>
      <c r="L85" s="413">
        <v>99</v>
      </c>
      <c r="M85" s="433">
        <v>1</v>
      </c>
      <c r="N85" s="434">
        <f t="shared" ref="N85" si="452">IF(K85="USD",$G$1,IF(K85="CNY",$G$2,IF(K85="JPY",$G$4,IF(K85="EUR",$G$3,"확인요망"))))</f>
        <v>175</v>
      </c>
      <c r="O85" s="435">
        <f t="shared" ref="O85" si="453">L85*N85</f>
        <v>17325</v>
      </c>
      <c r="P85" s="436">
        <f t="shared" ref="P85" si="454">O85/$G$1</f>
        <v>13.802564767489521</v>
      </c>
      <c r="Q85" s="437">
        <v>15000</v>
      </c>
      <c r="R85" s="438">
        <f t="shared" ref="R85" si="455">IF(G85="USD",200,150)</f>
        <v>150</v>
      </c>
      <c r="S85" s="439">
        <f t="shared" ref="S85" si="456">IF(P85&lt;R85,0,(O85+Q85)*0.08)</f>
        <v>0</v>
      </c>
      <c r="T85" s="440">
        <f t="shared" ref="T85" si="457">IF(P85&lt;R85,0,(O85+S85)*0.1)</f>
        <v>0</v>
      </c>
      <c r="U85" s="441">
        <f t="shared" ref="U85" si="458">ROUND(((O85+S85+T85)*V85),-2)</f>
        <v>12600</v>
      </c>
      <c r="V85" s="442">
        <f t="shared" ref="V85" si="459">(AB85-Q85)/O85</f>
        <v>0.72611832611832616</v>
      </c>
      <c r="W85" s="443">
        <f t="shared" si="65"/>
        <v>-23.204496011602622</v>
      </c>
      <c r="X85" s="444">
        <f t="shared" si="66"/>
        <v>-639.98000000000036</v>
      </c>
      <c r="Y85" s="445">
        <f t="shared" si="67"/>
        <v>519.75</v>
      </c>
      <c r="Z85" s="443">
        <f t="shared" ref="Z85" si="460">(AB85*0.94)-(Q85+O85)</f>
        <v>-6399.8000000000029</v>
      </c>
      <c r="AA85" s="446">
        <f t="shared" ref="AA85" si="461">Z85-X85-Y85</f>
        <v>-6279.5700000000024</v>
      </c>
      <c r="AB85" s="447">
        <v>27580</v>
      </c>
      <c r="AC85" s="448">
        <f t="shared" ref="AC85" si="462">ROUNDUP(AB85/0.75, -1)</f>
        <v>36780</v>
      </c>
      <c r="AD85" s="324"/>
      <c r="AE85" s="41"/>
      <c r="AF85" s="41"/>
      <c r="AG85" s="41"/>
      <c r="AH85" s="41"/>
    </row>
    <row r="86" spans="1:34" s="323" customFormat="1">
      <c r="A86" s="414"/>
      <c r="B86" s="410"/>
      <c r="C86" s="328" t="s">
        <v>1735</v>
      </c>
      <c r="D86" s="405"/>
      <c r="E86" s="410"/>
      <c r="F86" s="410" t="s">
        <v>1806</v>
      </c>
      <c r="G86" s="673"/>
      <c r="H86" s="666" t="s">
        <v>1808</v>
      </c>
      <c r="I86" s="662" t="s">
        <v>1919</v>
      </c>
      <c r="J86" s="664">
        <f t="shared" ref="J86:J110" si="463">LENB(I86)</f>
        <v>37</v>
      </c>
      <c r="K86" s="320" t="s">
        <v>8</v>
      </c>
      <c r="L86" s="300">
        <v>39</v>
      </c>
      <c r="M86" s="283">
        <v>1</v>
      </c>
      <c r="N86" s="284">
        <f t="shared" ref="N86" si="464">IF(K86="USD",$G$1,IF(K86="CNY",$G$2,IF(K86="JPY",$G$4,IF(K86="EUR",$G$3,"확인요망"))))</f>
        <v>175</v>
      </c>
      <c r="O86" s="285">
        <f t="shared" ref="O86" si="465">L86*N86</f>
        <v>6825</v>
      </c>
      <c r="P86" s="286">
        <f t="shared" ref="P86" si="466">O86/$G$1</f>
        <v>5.4373739993140537</v>
      </c>
      <c r="Q86" s="287">
        <v>8100</v>
      </c>
      <c r="R86" s="288">
        <f t="shared" ref="R86" si="467">IF(G86="USD",200,150)</f>
        <v>150</v>
      </c>
      <c r="S86" s="289">
        <f t="shared" ref="S86" si="468">IF(P86&lt;R86,0,(O86+Q86)*0.08)</f>
        <v>0</v>
      </c>
      <c r="T86" s="290">
        <f t="shared" ref="T86" si="469">IF(P86&lt;R86,0,(O86+S86)*0.1)</f>
        <v>0</v>
      </c>
      <c r="U86" s="291">
        <f t="shared" ref="U86" si="470">ROUND(((O86+S86+T86)*V86),-2)</f>
        <v>5700</v>
      </c>
      <c r="V86" s="292">
        <f t="shared" ref="V86" si="471">(AB86-Q86)/O86</f>
        <v>0.8351648351648352</v>
      </c>
      <c r="W86" s="293">
        <f t="shared" si="65"/>
        <v>-14.152173913043478</v>
      </c>
      <c r="X86" s="294">
        <f t="shared" si="66"/>
        <v>-195.3</v>
      </c>
      <c r="Y86" s="295">
        <f t="shared" si="67"/>
        <v>204.75</v>
      </c>
      <c r="Z86" s="293">
        <f t="shared" ref="Z86" si="472">(AB86*0.94)-(Q86+O86)</f>
        <v>-1953</v>
      </c>
      <c r="AA86" s="296">
        <f t="shared" ref="AA86" si="473">Z86-X86-Y86</f>
        <v>-1962.45</v>
      </c>
      <c r="AB86" s="297">
        <v>13800</v>
      </c>
      <c r="AC86" s="333">
        <f t="shared" ref="AC86" si="474">ROUNDUP(AB86/0.75, -1)</f>
        <v>18400</v>
      </c>
      <c r="AD86" s="329"/>
      <c r="AE86" s="52"/>
      <c r="AF86" s="52"/>
      <c r="AG86" s="52"/>
      <c r="AH86" s="52"/>
    </row>
    <row r="87" spans="1:34" s="327" customFormat="1">
      <c r="A87" s="415"/>
      <c r="B87" s="412"/>
      <c r="C87" s="331"/>
      <c r="D87" s="406"/>
      <c r="E87" s="412"/>
      <c r="F87" s="412" t="s">
        <v>1807</v>
      </c>
      <c r="G87" s="674"/>
      <c r="H87" s="667"/>
      <c r="I87" s="663"/>
      <c r="J87" s="665"/>
      <c r="K87" s="320" t="s">
        <v>8</v>
      </c>
      <c r="L87" s="300">
        <v>59</v>
      </c>
      <c r="M87" s="283">
        <v>1</v>
      </c>
      <c r="N87" s="284">
        <f t="shared" ref="N87" si="475">IF(K87="USD",$G$1,IF(K87="CNY",$G$2,IF(K87="JPY",$G$4,IF(K87="EUR",$G$3,"확인요망"))))</f>
        <v>175</v>
      </c>
      <c r="O87" s="285">
        <f t="shared" ref="O87" si="476">L87*N87</f>
        <v>10325</v>
      </c>
      <c r="P87" s="286">
        <f t="shared" ref="P87" si="477">O87/$G$1</f>
        <v>8.2257709220392101</v>
      </c>
      <c r="Q87" s="287">
        <v>8100</v>
      </c>
      <c r="R87" s="288">
        <f t="shared" ref="R87" si="478">IF(G87="USD",200,150)</f>
        <v>150</v>
      </c>
      <c r="S87" s="289">
        <f t="shared" ref="S87" si="479">IF(P87&lt;R87,0,(O87+Q87)*0.08)</f>
        <v>0</v>
      </c>
      <c r="T87" s="290">
        <f t="shared" ref="T87" si="480">IF(P87&lt;R87,0,(O87+S87)*0.1)</f>
        <v>0</v>
      </c>
      <c r="U87" s="291">
        <f t="shared" ref="U87" si="481">ROUND(((O87+S87+T87)*V87),-2)</f>
        <v>16700</v>
      </c>
      <c r="V87" s="292">
        <f t="shared" ref="V87" si="482">(AB87-Q87)/O87</f>
        <v>1.6174334140435835</v>
      </c>
      <c r="W87" s="293">
        <f t="shared" si="65"/>
        <v>19.705645161290324</v>
      </c>
      <c r="X87" s="294">
        <f t="shared" si="66"/>
        <v>488.70000000000005</v>
      </c>
      <c r="Y87" s="295">
        <f t="shared" si="67"/>
        <v>309.75</v>
      </c>
      <c r="Z87" s="293">
        <f t="shared" ref="Z87" si="483">(AB87*0.94)-(Q87+O87)</f>
        <v>4887</v>
      </c>
      <c r="AA87" s="296">
        <f t="shared" ref="AA87" si="484">Z87-X87-Y87</f>
        <v>4088.55</v>
      </c>
      <c r="AB87" s="297">
        <v>24800</v>
      </c>
      <c r="AC87" s="333">
        <f t="shared" ref="AC87" si="485">ROUNDUP(AB87/0.75, -1)</f>
        <v>33070</v>
      </c>
      <c r="AD87" s="326"/>
      <c r="AE87" s="53"/>
      <c r="AF87" s="53"/>
      <c r="AG87" s="53"/>
      <c r="AH87" s="53"/>
    </row>
    <row r="88" spans="1:34" s="267" customFormat="1">
      <c r="A88" s="556"/>
      <c r="B88" s="553"/>
      <c r="C88" s="135" t="s">
        <v>2013</v>
      </c>
      <c r="D88" s="564"/>
      <c r="E88" s="553"/>
      <c r="F88" s="553" t="s">
        <v>2015</v>
      </c>
      <c r="G88" s="556"/>
      <c r="H88" s="550" t="s">
        <v>2016</v>
      </c>
      <c r="I88" s="548" t="s">
        <v>2019</v>
      </c>
      <c r="J88" s="559">
        <f t="shared" si="463"/>
        <v>43</v>
      </c>
      <c r="K88" s="320" t="s">
        <v>8</v>
      </c>
      <c r="L88" s="300">
        <v>79</v>
      </c>
      <c r="M88" s="283">
        <v>1</v>
      </c>
      <c r="N88" s="284">
        <f t="shared" ref="N88" si="486">IF(K88="USD",$G$1,IF(K88="CNY",$G$2,IF(K88="JPY",$G$4,IF(K88="EUR",$G$3,"확인요망"))))</f>
        <v>175</v>
      </c>
      <c r="O88" s="285">
        <f t="shared" ref="O88" si="487">L88*N88</f>
        <v>13825</v>
      </c>
      <c r="P88" s="286">
        <f t="shared" ref="P88" si="488">O88/$G$1</f>
        <v>11.014167844764366</v>
      </c>
      <c r="Q88" s="287">
        <v>8100</v>
      </c>
      <c r="R88" s="288">
        <f t="shared" ref="R88" si="489">IF(G88="USD",200,150)</f>
        <v>150</v>
      </c>
      <c r="S88" s="289">
        <f t="shared" ref="S88" si="490">IF(P88&lt;R88,0,(O88+Q88)*0.08)</f>
        <v>0</v>
      </c>
      <c r="T88" s="290">
        <f t="shared" ref="T88" si="491">IF(P88&lt;R88,0,(O88+S88)*0.1)</f>
        <v>0</v>
      </c>
      <c r="U88" s="291">
        <f t="shared" ref="U88" si="492">ROUND(((O88+S88+T88)*V88),-2)</f>
        <v>27700</v>
      </c>
      <c r="V88" s="292">
        <f t="shared" ref="V88" si="493">(AB88-Q88)/O88</f>
        <v>2.003616636528029</v>
      </c>
      <c r="W88" s="293">
        <f t="shared" si="65"/>
        <v>32.756983240223462</v>
      </c>
      <c r="X88" s="294">
        <f t="shared" si="66"/>
        <v>1172.7</v>
      </c>
      <c r="Y88" s="295">
        <f t="shared" si="67"/>
        <v>414.75</v>
      </c>
      <c r="Z88" s="293">
        <f t="shared" ref="Z88" si="494">(AB88*0.94)-(Q88+O88)</f>
        <v>11727</v>
      </c>
      <c r="AA88" s="296">
        <f t="shared" ref="AA88" si="495">Z88-X88-Y88</f>
        <v>10139.549999999999</v>
      </c>
      <c r="AB88" s="297">
        <v>35800</v>
      </c>
      <c r="AC88" s="333">
        <f t="shared" ref="AC88" si="496">ROUNDUP(AB88/0.75, -1)</f>
        <v>47740</v>
      </c>
      <c r="AD88" s="324"/>
      <c r="AE88" s="41"/>
      <c r="AF88" s="41"/>
      <c r="AG88" s="41"/>
      <c r="AH88" s="41"/>
    </row>
    <row r="89" spans="1:34" s="267" customFormat="1">
      <c r="A89" s="417"/>
      <c r="B89" s="411"/>
      <c r="C89" s="135" t="s">
        <v>1815</v>
      </c>
      <c r="D89" s="408"/>
      <c r="E89" s="411"/>
      <c r="F89" s="411"/>
      <c r="G89" s="417"/>
      <c r="H89" s="409" t="s">
        <v>1817</v>
      </c>
      <c r="I89" s="404" t="s">
        <v>1824</v>
      </c>
      <c r="J89" s="416">
        <f t="shared" si="463"/>
        <v>30</v>
      </c>
      <c r="K89" s="461" t="s">
        <v>8</v>
      </c>
      <c r="L89" s="468">
        <v>162</v>
      </c>
      <c r="M89" s="433">
        <v>1</v>
      </c>
      <c r="N89" s="434">
        <f t="shared" ref="N89" si="497">IF(K89="USD",$G$1,IF(K89="CNY",$G$2,IF(K89="JPY",$G$4,IF(K89="EUR",$G$3,"확인요망"))))</f>
        <v>175</v>
      </c>
      <c r="O89" s="435">
        <f t="shared" ref="O89" si="498">L89*N89</f>
        <v>28350</v>
      </c>
      <c r="P89" s="436">
        <f t="shared" ref="P89" si="499">O89/$G$1</f>
        <v>22.586015074073764</v>
      </c>
      <c r="Q89" s="437">
        <v>20000</v>
      </c>
      <c r="R89" s="438">
        <f t="shared" ref="R89" si="500">IF(G89="USD",200,150)</f>
        <v>150</v>
      </c>
      <c r="S89" s="439">
        <f t="shared" ref="S89" si="501">IF(P89&lt;R89,0,(O89+Q89)*0.08)</f>
        <v>0</v>
      </c>
      <c r="T89" s="440">
        <f t="shared" ref="T89" si="502">IF(P89&lt;R89,0,(O89+S89)*0.1)</f>
        <v>0</v>
      </c>
      <c r="U89" s="441">
        <f t="shared" ref="U89" si="503">ROUND(((O89+S89+T89)*V89),-2)</f>
        <v>29600</v>
      </c>
      <c r="V89" s="442">
        <f t="shared" ref="V89" si="504">(AB89-Q89)/O89</f>
        <v>1.0440917107583774</v>
      </c>
      <c r="W89" s="443">
        <f t="shared" si="65"/>
        <v>-3.4798387096774195</v>
      </c>
      <c r="X89" s="444">
        <f t="shared" si="66"/>
        <v>-172.60000000000002</v>
      </c>
      <c r="Y89" s="445">
        <f t="shared" si="67"/>
        <v>850.5</v>
      </c>
      <c r="Z89" s="443">
        <f t="shared" ref="Z89" si="505">(AB89*0.94)-(Q89+O89)</f>
        <v>-1726</v>
      </c>
      <c r="AA89" s="446">
        <f t="shared" ref="AA89" si="506">Z89-X89-Y89</f>
        <v>-2403.9</v>
      </c>
      <c r="AB89" s="447">
        <v>49600</v>
      </c>
      <c r="AC89" s="448">
        <f t="shared" ref="AC89" si="507">ROUNDUP(AB89/0.75, -1)</f>
        <v>66140</v>
      </c>
      <c r="AD89" s="324"/>
      <c r="AE89" s="41"/>
      <c r="AF89" s="41"/>
      <c r="AG89" s="41"/>
      <c r="AH89" s="41"/>
    </row>
    <row r="90" spans="1:34" s="308" customFormat="1">
      <c r="A90" s="310"/>
      <c r="B90" s="311"/>
      <c r="C90" s="135" t="s">
        <v>1835</v>
      </c>
      <c r="D90" s="313"/>
      <c r="E90" s="311"/>
      <c r="F90" s="311" t="s">
        <v>1832</v>
      </c>
      <c r="G90" s="310" t="s">
        <v>1830</v>
      </c>
      <c r="H90" s="666" t="s">
        <v>1486</v>
      </c>
      <c r="I90" s="662" t="s">
        <v>1829</v>
      </c>
      <c r="J90" s="664">
        <f t="shared" si="463"/>
        <v>48</v>
      </c>
      <c r="K90" s="320" t="s">
        <v>8</v>
      </c>
      <c r="L90" s="300">
        <v>120</v>
      </c>
      <c r="M90" s="283">
        <v>1</v>
      </c>
      <c r="N90" s="284">
        <f t="shared" ref="N90:N91" si="508">IF(K90="USD",$G$1,IF(K90="CNY",$G$2,IF(K90="JPY",$G$4,IF(K90="EUR",$G$3,"확인요망"))))</f>
        <v>175</v>
      </c>
      <c r="O90" s="285">
        <f t="shared" ref="O90:O91" si="509">L90*N90</f>
        <v>21000</v>
      </c>
      <c r="P90" s="286">
        <f t="shared" ref="P90:P91" si="510">O90/$G$1</f>
        <v>16.730381536350936</v>
      </c>
      <c r="Q90" s="287">
        <v>10000</v>
      </c>
      <c r="R90" s="288">
        <f t="shared" ref="R90:R91" si="511">IF(G90="USD",200,150)</f>
        <v>150</v>
      </c>
      <c r="S90" s="289">
        <f t="shared" ref="S90:S91" si="512">IF(P90&lt;R90,0,(O90+Q90)*0.08)</f>
        <v>0</v>
      </c>
      <c r="T90" s="290">
        <f t="shared" ref="T90:T91" si="513">IF(P90&lt;R90,0,(O90+S90)*0.1)</f>
        <v>0</v>
      </c>
      <c r="U90" s="291">
        <f t="shared" ref="U90:U91" si="514">ROUND(((O90+S90+T90)*V90),-2)</f>
        <v>35800</v>
      </c>
      <c r="V90" s="292">
        <f t="shared" ref="V90:V91" si="515">(AB90-Q90)/O90</f>
        <v>1.7047619047619047</v>
      </c>
      <c r="W90" s="293">
        <f t="shared" si="65"/>
        <v>26.314410480349341</v>
      </c>
      <c r="X90" s="294">
        <f t="shared" si="66"/>
        <v>1205.2</v>
      </c>
      <c r="Y90" s="295">
        <f t="shared" si="67"/>
        <v>630</v>
      </c>
      <c r="Z90" s="293">
        <f t="shared" ref="Z90:Z91" si="516">(AB90*0.94)-(Q90+O90)</f>
        <v>12052</v>
      </c>
      <c r="AA90" s="296">
        <f t="shared" ref="AA90:AA91" si="517">Z90-X90-Y90</f>
        <v>10216.799999999999</v>
      </c>
      <c r="AB90" s="297">
        <v>45800</v>
      </c>
      <c r="AC90" s="333">
        <f t="shared" ref="AC90:AC91" si="518">ROUNDUP(AB90/0.75, -1)</f>
        <v>61070</v>
      </c>
      <c r="AD90" s="307"/>
      <c r="AE90" s="54"/>
      <c r="AF90" s="54"/>
      <c r="AG90" s="54"/>
      <c r="AH90" s="54"/>
    </row>
    <row r="91" spans="1:34" s="327" customFormat="1">
      <c r="A91" s="471"/>
      <c r="B91" s="467"/>
      <c r="C91" s="331"/>
      <c r="D91" s="460"/>
      <c r="E91" s="467"/>
      <c r="F91" s="467" t="s">
        <v>1832</v>
      </c>
      <c r="G91" s="471" t="s">
        <v>1831</v>
      </c>
      <c r="H91" s="667"/>
      <c r="I91" s="663"/>
      <c r="J91" s="665"/>
      <c r="K91" s="462" t="s">
        <v>8</v>
      </c>
      <c r="L91" s="469">
        <v>160</v>
      </c>
      <c r="M91" s="418">
        <v>1</v>
      </c>
      <c r="N91" s="419">
        <f t="shared" si="508"/>
        <v>175</v>
      </c>
      <c r="O91" s="420">
        <f t="shared" si="509"/>
        <v>28000</v>
      </c>
      <c r="P91" s="421">
        <f t="shared" si="510"/>
        <v>22.307175381801247</v>
      </c>
      <c r="Q91" s="449">
        <v>10000</v>
      </c>
      <c r="R91" s="422">
        <f t="shared" si="511"/>
        <v>150</v>
      </c>
      <c r="S91" s="423">
        <f t="shared" si="512"/>
        <v>0</v>
      </c>
      <c r="T91" s="424">
        <f t="shared" si="513"/>
        <v>0</v>
      </c>
      <c r="U91" s="425">
        <f t="shared" si="514"/>
        <v>43800</v>
      </c>
      <c r="V91" s="426">
        <f t="shared" si="515"/>
        <v>1.5642857142857143</v>
      </c>
      <c r="W91" s="427">
        <f t="shared" si="65"/>
        <v>23.368029739776951</v>
      </c>
      <c r="X91" s="428">
        <f t="shared" si="66"/>
        <v>1257.2</v>
      </c>
      <c r="Y91" s="429">
        <f t="shared" si="67"/>
        <v>840</v>
      </c>
      <c r="Z91" s="427">
        <f t="shared" si="516"/>
        <v>12572</v>
      </c>
      <c r="AA91" s="430">
        <f t="shared" si="517"/>
        <v>10474.799999999999</v>
      </c>
      <c r="AB91" s="431">
        <v>53800</v>
      </c>
      <c r="AC91" s="432">
        <f t="shared" si="518"/>
        <v>71740</v>
      </c>
      <c r="AD91" s="326">
        <f>AB91-AB90</f>
        <v>8000</v>
      </c>
      <c r="AE91" s="53"/>
      <c r="AF91" s="53"/>
      <c r="AG91" s="53"/>
      <c r="AH91" s="53"/>
    </row>
    <row r="92" spans="1:34" s="323" customFormat="1">
      <c r="A92" s="470"/>
      <c r="B92" s="465"/>
      <c r="C92" s="668" t="s">
        <v>1836</v>
      </c>
      <c r="D92" s="459"/>
      <c r="E92" s="465"/>
      <c r="F92" s="465" t="s">
        <v>1841</v>
      </c>
      <c r="G92" s="470" t="s">
        <v>1839</v>
      </c>
      <c r="H92" s="666" t="s">
        <v>1838</v>
      </c>
      <c r="I92" s="662" t="s">
        <v>1859</v>
      </c>
      <c r="J92" s="664">
        <f t="shared" si="463"/>
        <v>44</v>
      </c>
      <c r="K92" s="462" t="s">
        <v>8</v>
      </c>
      <c r="L92" s="469">
        <v>68</v>
      </c>
      <c r="M92" s="418">
        <v>1</v>
      </c>
      <c r="N92" s="419">
        <f t="shared" ref="N92:N109" si="519">IF(K92="USD",$G$1,IF(K92="CNY",$G$2,IF(K92="JPY",$G$4,IF(K92="EUR",$G$3,"확인요망"))))</f>
        <v>175</v>
      </c>
      <c r="O92" s="420">
        <f t="shared" ref="O92:O109" si="520">L92*N92</f>
        <v>11900</v>
      </c>
      <c r="P92" s="421">
        <f t="shared" ref="P92:P109" si="521">O92/$G$1</f>
        <v>9.4805495372655297</v>
      </c>
      <c r="Q92" s="449">
        <v>10000</v>
      </c>
      <c r="R92" s="422">
        <f t="shared" ref="R92:R109" si="522">IF(G92="USD",200,150)</f>
        <v>150</v>
      </c>
      <c r="S92" s="423">
        <f t="shared" ref="S92:S109" si="523">IF(P92&lt;R92,0,(O92+Q92)*0.08)</f>
        <v>0</v>
      </c>
      <c r="T92" s="424">
        <f t="shared" ref="T92:T109" si="524">IF(P92&lt;R92,0,(O92+S92)*0.1)</f>
        <v>0</v>
      </c>
      <c r="U92" s="425">
        <f t="shared" ref="U92:U109" si="525">ROUND(((O92+S92+T92)*V92),-2)</f>
        <v>19800</v>
      </c>
      <c r="V92" s="426">
        <f t="shared" ref="V92:V109" si="526">(AB92-Q92)/O92</f>
        <v>1.6638655462184875</v>
      </c>
      <c r="W92" s="427">
        <f t="shared" si="65"/>
        <v>20.51006711409396</v>
      </c>
      <c r="X92" s="428">
        <f t="shared" si="66"/>
        <v>611.20000000000005</v>
      </c>
      <c r="Y92" s="429">
        <f t="shared" si="67"/>
        <v>357</v>
      </c>
      <c r="Z92" s="427">
        <f t="shared" ref="Z92:Z109" si="527">(AB92*0.94)-(Q92+O92)</f>
        <v>6112</v>
      </c>
      <c r="AA92" s="430">
        <f t="shared" ref="AA92:AA109" si="528">Z92-X92-Y92</f>
        <v>5143.8</v>
      </c>
      <c r="AB92" s="431">
        <v>29800</v>
      </c>
      <c r="AC92" s="432">
        <f t="shared" ref="AC92:AC109" si="529">ROUNDUP(AB92/0.75, -1)</f>
        <v>39740</v>
      </c>
      <c r="AD92" s="329"/>
      <c r="AE92" s="52"/>
      <c r="AF92" s="52"/>
      <c r="AG92" s="52"/>
      <c r="AH92" s="52"/>
    </row>
    <row r="93" spans="1:34" s="267" customFormat="1">
      <c r="A93" s="473"/>
      <c r="B93" s="466"/>
      <c r="C93" s="669"/>
      <c r="D93" s="463"/>
      <c r="E93" s="466"/>
      <c r="F93" s="466" t="s">
        <v>1841</v>
      </c>
      <c r="G93" s="473" t="s">
        <v>1840</v>
      </c>
      <c r="H93" s="661"/>
      <c r="I93" s="671"/>
      <c r="J93" s="672"/>
      <c r="K93" s="462" t="s">
        <v>8</v>
      </c>
      <c r="L93" s="469">
        <v>78</v>
      </c>
      <c r="M93" s="418">
        <v>1</v>
      </c>
      <c r="N93" s="419">
        <f t="shared" si="519"/>
        <v>175</v>
      </c>
      <c r="O93" s="420">
        <f t="shared" si="520"/>
        <v>13650</v>
      </c>
      <c r="P93" s="421">
        <f t="shared" si="521"/>
        <v>10.874747998628107</v>
      </c>
      <c r="Q93" s="449">
        <v>10000</v>
      </c>
      <c r="R93" s="422">
        <f t="shared" si="522"/>
        <v>150</v>
      </c>
      <c r="S93" s="423">
        <f t="shared" si="523"/>
        <v>0</v>
      </c>
      <c r="T93" s="424">
        <f t="shared" si="524"/>
        <v>0</v>
      </c>
      <c r="U93" s="425">
        <f t="shared" si="525"/>
        <v>21800</v>
      </c>
      <c r="V93" s="426">
        <f t="shared" si="526"/>
        <v>1.5970695970695972</v>
      </c>
      <c r="W93" s="427">
        <f t="shared" si="65"/>
        <v>19.628930817610062</v>
      </c>
      <c r="X93" s="428">
        <f t="shared" si="66"/>
        <v>624.20000000000005</v>
      </c>
      <c r="Y93" s="429">
        <f t="shared" si="67"/>
        <v>409.5</v>
      </c>
      <c r="Z93" s="427">
        <f t="shared" si="527"/>
        <v>6242</v>
      </c>
      <c r="AA93" s="430">
        <f t="shared" si="528"/>
        <v>5208.3</v>
      </c>
      <c r="AB93" s="431">
        <v>31800</v>
      </c>
      <c r="AC93" s="432">
        <f t="shared" si="529"/>
        <v>42400</v>
      </c>
      <c r="AD93" s="324">
        <f>AB93-$AB$92</f>
        <v>2000</v>
      </c>
      <c r="AE93" s="41"/>
      <c r="AF93" s="41"/>
      <c r="AG93" s="41"/>
      <c r="AH93" s="41"/>
    </row>
    <row r="94" spans="1:34" s="267" customFormat="1">
      <c r="A94" s="473"/>
      <c r="B94" s="466"/>
      <c r="C94" s="669"/>
      <c r="D94" s="463"/>
      <c r="E94" s="466"/>
      <c r="F94" s="466" t="s">
        <v>1842</v>
      </c>
      <c r="G94" s="473" t="s">
        <v>1839</v>
      </c>
      <c r="H94" s="661"/>
      <c r="I94" s="671"/>
      <c r="J94" s="672"/>
      <c r="K94" s="462" t="s">
        <v>8</v>
      </c>
      <c r="L94" s="469">
        <v>68</v>
      </c>
      <c r="M94" s="418">
        <v>1</v>
      </c>
      <c r="N94" s="419">
        <f t="shared" si="519"/>
        <v>175</v>
      </c>
      <c r="O94" s="420">
        <f t="shared" si="520"/>
        <v>11900</v>
      </c>
      <c r="P94" s="421">
        <f t="shared" si="521"/>
        <v>9.4805495372655297</v>
      </c>
      <c r="Q94" s="449">
        <v>10000</v>
      </c>
      <c r="R94" s="422">
        <f t="shared" si="522"/>
        <v>150</v>
      </c>
      <c r="S94" s="423">
        <f t="shared" si="523"/>
        <v>0</v>
      </c>
      <c r="T94" s="424">
        <f t="shared" si="524"/>
        <v>0</v>
      </c>
      <c r="U94" s="425">
        <f t="shared" si="525"/>
        <v>19800</v>
      </c>
      <c r="V94" s="426">
        <f t="shared" si="526"/>
        <v>1.6638655462184875</v>
      </c>
      <c r="W94" s="427">
        <f t="shared" si="65"/>
        <v>20.51006711409396</v>
      </c>
      <c r="X94" s="428">
        <f t="shared" si="66"/>
        <v>611.20000000000005</v>
      </c>
      <c r="Y94" s="429">
        <f t="shared" si="67"/>
        <v>357</v>
      </c>
      <c r="Z94" s="427">
        <f t="shared" si="527"/>
        <v>6112</v>
      </c>
      <c r="AA94" s="430">
        <f t="shared" si="528"/>
        <v>5143.8</v>
      </c>
      <c r="AB94" s="431">
        <v>29800</v>
      </c>
      <c r="AC94" s="432">
        <f t="shared" si="529"/>
        <v>39740</v>
      </c>
      <c r="AD94" s="324"/>
      <c r="AE94" s="41"/>
      <c r="AF94" s="41"/>
      <c r="AG94" s="41"/>
      <c r="AH94" s="41"/>
    </row>
    <row r="95" spans="1:34" s="267" customFormat="1">
      <c r="A95" s="473"/>
      <c r="B95" s="466"/>
      <c r="C95" s="669"/>
      <c r="D95" s="463"/>
      <c r="E95" s="466"/>
      <c r="F95" s="466" t="s">
        <v>1843</v>
      </c>
      <c r="G95" s="473" t="s">
        <v>1840</v>
      </c>
      <c r="H95" s="661"/>
      <c r="I95" s="671"/>
      <c r="J95" s="672"/>
      <c r="K95" s="462" t="s">
        <v>8</v>
      </c>
      <c r="L95" s="469">
        <v>78</v>
      </c>
      <c r="M95" s="418">
        <v>1</v>
      </c>
      <c r="N95" s="419">
        <f t="shared" si="519"/>
        <v>175</v>
      </c>
      <c r="O95" s="420">
        <f t="shared" si="520"/>
        <v>13650</v>
      </c>
      <c r="P95" s="421">
        <f t="shared" si="521"/>
        <v>10.874747998628107</v>
      </c>
      <c r="Q95" s="449">
        <v>10000</v>
      </c>
      <c r="R95" s="422">
        <f t="shared" si="522"/>
        <v>150</v>
      </c>
      <c r="S95" s="423">
        <f t="shared" si="523"/>
        <v>0</v>
      </c>
      <c r="T95" s="424">
        <f t="shared" si="524"/>
        <v>0</v>
      </c>
      <c r="U95" s="425">
        <f t="shared" si="525"/>
        <v>21800</v>
      </c>
      <c r="V95" s="426">
        <f t="shared" si="526"/>
        <v>1.5970695970695972</v>
      </c>
      <c r="W95" s="427">
        <f t="shared" si="65"/>
        <v>19.628930817610062</v>
      </c>
      <c r="X95" s="428">
        <f t="shared" si="66"/>
        <v>624.20000000000005</v>
      </c>
      <c r="Y95" s="429">
        <f t="shared" si="67"/>
        <v>409.5</v>
      </c>
      <c r="Z95" s="427">
        <f t="shared" si="527"/>
        <v>6242</v>
      </c>
      <c r="AA95" s="430">
        <f t="shared" si="528"/>
        <v>5208.3</v>
      </c>
      <c r="AB95" s="431">
        <v>31800</v>
      </c>
      <c r="AC95" s="432">
        <f t="shared" si="529"/>
        <v>42400</v>
      </c>
      <c r="AD95" s="324">
        <f>AB95-$AB$92</f>
        <v>2000</v>
      </c>
      <c r="AE95" s="41"/>
      <c r="AF95" s="41"/>
      <c r="AG95" s="41"/>
      <c r="AH95" s="41"/>
    </row>
    <row r="96" spans="1:34" s="267" customFormat="1">
      <c r="A96" s="473"/>
      <c r="B96" s="466"/>
      <c r="C96" s="669"/>
      <c r="D96" s="463"/>
      <c r="E96" s="466"/>
      <c r="F96" s="466" t="s">
        <v>1844</v>
      </c>
      <c r="G96" s="473" t="s">
        <v>1839</v>
      </c>
      <c r="H96" s="661"/>
      <c r="I96" s="671"/>
      <c r="J96" s="672"/>
      <c r="K96" s="462" t="s">
        <v>8</v>
      </c>
      <c r="L96" s="469">
        <v>68</v>
      </c>
      <c r="M96" s="418">
        <v>1</v>
      </c>
      <c r="N96" s="419">
        <f t="shared" si="519"/>
        <v>175</v>
      </c>
      <c r="O96" s="420">
        <f t="shared" si="520"/>
        <v>11900</v>
      </c>
      <c r="P96" s="421">
        <f t="shared" si="521"/>
        <v>9.4805495372655297</v>
      </c>
      <c r="Q96" s="449">
        <v>10000</v>
      </c>
      <c r="R96" s="422">
        <f t="shared" si="522"/>
        <v>150</v>
      </c>
      <c r="S96" s="423">
        <f t="shared" si="523"/>
        <v>0</v>
      </c>
      <c r="T96" s="424">
        <f t="shared" si="524"/>
        <v>0</v>
      </c>
      <c r="U96" s="425">
        <f t="shared" si="525"/>
        <v>19800</v>
      </c>
      <c r="V96" s="426">
        <f t="shared" si="526"/>
        <v>1.6638655462184875</v>
      </c>
      <c r="W96" s="427">
        <f t="shared" si="65"/>
        <v>20.51006711409396</v>
      </c>
      <c r="X96" s="428">
        <f t="shared" si="66"/>
        <v>611.20000000000005</v>
      </c>
      <c r="Y96" s="429">
        <f t="shared" si="67"/>
        <v>357</v>
      </c>
      <c r="Z96" s="427">
        <f t="shared" si="527"/>
        <v>6112</v>
      </c>
      <c r="AA96" s="430">
        <f t="shared" si="528"/>
        <v>5143.8</v>
      </c>
      <c r="AB96" s="431">
        <v>29800</v>
      </c>
      <c r="AC96" s="432">
        <f t="shared" si="529"/>
        <v>39740</v>
      </c>
      <c r="AD96" s="324"/>
      <c r="AE96" s="41"/>
      <c r="AF96" s="41"/>
      <c r="AG96" s="41"/>
      <c r="AH96" s="41"/>
    </row>
    <row r="97" spans="1:34" s="327" customFormat="1">
      <c r="A97" s="471"/>
      <c r="B97" s="467"/>
      <c r="C97" s="669"/>
      <c r="D97" s="460"/>
      <c r="E97" s="467"/>
      <c r="F97" s="467" t="s">
        <v>1845</v>
      </c>
      <c r="G97" s="471" t="s">
        <v>1840</v>
      </c>
      <c r="H97" s="661"/>
      <c r="I97" s="671"/>
      <c r="J97" s="672"/>
      <c r="K97" s="462" t="s">
        <v>8</v>
      </c>
      <c r="L97" s="469">
        <v>78</v>
      </c>
      <c r="M97" s="418">
        <v>1</v>
      </c>
      <c r="N97" s="419">
        <f t="shared" si="519"/>
        <v>175</v>
      </c>
      <c r="O97" s="420">
        <f t="shared" si="520"/>
        <v>13650</v>
      </c>
      <c r="P97" s="421">
        <f t="shared" si="521"/>
        <v>10.874747998628107</v>
      </c>
      <c r="Q97" s="449">
        <v>10000</v>
      </c>
      <c r="R97" s="422">
        <f t="shared" si="522"/>
        <v>150</v>
      </c>
      <c r="S97" s="423">
        <f t="shared" si="523"/>
        <v>0</v>
      </c>
      <c r="T97" s="424">
        <f t="shared" si="524"/>
        <v>0</v>
      </c>
      <c r="U97" s="425">
        <f t="shared" si="525"/>
        <v>21800</v>
      </c>
      <c r="V97" s="426">
        <f t="shared" si="526"/>
        <v>1.5970695970695972</v>
      </c>
      <c r="W97" s="427">
        <f t="shared" si="65"/>
        <v>19.628930817610062</v>
      </c>
      <c r="X97" s="428">
        <f t="shared" si="66"/>
        <v>624.20000000000005</v>
      </c>
      <c r="Y97" s="429">
        <f t="shared" si="67"/>
        <v>409.5</v>
      </c>
      <c r="Z97" s="427">
        <f t="shared" si="527"/>
        <v>6242</v>
      </c>
      <c r="AA97" s="430">
        <f t="shared" si="528"/>
        <v>5208.3</v>
      </c>
      <c r="AB97" s="431">
        <v>31800</v>
      </c>
      <c r="AC97" s="432">
        <f t="shared" si="529"/>
        <v>42400</v>
      </c>
      <c r="AD97" s="324">
        <f>AB97-$AB$92</f>
        <v>2000</v>
      </c>
      <c r="AE97" s="53"/>
      <c r="AF97" s="53"/>
      <c r="AG97" s="53"/>
      <c r="AH97" s="53"/>
    </row>
    <row r="98" spans="1:34" s="323" customFormat="1">
      <c r="A98" s="470"/>
      <c r="B98" s="465"/>
      <c r="C98" s="669"/>
      <c r="D98" s="459"/>
      <c r="E98" s="465"/>
      <c r="F98" s="465" t="s">
        <v>1846</v>
      </c>
      <c r="G98" s="470" t="s">
        <v>1855</v>
      </c>
      <c r="H98" s="661"/>
      <c r="I98" s="671"/>
      <c r="J98" s="672"/>
      <c r="K98" s="462" t="s">
        <v>8</v>
      </c>
      <c r="L98" s="469">
        <v>78</v>
      </c>
      <c r="M98" s="418">
        <v>1</v>
      </c>
      <c r="N98" s="419">
        <f t="shared" si="519"/>
        <v>175</v>
      </c>
      <c r="O98" s="420">
        <f t="shared" si="520"/>
        <v>13650</v>
      </c>
      <c r="P98" s="421">
        <f t="shared" si="521"/>
        <v>10.874747998628107</v>
      </c>
      <c r="Q98" s="449">
        <v>10000</v>
      </c>
      <c r="R98" s="422">
        <f t="shared" si="522"/>
        <v>150</v>
      </c>
      <c r="S98" s="423">
        <f t="shared" si="523"/>
        <v>0</v>
      </c>
      <c r="T98" s="424">
        <f t="shared" si="524"/>
        <v>0</v>
      </c>
      <c r="U98" s="425">
        <f t="shared" si="525"/>
        <v>21800</v>
      </c>
      <c r="V98" s="426">
        <f t="shared" si="526"/>
        <v>1.5970695970695972</v>
      </c>
      <c r="W98" s="427">
        <f t="shared" si="65"/>
        <v>19.628930817610062</v>
      </c>
      <c r="X98" s="428">
        <f t="shared" si="66"/>
        <v>624.20000000000005</v>
      </c>
      <c r="Y98" s="429">
        <f t="shared" si="67"/>
        <v>409.5</v>
      </c>
      <c r="Z98" s="427">
        <f t="shared" si="527"/>
        <v>6242</v>
      </c>
      <c r="AA98" s="430">
        <f t="shared" si="528"/>
        <v>5208.3</v>
      </c>
      <c r="AB98" s="431">
        <v>31800</v>
      </c>
      <c r="AC98" s="432">
        <f t="shared" si="529"/>
        <v>42400</v>
      </c>
      <c r="AD98" s="324">
        <f>AB98-AB97</f>
        <v>0</v>
      </c>
      <c r="AE98" s="52"/>
      <c r="AF98" s="52"/>
      <c r="AG98" s="52"/>
      <c r="AH98" s="52"/>
    </row>
    <row r="99" spans="1:34" s="267" customFormat="1">
      <c r="A99" s="473"/>
      <c r="B99" s="466"/>
      <c r="C99" s="669"/>
      <c r="D99" s="463"/>
      <c r="E99" s="466"/>
      <c r="F99" s="466" t="s">
        <v>1846</v>
      </c>
      <c r="G99" s="473" t="s">
        <v>1840</v>
      </c>
      <c r="H99" s="661"/>
      <c r="I99" s="671"/>
      <c r="J99" s="672"/>
      <c r="K99" s="462" t="s">
        <v>8</v>
      </c>
      <c r="L99" s="469">
        <v>88</v>
      </c>
      <c r="M99" s="418">
        <v>1</v>
      </c>
      <c r="N99" s="419">
        <f t="shared" si="519"/>
        <v>175</v>
      </c>
      <c r="O99" s="420">
        <f t="shared" si="520"/>
        <v>15400</v>
      </c>
      <c r="P99" s="421">
        <f t="shared" si="521"/>
        <v>12.268946459990685</v>
      </c>
      <c r="Q99" s="449">
        <v>10000</v>
      </c>
      <c r="R99" s="422">
        <f t="shared" si="522"/>
        <v>150</v>
      </c>
      <c r="S99" s="423">
        <f t="shared" si="523"/>
        <v>0</v>
      </c>
      <c r="T99" s="424">
        <f t="shared" si="524"/>
        <v>0</v>
      </c>
      <c r="U99" s="425">
        <f t="shared" si="525"/>
        <v>24800</v>
      </c>
      <c r="V99" s="426">
        <f t="shared" si="526"/>
        <v>1.6103896103896105</v>
      </c>
      <c r="W99" s="427">
        <f t="shared" si="65"/>
        <v>21.011494252873554</v>
      </c>
      <c r="X99" s="428">
        <f t="shared" si="66"/>
        <v>731.1999999999997</v>
      </c>
      <c r="Y99" s="429">
        <f t="shared" si="67"/>
        <v>462</v>
      </c>
      <c r="Z99" s="427">
        <f t="shared" si="527"/>
        <v>7311.9999999999964</v>
      </c>
      <c r="AA99" s="430">
        <f t="shared" si="528"/>
        <v>6118.7999999999965</v>
      </c>
      <c r="AB99" s="431">
        <v>34800</v>
      </c>
      <c r="AC99" s="432">
        <f t="shared" si="529"/>
        <v>46400</v>
      </c>
      <c r="AD99" s="324">
        <f t="shared" ref="AD99:AD109" si="530">AB99-$AB$92</f>
        <v>5000</v>
      </c>
      <c r="AE99" s="41"/>
      <c r="AF99" s="41"/>
      <c r="AG99" s="41"/>
      <c r="AH99" s="41"/>
    </row>
    <row r="100" spans="1:34" s="267" customFormat="1">
      <c r="A100" s="473"/>
      <c r="B100" s="466"/>
      <c r="C100" s="669"/>
      <c r="D100" s="463"/>
      <c r="E100" s="466"/>
      <c r="F100" s="466" t="s">
        <v>1847</v>
      </c>
      <c r="G100" s="473" t="s">
        <v>1839</v>
      </c>
      <c r="H100" s="661"/>
      <c r="I100" s="671"/>
      <c r="J100" s="672"/>
      <c r="K100" s="462" t="s">
        <v>8</v>
      </c>
      <c r="L100" s="469">
        <v>78</v>
      </c>
      <c r="M100" s="418">
        <v>1</v>
      </c>
      <c r="N100" s="419">
        <f t="shared" si="519"/>
        <v>175</v>
      </c>
      <c r="O100" s="420">
        <f t="shared" si="520"/>
        <v>13650</v>
      </c>
      <c r="P100" s="421">
        <f t="shared" si="521"/>
        <v>10.874747998628107</v>
      </c>
      <c r="Q100" s="449">
        <v>10000</v>
      </c>
      <c r="R100" s="422">
        <f t="shared" si="522"/>
        <v>150</v>
      </c>
      <c r="S100" s="423">
        <f t="shared" si="523"/>
        <v>0</v>
      </c>
      <c r="T100" s="424">
        <f t="shared" si="524"/>
        <v>0</v>
      </c>
      <c r="U100" s="425">
        <f t="shared" si="525"/>
        <v>21800</v>
      </c>
      <c r="V100" s="426">
        <f t="shared" si="526"/>
        <v>1.5970695970695972</v>
      </c>
      <c r="W100" s="427">
        <f t="shared" si="65"/>
        <v>19.628930817610062</v>
      </c>
      <c r="X100" s="428">
        <f t="shared" si="66"/>
        <v>624.20000000000005</v>
      </c>
      <c r="Y100" s="429">
        <f t="shared" si="67"/>
        <v>409.5</v>
      </c>
      <c r="Z100" s="427">
        <f t="shared" si="527"/>
        <v>6242</v>
      </c>
      <c r="AA100" s="430">
        <f t="shared" si="528"/>
        <v>5208.3</v>
      </c>
      <c r="AB100" s="431">
        <v>31800</v>
      </c>
      <c r="AC100" s="432">
        <f t="shared" si="529"/>
        <v>42400</v>
      </c>
      <c r="AD100" s="324">
        <f t="shared" si="530"/>
        <v>2000</v>
      </c>
      <c r="AE100" s="41"/>
      <c r="AF100" s="41"/>
      <c r="AG100" s="41"/>
      <c r="AH100" s="41"/>
    </row>
    <row r="101" spans="1:34" s="267" customFormat="1">
      <c r="A101" s="473"/>
      <c r="B101" s="466"/>
      <c r="C101" s="669"/>
      <c r="D101" s="463"/>
      <c r="E101" s="466"/>
      <c r="F101" s="466" t="s">
        <v>1847</v>
      </c>
      <c r="G101" s="473" t="s">
        <v>1840</v>
      </c>
      <c r="H101" s="661"/>
      <c r="I101" s="671"/>
      <c r="J101" s="672"/>
      <c r="K101" s="462" t="s">
        <v>8</v>
      </c>
      <c r="L101" s="469">
        <v>88</v>
      </c>
      <c r="M101" s="418">
        <v>1</v>
      </c>
      <c r="N101" s="419">
        <f t="shared" si="519"/>
        <v>175</v>
      </c>
      <c r="O101" s="420">
        <f t="shared" si="520"/>
        <v>15400</v>
      </c>
      <c r="P101" s="421">
        <f t="shared" si="521"/>
        <v>12.268946459990685</v>
      </c>
      <c r="Q101" s="449">
        <v>10000</v>
      </c>
      <c r="R101" s="422">
        <f t="shared" si="522"/>
        <v>150</v>
      </c>
      <c r="S101" s="423">
        <f t="shared" si="523"/>
        <v>0</v>
      </c>
      <c r="T101" s="424">
        <f t="shared" si="524"/>
        <v>0</v>
      </c>
      <c r="U101" s="425">
        <f t="shared" si="525"/>
        <v>24800</v>
      </c>
      <c r="V101" s="426">
        <f t="shared" si="526"/>
        <v>1.6103896103896105</v>
      </c>
      <c r="W101" s="427">
        <f t="shared" si="65"/>
        <v>21.011494252873554</v>
      </c>
      <c r="X101" s="428">
        <f t="shared" si="66"/>
        <v>731.1999999999997</v>
      </c>
      <c r="Y101" s="429">
        <f t="shared" si="67"/>
        <v>462</v>
      </c>
      <c r="Z101" s="427">
        <f t="shared" si="527"/>
        <v>7311.9999999999964</v>
      </c>
      <c r="AA101" s="430">
        <f t="shared" si="528"/>
        <v>6118.7999999999965</v>
      </c>
      <c r="AB101" s="431">
        <v>34800</v>
      </c>
      <c r="AC101" s="432">
        <f t="shared" si="529"/>
        <v>46400</v>
      </c>
      <c r="AD101" s="324">
        <f t="shared" si="530"/>
        <v>5000</v>
      </c>
      <c r="AE101" s="41"/>
      <c r="AF101" s="41"/>
      <c r="AG101" s="41"/>
      <c r="AH101" s="41"/>
    </row>
    <row r="102" spans="1:34" s="267" customFormat="1">
      <c r="A102" s="473"/>
      <c r="B102" s="466"/>
      <c r="C102" s="669"/>
      <c r="D102" s="463"/>
      <c r="E102" s="466"/>
      <c r="F102" s="466" t="s">
        <v>1848</v>
      </c>
      <c r="G102" s="473" t="s">
        <v>1839</v>
      </c>
      <c r="H102" s="661"/>
      <c r="I102" s="671"/>
      <c r="J102" s="672"/>
      <c r="K102" s="462" t="s">
        <v>8</v>
      </c>
      <c r="L102" s="469">
        <v>78</v>
      </c>
      <c r="M102" s="418">
        <v>1</v>
      </c>
      <c r="N102" s="419">
        <f t="shared" si="519"/>
        <v>175</v>
      </c>
      <c r="O102" s="420">
        <f t="shared" si="520"/>
        <v>13650</v>
      </c>
      <c r="P102" s="421">
        <f t="shared" si="521"/>
        <v>10.874747998628107</v>
      </c>
      <c r="Q102" s="449">
        <v>10000</v>
      </c>
      <c r="R102" s="422">
        <f t="shared" si="522"/>
        <v>150</v>
      </c>
      <c r="S102" s="423">
        <f t="shared" si="523"/>
        <v>0</v>
      </c>
      <c r="T102" s="424">
        <f t="shared" si="524"/>
        <v>0</v>
      </c>
      <c r="U102" s="425">
        <f t="shared" si="525"/>
        <v>21800</v>
      </c>
      <c r="V102" s="426">
        <f t="shared" si="526"/>
        <v>1.5970695970695972</v>
      </c>
      <c r="W102" s="427">
        <f t="shared" si="65"/>
        <v>19.628930817610062</v>
      </c>
      <c r="X102" s="428">
        <f t="shared" si="66"/>
        <v>624.20000000000005</v>
      </c>
      <c r="Y102" s="429">
        <f t="shared" si="67"/>
        <v>409.5</v>
      </c>
      <c r="Z102" s="427">
        <f t="shared" si="527"/>
        <v>6242</v>
      </c>
      <c r="AA102" s="430">
        <f t="shared" si="528"/>
        <v>5208.3</v>
      </c>
      <c r="AB102" s="431">
        <v>31800</v>
      </c>
      <c r="AC102" s="432">
        <f t="shared" si="529"/>
        <v>42400</v>
      </c>
      <c r="AD102" s="324">
        <f t="shared" si="530"/>
        <v>2000</v>
      </c>
      <c r="AE102" s="41"/>
      <c r="AF102" s="41"/>
      <c r="AG102" s="41"/>
      <c r="AH102" s="41"/>
    </row>
    <row r="103" spans="1:34" s="327" customFormat="1">
      <c r="A103" s="471"/>
      <c r="B103" s="467"/>
      <c r="C103" s="669"/>
      <c r="D103" s="460"/>
      <c r="E103" s="467"/>
      <c r="F103" s="467" t="s">
        <v>1849</v>
      </c>
      <c r="G103" s="471" t="s">
        <v>1856</v>
      </c>
      <c r="H103" s="661"/>
      <c r="I103" s="671"/>
      <c r="J103" s="672"/>
      <c r="K103" s="462" t="s">
        <v>8</v>
      </c>
      <c r="L103" s="469">
        <v>88</v>
      </c>
      <c r="M103" s="418">
        <v>1</v>
      </c>
      <c r="N103" s="419">
        <f t="shared" si="519"/>
        <v>175</v>
      </c>
      <c r="O103" s="420">
        <f t="shared" si="520"/>
        <v>15400</v>
      </c>
      <c r="P103" s="421">
        <f t="shared" si="521"/>
        <v>12.268946459990685</v>
      </c>
      <c r="Q103" s="449">
        <v>10000</v>
      </c>
      <c r="R103" s="422">
        <f t="shared" si="522"/>
        <v>150</v>
      </c>
      <c r="S103" s="423">
        <f t="shared" si="523"/>
        <v>0</v>
      </c>
      <c r="T103" s="424">
        <f t="shared" si="524"/>
        <v>0</v>
      </c>
      <c r="U103" s="425">
        <f t="shared" si="525"/>
        <v>24800</v>
      </c>
      <c r="V103" s="426">
        <f t="shared" si="526"/>
        <v>1.6103896103896105</v>
      </c>
      <c r="W103" s="427">
        <f t="shared" si="65"/>
        <v>21.011494252873554</v>
      </c>
      <c r="X103" s="428">
        <f t="shared" si="66"/>
        <v>731.1999999999997</v>
      </c>
      <c r="Y103" s="429">
        <f t="shared" si="67"/>
        <v>462</v>
      </c>
      <c r="Z103" s="427">
        <f t="shared" si="527"/>
        <v>7311.9999999999964</v>
      </c>
      <c r="AA103" s="430">
        <f t="shared" si="528"/>
        <v>6118.7999999999965</v>
      </c>
      <c r="AB103" s="431">
        <v>34800</v>
      </c>
      <c r="AC103" s="432">
        <f t="shared" si="529"/>
        <v>46400</v>
      </c>
      <c r="AD103" s="324">
        <f t="shared" si="530"/>
        <v>5000</v>
      </c>
      <c r="AE103" s="53"/>
      <c r="AF103" s="53"/>
      <c r="AG103" s="53"/>
      <c r="AH103" s="53"/>
    </row>
    <row r="104" spans="1:34" s="323" customFormat="1">
      <c r="A104" s="470"/>
      <c r="B104" s="465"/>
      <c r="C104" s="669"/>
      <c r="D104" s="459"/>
      <c r="E104" s="465"/>
      <c r="F104" s="465" t="s">
        <v>1850</v>
      </c>
      <c r="G104" s="470" t="s">
        <v>1857</v>
      </c>
      <c r="H104" s="661"/>
      <c r="I104" s="671"/>
      <c r="J104" s="672"/>
      <c r="K104" s="462" t="s">
        <v>8</v>
      </c>
      <c r="L104" s="469">
        <v>68</v>
      </c>
      <c r="M104" s="418">
        <v>1</v>
      </c>
      <c r="N104" s="419">
        <f t="shared" si="519"/>
        <v>175</v>
      </c>
      <c r="O104" s="420">
        <f t="shared" si="520"/>
        <v>11900</v>
      </c>
      <c r="P104" s="421">
        <f t="shared" si="521"/>
        <v>9.4805495372655297</v>
      </c>
      <c r="Q104" s="449">
        <v>10000</v>
      </c>
      <c r="R104" s="422">
        <f t="shared" si="522"/>
        <v>150</v>
      </c>
      <c r="S104" s="423">
        <f t="shared" si="523"/>
        <v>0</v>
      </c>
      <c r="T104" s="424">
        <f t="shared" si="524"/>
        <v>0</v>
      </c>
      <c r="U104" s="425">
        <f t="shared" si="525"/>
        <v>21800</v>
      </c>
      <c r="V104" s="426">
        <f t="shared" si="526"/>
        <v>1.8319327731092436</v>
      </c>
      <c r="W104" s="427">
        <f t="shared" si="65"/>
        <v>25.132075471698112</v>
      </c>
      <c r="X104" s="428">
        <f t="shared" si="66"/>
        <v>799.2</v>
      </c>
      <c r="Y104" s="429">
        <f t="shared" si="67"/>
        <v>357</v>
      </c>
      <c r="Z104" s="427">
        <f t="shared" si="527"/>
        <v>7992</v>
      </c>
      <c r="AA104" s="430">
        <f t="shared" si="528"/>
        <v>6835.8</v>
      </c>
      <c r="AB104" s="431">
        <v>31800</v>
      </c>
      <c r="AC104" s="432">
        <f t="shared" si="529"/>
        <v>42400</v>
      </c>
      <c r="AD104" s="324">
        <f t="shared" si="530"/>
        <v>2000</v>
      </c>
      <c r="AE104" s="52"/>
      <c r="AF104" s="52"/>
      <c r="AG104" s="52"/>
      <c r="AH104" s="52"/>
    </row>
    <row r="105" spans="1:34" s="267" customFormat="1">
      <c r="A105" s="473"/>
      <c r="B105" s="466"/>
      <c r="C105" s="669"/>
      <c r="D105" s="463"/>
      <c r="E105" s="466"/>
      <c r="F105" s="466" t="s">
        <v>1851</v>
      </c>
      <c r="G105" s="473" t="s">
        <v>1856</v>
      </c>
      <c r="H105" s="661"/>
      <c r="I105" s="671"/>
      <c r="J105" s="672"/>
      <c r="K105" s="462" t="s">
        <v>8</v>
      </c>
      <c r="L105" s="469">
        <v>78</v>
      </c>
      <c r="M105" s="418">
        <v>1</v>
      </c>
      <c r="N105" s="419">
        <f t="shared" si="519"/>
        <v>175</v>
      </c>
      <c r="O105" s="420">
        <f t="shared" si="520"/>
        <v>13650</v>
      </c>
      <c r="P105" s="421">
        <f t="shared" si="521"/>
        <v>10.874747998628107</v>
      </c>
      <c r="Q105" s="449">
        <v>10000</v>
      </c>
      <c r="R105" s="422">
        <f t="shared" si="522"/>
        <v>150</v>
      </c>
      <c r="S105" s="423">
        <f t="shared" si="523"/>
        <v>0</v>
      </c>
      <c r="T105" s="424">
        <f t="shared" si="524"/>
        <v>0</v>
      </c>
      <c r="U105" s="425">
        <f t="shared" si="525"/>
        <v>24800</v>
      </c>
      <c r="V105" s="426">
        <f t="shared" si="526"/>
        <v>1.8168498168498168</v>
      </c>
      <c r="W105" s="427">
        <f t="shared" si="65"/>
        <v>26.04022988505746</v>
      </c>
      <c r="X105" s="428">
        <f t="shared" si="66"/>
        <v>906.1999999999997</v>
      </c>
      <c r="Y105" s="429">
        <f t="shared" si="67"/>
        <v>409.5</v>
      </c>
      <c r="Z105" s="427">
        <f t="shared" si="527"/>
        <v>9061.9999999999964</v>
      </c>
      <c r="AA105" s="430">
        <f t="shared" si="528"/>
        <v>7746.2999999999965</v>
      </c>
      <c r="AB105" s="431">
        <v>34800</v>
      </c>
      <c r="AC105" s="432">
        <f t="shared" si="529"/>
        <v>46400</v>
      </c>
      <c r="AD105" s="324">
        <f t="shared" si="530"/>
        <v>5000</v>
      </c>
      <c r="AE105" s="41"/>
      <c r="AF105" s="41"/>
      <c r="AG105" s="41"/>
      <c r="AH105" s="41"/>
    </row>
    <row r="106" spans="1:34" s="267" customFormat="1">
      <c r="A106" s="473"/>
      <c r="B106" s="466"/>
      <c r="C106" s="669"/>
      <c r="D106" s="463"/>
      <c r="E106" s="466"/>
      <c r="F106" s="466" t="s">
        <v>1852</v>
      </c>
      <c r="G106" s="473" t="s">
        <v>1839</v>
      </c>
      <c r="H106" s="661"/>
      <c r="I106" s="671"/>
      <c r="J106" s="672"/>
      <c r="K106" s="462" t="s">
        <v>8</v>
      </c>
      <c r="L106" s="469">
        <v>68</v>
      </c>
      <c r="M106" s="418">
        <v>1</v>
      </c>
      <c r="N106" s="419">
        <f t="shared" si="519"/>
        <v>175</v>
      </c>
      <c r="O106" s="420">
        <f t="shared" si="520"/>
        <v>11900</v>
      </c>
      <c r="P106" s="421">
        <f t="shared" si="521"/>
        <v>9.4805495372655297</v>
      </c>
      <c r="Q106" s="449">
        <v>10000</v>
      </c>
      <c r="R106" s="422">
        <f t="shared" si="522"/>
        <v>150</v>
      </c>
      <c r="S106" s="423">
        <f t="shared" si="523"/>
        <v>0</v>
      </c>
      <c r="T106" s="424">
        <f t="shared" si="524"/>
        <v>0</v>
      </c>
      <c r="U106" s="425">
        <f t="shared" si="525"/>
        <v>21800</v>
      </c>
      <c r="V106" s="426">
        <f t="shared" si="526"/>
        <v>1.8319327731092436</v>
      </c>
      <c r="W106" s="427">
        <f t="shared" si="65"/>
        <v>25.132075471698112</v>
      </c>
      <c r="X106" s="428">
        <f t="shared" si="66"/>
        <v>799.2</v>
      </c>
      <c r="Y106" s="429">
        <f t="shared" si="67"/>
        <v>357</v>
      </c>
      <c r="Z106" s="427">
        <f t="shared" si="527"/>
        <v>7992</v>
      </c>
      <c r="AA106" s="430">
        <f t="shared" si="528"/>
        <v>6835.8</v>
      </c>
      <c r="AB106" s="431">
        <v>31800</v>
      </c>
      <c r="AC106" s="432">
        <f t="shared" si="529"/>
        <v>42400</v>
      </c>
      <c r="AD106" s="324">
        <f t="shared" si="530"/>
        <v>2000</v>
      </c>
      <c r="AE106" s="41"/>
      <c r="AF106" s="41"/>
      <c r="AG106" s="41"/>
      <c r="AH106" s="41"/>
    </row>
    <row r="107" spans="1:34" s="267" customFormat="1">
      <c r="A107" s="473"/>
      <c r="B107" s="466"/>
      <c r="C107" s="669"/>
      <c r="D107" s="463"/>
      <c r="E107" s="466"/>
      <c r="F107" s="466" t="s">
        <v>1852</v>
      </c>
      <c r="G107" s="473" t="s">
        <v>1840</v>
      </c>
      <c r="H107" s="661"/>
      <c r="I107" s="671"/>
      <c r="J107" s="672"/>
      <c r="K107" s="462" t="s">
        <v>8</v>
      </c>
      <c r="L107" s="469">
        <v>78</v>
      </c>
      <c r="M107" s="418">
        <v>1</v>
      </c>
      <c r="N107" s="419">
        <f t="shared" si="519"/>
        <v>175</v>
      </c>
      <c r="O107" s="420">
        <f t="shared" si="520"/>
        <v>13650</v>
      </c>
      <c r="P107" s="421">
        <f t="shared" si="521"/>
        <v>10.874747998628107</v>
      </c>
      <c r="Q107" s="449">
        <v>10000</v>
      </c>
      <c r="R107" s="422">
        <f t="shared" si="522"/>
        <v>150</v>
      </c>
      <c r="S107" s="423">
        <f t="shared" si="523"/>
        <v>0</v>
      </c>
      <c r="T107" s="424">
        <f t="shared" si="524"/>
        <v>0</v>
      </c>
      <c r="U107" s="425">
        <f t="shared" si="525"/>
        <v>24800</v>
      </c>
      <c r="V107" s="426">
        <f t="shared" si="526"/>
        <v>1.8168498168498168</v>
      </c>
      <c r="W107" s="427">
        <f t="shared" si="65"/>
        <v>26.04022988505746</v>
      </c>
      <c r="X107" s="428">
        <f t="shared" si="66"/>
        <v>906.1999999999997</v>
      </c>
      <c r="Y107" s="429">
        <f t="shared" si="67"/>
        <v>409.5</v>
      </c>
      <c r="Z107" s="427">
        <f t="shared" si="527"/>
        <v>9061.9999999999964</v>
      </c>
      <c r="AA107" s="430">
        <f t="shared" si="528"/>
        <v>7746.2999999999965</v>
      </c>
      <c r="AB107" s="431">
        <v>34800</v>
      </c>
      <c r="AC107" s="432">
        <f t="shared" si="529"/>
        <v>46400</v>
      </c>
      <c r="AD107" s="324">
        <f t="shared" si="530"/>
        <v>5000</v>
      </c>
      <c r="AE107" s="41"/>
      <c r="AF107" s="41"/>
      <c r="AG107" s="41"/>
      <c r="AH107" s="41"/>
    </row>
    <row r="108" spans="1:34" s="267" customFormat="1">
      <c r="A108" s="473"/>
      <c r="B108" s="466"/>
      <c r="C108" s="669"/>
      <c r="D108" s="463"/>
      <c r="E108" s="466"/>
      <c r="F108" s="466" t="s">
        <v>1853</v>
      </c>
      <c r="G108" s="473" t="s">
        <v>1839</v>
      </c>
      <c r="H108" s="661"/>
      <c r="I108" s="671"/>
      <c r="J108" s="672"/>
      <c r="K108" s="462" t="s">
        <v>8</v>
      </c>
      <c r="L108" s="469">
        <v>68</v>
      </c>
      <c r="M108" s="418">
        <v>1</v>
      </c>
      <c r="N108" s="419">
        <f t="shared" si="519"/>
        <v>175</v>
      </c>
      <c r="O108" s="420">
        <f t="shared" si="520"/>
        <v>11900</v>
      </c>
      <c r="P108" s="421">
        <f t="shared" si="521"/>
        <v>9.4805495372655297</v>
      </c>
      <c r="Q108" s="449">
        <v>10000</v>
      </c>
      <c r="R108" s="422">
        <f t="shared" si="522"/>
        <v>150</v>
      </c>
      <c r="S108" s="423">
        <f t="shared" si="523"/>
        <v>0</v>
      </c>
      <c r="T108" s="424">
        <f t="shared" si="524"/>
        <v>0</v>
      </c>
      <c r="U108" s="425">
        <f t="shared" si="525"/>
        <v>21800</v>
      </c>
      <c r="V108" s="426">
        <f t="shared" si="526"/>
        <v>1.8319327731092436</v>
      </c>
      <c r="W108" s="427">
        <f t="shared" si="65"/>
        <v>25.132075471698112</v>
      </c>
      <c r="X108" s="428">
        <f t="shared" si="66"/>
        <v>799.2</v>
      </c>
      <c r="Y108" s="429">
        <f t="shared" si="67"/>
        <v>357</v>
      </c>
      <c r="Z108" s="427">
        <f t="shared" si="527"/>
        <v>7992</v>
      </c>
      <c r="AA108" s="430">
        <f t="shared" si="528"/>
        <v>6835.8</v>
      </c>
      <c r="AB108" s="431">
        <v>31800</v>
      </c>
      <c r="AC108" s="432">
        <f t="shared" si="529"/>
        <v>42400</v>
      </c>
      <c r="AD108" s="324">
        <f t="shared" si="530"/>
        <v>2000</v>
      </c>
      <c r="AE108" s="41"/>
      <c r="AF108" s="41"/>
      <c r="AG108" s="41"/>
      <c r="AH108" s="41"/>
    </row>
    <row r="109" spans="1:34" s="267" customFormat="1">
      <c r="A109" s="473"/>
      <c r="B109" s="466"/>
      <c r="C109" s="670"/>
      <c r="D109" s="463"/>
      <c r="E109" s="466"/>
      <c r="F109" s="466" t="s">
        <v>1854</v>
      </c>
      <c r="G109" s="473" t="s">
        <v>1858</v>
      </c>
      <c r="H109" s="667"/>
      <c r="I109" s="663"/>
      <c r="J109" s="665"/>
      <c r="K109" s="464" t="s">
        <v>8</v>
      </c>
      <c r="L109" s="472">
        <v>78</v>
      </c>
      <c r="M109" s="252">
        <v>1</v>
      </c>
      <c r="N109" s="253">
        <f t="shared" si="519"/>
        <v>175</v>
      </c>
      <c r="O109" s="254">
        <f t="shared" si="520"/>
        <v>13650</v>
      </c>
      <c r="P109" s="255">
        <f t="shared" si="521"/>
        <v>10.874747998628107</v>
      </c>
      <c r="Q109" s="256">
        <v>10000</v>
      </c>
      <c r="R109" s="257">
        <f t="shared" si="522"/>
        <v>150</v>
      </c>
      <c r="S109" s="258">
        <f t="shared" si="523"/>
        <v>0</v>
      </c>
      <c r="T109" s="259">
        <f t="shared" si="524"/>
        <v>0</v>
      </c>
      <c r="U109" s="260">
        <f t="shared" si="525"/>
        <v>24800</v>
      </c>
      <c r="V109" s="261">
        <f t="shared" si="526"/>
        <v>1.8168498168498168</v>
      </c>
      <c r="W109" s="262">
        <f t="shared" si="65"/>
        <v>26.04022988505746</v>
      </c>
      <c r="X109" s="263">
        <f t="shared" si="66"/>
        <v>906.1999999999997</v>
      </c>
      <c r="Y109" s="264">
        <f t="shared" si="67"/>
        <v>409.5</v>
      </c>
      <c r="Z109" s="262">
        <f t="shared" si="527"/>
        <v>9061.9999999999964</v>
      </c>
      <c r="AA109" s="265">
        <f t="shared" si="528"/>
        <v>7746.2999999999965</v>
      </c>
      <c r="AB109" s="266">
        <v>34800</v>
      </c>
      <c r="AC109" s="332">
        <f t="shared" si="529"/>
        <v>46400</v>
      </c>
      <c r="AD109" s="324">
        <f t="shared" si="530"/>
        <v>5000</v>
      </c>
      <c r="AE109" s="41"/>
      <c r="AF109" s="41"/>
      <c r="AG109" s="41"/>
      <c r="AH109" s="41"/>
    </row>
    <row r="110" spans="1:34" s="323" customFormat="1">
      <c r="A110" s="470"/>
      <c r="B110" s="465"/>
      <c r="C110" s="328"/>
      <c r="D110" s="459"/>
      <c r="E110" s="661" t="s">
        <v>1825</v>
      </c>
      <c r="F110" s="662" t="s">
        <v>1564</v>
      </c>
      <c r="G110" s="470" t="s">
        <v>1566</v>
      </c>
      <c r="H110" s="673" t="s">
        <v>1486</v>
      </c>
      <c r="I110" s="662" t="s">
        <v>1826</v>
      </c>
      <c r="J110" s="672">
        <f t="shared" si="463"/>
        <v>49</v>
      </c>
      <c r="K110" s="461" t="s">
        <v>8</v>
      </c>
      <c r="L110" s="468">
        <v>63</v>
      </c>
      <c r="M110" s="433">
        <v>1</v>
      </c>
      <c r="N110" s="434">
        <f t="shared" ref="N110:N121" si="531">IF(K110="USD",$G$1,IF(K110="CNY",$G$2,IF(K110="JPY",$G$4,IF(K110="EUR",$G$3,"확인요망"))))</f>
        <v>175</v>
      </c>
      <c r="O110" s="435">
        <f t="shared" ref="O110:O121" si="532">L110*N110</f>
        <v>11025</v>
      </c>
      <c r="P110" s="436">
        <f t="shared" ref="P110:P121" si="533">O110/$G$1</f>
        <v>8.7834503065842409</v>
      </c>
      <c r="Q110" s="437">
        <v>10000</v>
      </c>
      <c r="R110" s="438">
        <f t="shared" ref="R110:R121" si="534">IF(G110="USD",200,150)</f>
        <v>150</v>
      </c>
      <c r="S110" s="439">
        <f t="shared" ref="S110:S121" si="535">IF(P110&lt;R110,0,(O110+Q110)*0.08)</f>
        <v>0</v>
      </c>
      <c r="T110" s="440">
        <f t="shared" ref="T110:T121" si="536">IF(P110&lt;R110,0,(O110+S110)*0.1)</f>
        <v>0</v>
      </c>
      <c r="U110" s="441">
        <f t="shared" ref="U110:U121" si="537">ROUND(((O110+S110+T110)*V110),-2)</f>
        <v>26600</v>
      </c>
      <c r="V110" s="442">
        <f t="shared" ref="V110:V121" si="538">(AB110-Q110)/O110</f>
        <v>2.4126984126984126</v>
      </c>
      <c r="W110" s="443">
        <f t="shared" si="65"/>
        <v>36.55464480874317</v>
      </c>
      <c r="X110" s="444">
        <f t="shared" si="66"/>
        <v>1337.9</v>
      </c>
      <c r="Y110" s="445">
        <f t="shared" si="67"/>
        <v>330.75</v>
      </c>
      <c r="Z110" s="443">
        <f t="shared" ref="Z110:Z121" si="539">(AB110*0.94)-(Q110+O110)</f>
        <v>13379</v>
      </c>
      <c r="AA110" s="446">
        <f t="shared" ref="AA110:AA121" si="540">Z110-X110-Y110</f>
        <v>11710.35</v>
      </c>
      <c r="AB110" s="447">
        <v>36600</v>
      </c>
      <c r="AC110" s="448">
        <f t="shared" ref="AC110:AC121" si="541">ROUNDUP(AB110/0.75, -1)</f>
        <v>48800</v>
      </c>
      <c r="AD110" s="329"/>
      <c r="AE110" s="52"/>
      <c r="AF110" s="52"/>
      <c r="AG110" s="52"/>
      <c r="AH110" s="52"/>
    </row>
    <row r="111" spans="1:34" s="267" customFormat="1">
      <c r="A111" s="473"/>
      <c r="B111" s="466"/>
      <c r="C111" s="330"/>
      <c r="D111" s="463"/>
      <c r="E111" s="661"/>
      <c r="F111" s="671"/>
      <c r="G111" s="473" t="s">
        <v>1567</v>
      </c>
      <c r="H111" s="684"/>
      <c r="I111" s="671"/>
      <c r="J111" s="672"/>
      <c r="K111" s="464" t="s">
        <v>8</v>
      </c>
      <c r="L111" s="472">
        <v>88</v>
      </c>
      <c r="M111" s="252">
        <v>1</v>
      </c>
      <c r="N111" s="253">
        <f t="shared" si="531"/>
        <v>175</v>
      </c>
      <c r="O111" s="254">
        <f t="shared" si="532"/>
        <v>15400</v>
      </c>
      <c r="P111" s="255">
        <f t="shared" si="533"/>
        <v>12.268946459990685</v>
      </c>
      <c r="Q111" s="256">
        <v>10000</v>
      </c>
      <c r="R111" s="257">
        <f t="shared" si="534"/>
        <v>150</v>
      </c>
      <c r="S111" s="258">
        <f t="shared" si="535"/>
        <v>0</v>
      </c>
      <c r="T111" s="259">
        <f t="shared" si="536"/>
        <v>0</v>
      </c>
      <c r="U111" s="260">
        <f t="shared" si="537"/>
        <v>35700</v>
      </c>
      <c r="V111" s="261">
        <f t="shared" si="538"/>
        <v>2.3181818181818183</v>
      </c>
      <c r="W111" s="262">
        <f t="shared" si="65"/>
        <v>38.420131291028447</v>
      </c>
      <c r="X111" s="263">
        <f t="shared" si="66"/>
        <v>1755.8000000000002</v>
      </c>
      <c r="Y111" s="264">
        <f t="shared" si="67"/>
        <v>462</v>
      </c>
      <c r="Z111" s="262">
        <f t="shared" si="539"/>
        <v>17558</v>
      </c>
      <c r="AA111" s="265">
        <f t="shared" si="540"/>
        <v>15340.2</v>
      </c>
      <c r="AB111" s="266">
        <v>45700</v>
      </c>
      <c r="AC111" s="332">
        <f t="shared" si="541"/>
        <v>60940</v>
      </c>
      <c r="AD111" s="324">
        <f>AB111-$AB$110</f>
        <v>9100</v>
      </c>
      <c r="AE111" s="41"/>
      <c r="AF111" s="41"/>
      <c r="AG111" s="41"/>
      <c r="AH111" s="41"/>
    </row>
    <row r="112" spans="1:34" s="267" customFormat="1">
      <c r="A112" s="473"/>
      <c r="B112" s="466"/>
      <c r="C112" s="330"/>
      <c r="D112" s="463"/>
      <c r="E112" s="661"/>
      <c r="F112" s="663"/>
      <c r="G112" s="473" t="s">
        <v>1568</v>
      </c>
      <c r="H112" s="684"/>
      <c r="I112" s="671"/>
      <c r="J112" s="672"/>
      <c r="K112" s="464" t="s">
        <v>8</v>
      </c>
      <c r="L112" s="472">
        <v>113</v>
      </c>
      <c r="M112" s="252">
        <v>1</v>
      </c>
      <c r="N112" s="253">
        <f t="shared" si="531"/>
        <v>175</v>
      </c>
      <c r="O112" s="254">
        <f t="shared" si="532"/>
        <v>19775</v>
      </c>
      <c r="P112" s="255">
        <f t="shared" si="533"/>
        <v>15.75444261339713</v>
      </c>
      <c r="Q112" s="256">
        <v>10000</v>
      </c>
      <c r="R112" s="257">
        <f t="shared" si="534"/>
        <v>150</v>
      </c>
      <c r="S112" s="258">
        <f t="shared" si="535"/>
        <v>0</v>
      </c>
      <c r="T112" s="259">
        <f t="shared" si="536"/>
        <v>0</v>
      </c>
      <c r="U112" s="260">
        <f t="shared" si="537"/>
        <v>44900</v>
      </c>
      <c r="V112" s="261">
        <f t="shared" si="538"/>
        <v>2.2705436156763592</v>
      </c>
      <c r="W112" s="262">
        <f t="shared" si="65"/>
        <v>39.765027322404372</v>
      </c>
      <c r="X112" s="263">
        <f t="shared" si="66"/>
        <v>2183.1</v>
      </c>
      <c r="Y112" s="264">
        <f t="shared" si="67"/>
        <v>593.25</v>
      </c>
      <c r="Z112" s="262">
        <f t="shared" si="539"/>
        <v>21831</v>
      </c>
      <c r="AA112" s="265">
        <f t="shared" si="540"/>
        <v>19054.650000000001</v>
      </c>
      <c r="AB112" s="266">
        <v>54900</v>
      </c>
      <c r="AC112" s="332">
        <f t="shared" si="541"/>
        <v>73200</v>
      </c>
      <c r="AD112" s="324">
        <f>AB112-$AB$110</f>
        <v>18300</v>
      </c>
      <c r="AE112" s="41"/>
      <c r="AF112" s="41"/>
      <c r="AG112" s="41"/>
      <c r="AH112" s="41"/>
    </row>
    <row r="113" spans="1:34" s="323" customFormat="1">
      <c r="A113" s="470"/>
      <c r="B113" s="465"/>
      <c r="C113" s="328"/>
      <c r="D113" s="459"/>
      <c r="E113" s="661"/>
      <c r="F113" s="662" t="s">
        <v>1562</v>
      </c>
      <c r="G113" s="470" t="s">
        <v>1566</v>
      </c>
      <c r="H113" s="684"/>
      <c r="I113" s="671"/>
      <c r="J113" s="672"/>
      <c r="K113" s="461" t="s">
        <v>8</v>
      </c>
      <c r="L113" s="468">
        <v>82</v>
      </c>
      <c r="M113" s="433">
        <v>1</v>
      </c>
      <c r="N113" s="434">
        <f t="shared" si="531"/>
        <v>175</v>
      </c>
      <c r="O113" s="435">
        <f t="shared" si="532"/>
        <v>14350</v>
      </c>
      <c r="P113" s="436">
        <f t="shared" si="533"/>
        <v>11.432427383173138</v>
      </c>
      <c r="Q113" s="437">
        <v>10000</v>
      </c>
      <c r="R113" s="438">
        <f t="shared" si="534"/>
        <v>150</v>
      </c>
      <c r="S113" s="439">
        <f t="shared" si="535"/>
        <v>0</v>
      </c>
      <c r="T113" s="440">
        <f t="shared" si="536"/>
        <v>0</v>
      </c>
      <c r="U113" s="441">
        <f t="shared" si="537"/>
        <v>33500</v>
      </c>
      <c r="V113" s="442">
        <f t="shared" si="538"/>
        <v>2.3344947735191637</v>
      </c>
      <c r="W113" s="443">
        <f t="shared" si="65"/>
        <v>38.022988505747122</v>
      </c>
      <c r="X113" s="444">
        <f t="shared" si="66"/>
        <v>1654</v>
      </c>
      <c r="Y113" s="445">
        <f t="shared" si="67"/>
        <v>430.5</v>
      </c>
      <c r="Z113" s="443">
        <f t="shared" si="539"/>
        <v>16540</v>
      </c>
      <c r="AA113" s="446">
        <f t="shared" si="540"/>
        <v>14455.5</v>
      </c>
      <c r="AB113" s="447">
        <v>43500</v>
      </c>
      <c r="AC113" s="448">
        <f t="shared" si="541"/>
        <v>58000</v>
      </c>
      <c r="AD113" s="329">
        <f t="shared" ref="AD113:AD121" si="542">AB113-$AB$110</f>
        <v>6900</v>
      </c>
      <c r="AE113" s="52"/>
      <c r="AF113" s="52"/>
      <c r="AG113" s="52"/>
      <c r="AH113" s="52"/>
    </row>
    <row r="114" spans="1:34" s="267" customFormat="1">
      <c r="A114" s="473"/>
      <c r="B114" s="466"/>
      <c r="C114" s="330"/>
      <c r="D114" s="463"/>
      <c r="E114" s="661"/>
      <c r="F114" s="671"/>
      <c r="G114" s="473" t="s">
        <v>1567</v>
      </c>
      <c r="H114" s="684"/>
      <c r="I114" s="671"/>
      <c r="J114" s="672"/>
      <c r="K114" s="464" t="s">
        <v>8</v>
      </c>
      <c r="L114" s="472">
        <v>103</v>
      </c>
      <c r="M114" s="252">
        <v>1</v>
      </c>
      <c r="N114" s="253">
        <f t="shared" si="531"/>
        <v>175</v>
      </c>
      <c r="O114" s="254">
        <f t="shared" si="532"/>
        <v>18025</v>
      </c>
      <c r="P114" s="255">
        <f t="shared" si="533"/>
        <v>14.360244152034552</v>
      </c>
      <c r="Q114" s="256">
        <v>10000</v>
      </c>
      <c r="R114" s="257">
        <f t="shared" si="534"/>
        <v>150</v>
      </c>
      <c r="S114" s="258">
        <f t="shared" si="535"/>
        <v>0</v>
      </c>
      <c r="T114" s="259">
        <f t="shared" si="536"/>
        <v>0</v>
      </c>
      <c r="U114" s="260">
        <f t="shared" si="537"/>
        <v>41200</v>
      </c>
      <c r="V114" s="261">
        <f t="shared" si="538"/>
        <v>2.2857142857142856</v>
      </c>
      <c r="W114" s="262">
        <f t="shared" si="65"/>
        <v>39.263671875</v>
      </c>
      <c r="X114" s="263">
        <f t="shared" si="66"/>
        <v>2010.3000000000002</v>
      </c>
      <c r="Y114" s="264">
        <f t="shared" si="67"/>
        <v>540.75</v>
      </c>
      <c r="Z114" s="262">
        <f t="shared" si="539"/>
        <v>20103</v>
      </c>
      <c r="AA114" s="265">
        <f t="shared" si="540"/>
        <v>17551.95</v>
      </c>
      <c r="AB114" s="266">
        <v>51200</v>
      </c>
      <c r="AC114" s="332">
        <f t="shared" si="541"/>
        <v>68270</v>
      </c>
      <c r="AD114" s="324">
        <f t="shared" si="542"/>
        <v>14600</v>
      </c>
      <c r="AE114" s="41"/>
      <c r="AF114" s="41"/>
      <c r="AG114" s="41"/>
      <c r="AH114" s="41"/>
    </row>
    <row r="115" spans="1:34" s="267" customFormat="1">
      <c r="A115" s="473"/>
      <c r="B115" s="466"/>
      <c r="C115" s="330"/>
      <c r="D115" s="463"/>
      <c r="E115" s="661"/>
      <c r="F115" s="663"/>
      <c r="G115" s="473" t="s">
        <v>1568</v>
      </c>
      <c r="H115" s="684"/>
      <c r="I115" s="671"/>
      <c r="J115" s="672"/>
      <c r="K115" s="464" t="s">
        <v>8</v>
      </c>
      <c r="L115" s="472">
        <v>128</v>
      </c>
      <c r="M115" s="252">
        <v>1</v>
      </c>
      <c r="N115" s="253">
        <f t="shared" si="531"/>
        <v>175</v>
      </c>
      <c r="O115" s="254">
        <f t="shared" si="532"/>
        <v>22400</v>
      </c>
      <c r="P115" s="255">
        <f t="shared" si="533"/>
        <v>17.845740305440998</v>
      </c>
      <c r="Q115" s="256">
        <v>10000</v>
      </c>
      <c r="R115" s="257">
        <f t="shared" si="534"/>
        <v>150</v>
      </c>
      <c r="S115" s="258">
        <f t="shared" si="535"/>
        <v>0</v>
      </c>
      <c r="T115" s="259">
        <f t="shared" si="536"/>
        <v>0</v>
      </c>
      <c r="U115" s="260">
        <f t="shared" si="537"/>
        <v>50400</v>
      </c>
      <c r="V115" s="261">
        <f t="shared" si="538"/>
        <v>2.25</v>
      </c>
      <c r="W115" s="262">
        <f t="shared" si="65"/>
        <v>40.357615894039732</v>
      </c>
      <c r="X115" s="263">
        <f t="shared" si="66"/>
        <v>2437.6</v>
      </c>
      <c r="Y115" s="264">
        <f t="shared" si="67"/>
        <v>672</v>
      </c>
      <c r="Z115" s="262">
        <f t="shared" si="539"/>
        <v>24376</v>
      </c>
      <c r="AA115" s="265">
        <f t="shared" si="540"/>
        <v>21266.400000000001</v>
      </c>
      <c r="AB115" s="266">
        <v>60400</v>
      </c>
      <c r="AC115" s="332">
        <f t="shared" si="541"/>
        <v>80540</v>
      </c>
      <c r="AD115" s="324">
        <f>AB115-$AB$110</f>
        <v>23800</v>
      </c>
      <c r="AE115" s="41"/>
      <c r="AF115" s="41"/>
      <c r="AG115" s="41"/>
      <c r="AH115" s="41"/>
    </row>
    <row r="116" spans="1:34" s="323" customFormat="1">
      <c r="A116" s="470"/>
      <c r="B116" s="465"/>
      <c r="C116" s="328"/>
      <c r="D116" s="459"/>
      <c r="E116" s="661"/>
      <c r="F116" s="662" t="s">
        <v>1563</v>
      </c>
      <c r="G116" s="470" t="s">
        <v>1566</v>
      </c>
      <c r="H116" s="684"/>
      <c r="I116" s="671"/>
      <c r="J116" s="672"/>
      <c r="K116" s="461" t="s">
        <v>8</v>
      </c>
      <c r="L116" s="468">
        <v>108</v>
      </c>
      <c r="M116" s="433">
        <v>1</v>
      </c>
      <c r="N116" s="434">
        <f t="shared" si="531"/>
        <v>175</v>
      </c>
      <c r="O116" s="435">
        <f t="shared" si="532"/>
        <v>18900</v>
      </c>
      <c r="P116" s="436">
        <f t="shared" si="533"/>
        <v>15.057343382715841</v>
      </c>
      <c r="Q116" s="437">
        <v>10000</v>
      </c>
      <c r="R116" s="438">
        <f t="shared" si="534"/>
        <v>150</v>
      </c>
      <c r="S116" s="439">
        <f t="shared" si="535"/>
        <v>0</v>
      </c>
      <c r="T116" s="440">
        <f t="shared" si="536"/>
        <v>0</v>
      </c>
      <c r="U116" s="441">
        <f t="shared" si="537"/>
        <v>43100</v>
      </c>
      <c r="V116" s="442">
        <f t="shared" si="538"/>
        <v>2.2804232804232805</v>
      </c>
      <c r="W116" s="443">
        <f t="shared" si="65"/>
        <v>39.574387947269301</v>
      </c>
      <c r="X116" s="444">
        <f t="shared" si="66"/>
        <v>2101.4</v>
      </c>
      <c r="Y116" s="445">
        <f t="shared" si="67"/>
        <v>567</v>
      </c>
      <c r="Z116" s="443">
        <f t="shared" si="539"/>
        <v>21014</v>
      </c>
      <c r="AA116" s="446">
        <f t="shared" si="540"/>
        <v>18345.599999999999</v>
      </c>
      <c r="AB116" s="447">
        <v>53100</v>
      </c>
      <c r="AC116" s="448">
        <f t="shared" si="541"/>
        <v>70800</v>
      </c>
      <c r="AD116" s="329">
        <f t="shared" si="542"/>
        <v>16500</v>
      </c>
      <c r="AE116" s="52"/>
      <c r="AF116" s="52"/>
      <c r="AG116" s="52"/>
      <c r="AH116" s="52"/>
    </row>
    <row r="117" spans="1:34" s="267" customFormat="1">
      <c r="A117" s="473"/>
      <c r="B117" s="466"/>
      <c r="C117" s="330"/>
      <c r="D117" s="463"/>
      <c r="E117" s="661"/>
      <c r="F117" s="671"/>
      <c r="G117" s="473" t="s">
        <v>1567</v>
      </c>
      <c r="H117" s="684"/>
      <c r="I117" s="671"/>
      <c r="J117" s="672"/>
      <c r="K117" s="464" t="s">
        <v>8</v>
      </c>
      <c r="L117" s="472">
        <v>133</v>
      </c>
      <c r="M117" s="252">
        <v>1</v>
      </c>
      <c r="N117" s="253">
        <f t="shared" si="531"/>
        <v>175</v>
      </c>
      <c r="O117" s="254">
        <f t="shared" si="532"/>
        <v>23275</v>
      </c>
      <c r="P117" s="255">
        <f t="shared" si="533"/>
        <v>18.542839536122287</v>
      </c>
      <c r="Q117" s="256">
        <v>10000</v>
      </c>
      <c r="R117" s="257">
        <f t="shared" si="534"/>
        <v>150</v>
      </c>
      <c r="S117" s="258">
        <f t="shared" si="535"/>
        <v>0</v>
      </c>
      <c r="T117" s="259">
        <f t="shared" si="536"/>
        <v>0</v>
      </c>
      <c r="U117" s="260">
        <f t="shared" si="537"/>
        <v>52200</v>
      </c>
      <c r="V117" s="261">
        <f t="shared" si="538"/>
        <v>2.2427497314715361</v>
      </c>
      <c r="W117" s="262">
        <f t="shared" si="65"/>
        <v>40.5032154340836</v>
      </c>
      <c r="X117" s="263">
        <f t="shared" si="66"/>
        <v>2519.3000000000002</v>
      </c>
      <c r="Y117" s="264">
        <f t="shared" si="67"/>
        <v>698.25</v>
      </c>
      <c r="Z117" s="262">
        <f t="shared" si="539"/>
        <v>25193</v>
      </c>
      <c r="AA117" s="265">
        <f t="shared" si="540"/>
        <v>21975.45</v>
      </c>
      <c r="AB117" s="266">
        <v>62200</v>
      </c>
      <c r="AC117" s="332">
        <f t="shared" si="541"/>
        <v>82940</v>
      </c>
      <c r="AD117" s="324">
        <f t="shared" si="542"/>
        <v>25600</v>
      </c>
      <c r="AE117" s="41"/>
      <c r="AF117" s="41"/>
      <c r="AG117" s="41"/>
      <c r="AH117" s="41"/>
    </row>
    <row r="118" spans="1:34" s="327" customFormat="1">
      <c r="A118" s="471"/>
      <c r="B118" s="467"/>
      <c r="C118" s="331"/>
      <c r="D118" s="460"/>
      <c r="E118" s="661"/>
      <c r="F118" s="663"/>
      <c r="G118" s="471" t="s">
        <v>1568</v>
      </c>
      <c r="H118" s="684"/>
      <c r="I118" s="671"/>
      <c r="J118" s="672"/>
      <c r="K118" s="462" t="s">
        <v>8</v>
      </c>
      <c r="L118" s="469">
        <v>143</v>
      </c>
      <c r="M118" s="418">
        <v>1</v>
      </c>
      <c r="N118" s="419">
        <f t="shared" si="531"/>
        <v>175</v>
      </c>
      <c r="O118" s="420">
        <f t="shared" si="532"/>
        <v>25025</v>
      </c>
      <c r="P118" s="421">
        <f t="shared" si="533"/>
        <v>19.937037997484865</v>
      </c>
      <c r="Q118" s="449">
        <v>10000</v>
      </c>
      <c r="R118" s="422">
        <f t="shared" si="534"/>
        <v>150</v>
      </c>
      <c r="S118" s="423">
        <f t="shared" si="535"/>
        <v>0</v>
      </c>
      <c r="T118" s="424">
        <f t="shared" si="536"/>
        <v>0</v>
      </c>
      <c r="U118" s="425">
        <f t="shared" si="537"/>
        <v>55900</v>
      </c>
      <c r="V118" s="426">
        <f t="shared" si="538"/>
        <v>2.2337662337662336</v>
      </c>
      <c r="W118" s="427">
        <f t="shared" si="65"/>
        <v>40.851289833080422</v>
      </c>
      <c r="X118" s="428">
        <f t="shared" si="66"/>
        <v>2692.1000000000004</v>
      </c>
      <c r="Y118" s="429">
        <f t="shared" si="67"/>
        <v>750.75</v>
      </c>
      <c r="Z118" s="427">
        <f t="shared" si="539"/>
        <v>26921</v>
      </c>
      <c r="AA118" s="430">
        <f t="shared" si="540"/>
        <v>23478.15</v>
      </c>
      <c r="AB118" s="431">
        <v>65900</v>
      </c>
      <c r="AC118" s="432">
        <f t="shared" si="541"/>
        <v>87870</v>
      </c>
      <c r="AD118" s="326">
        <f t="shared" si="542"/>
        <v>29300</v>
      </c>
      <c r="AE118" s="53"/>
      <c r="AF118" s="53"/>
      <c r="AG118" s="53"/>
      <c r="AH118" s="53"/>
    </row>
    <row r="119" spans="1:34" s="267" customFormat="1">
      <c r="A119" s="452"/>
      <c r="B119" s="451"/>
      <c r="C119" s="135"/>
      <c r="D119" s="453"/>
      <c r="E119" s="661"/>
      <c r="F119" s="662" t="s">
        <v>1565</v>
      </c>
      <c r="G119" s="473" t="s">
        <v>1566</v>
      </c>
      <c r="H119" s="684"/>
      <c r="I119" s="671"/>
      <c r="J119" s="672"/>
      <c r="K119" s="462" t="s">
        <v>8</v>
      </c>
      <c r="L119" s="469">
        <v>128</v>
      </c>
      <c r="M119" s="418">
        <v>1</v>
      </c>
      <c r="N119" s="419">
        <f t="shared" si="531"/>
        <v>175</v>
      </c>
      <c r="O119" s="420">
        <f t="shared" si="532"/>
        <v>22400</v>
      </c>
      <c r="P119" s="421">
        <f t="shared" si="533"/>
        <v>17.845740305440998</v>
      </c>
      <c r="Q119" s="449">
        <v>10000</v>
      </c>
      <c r="R119" s="422">
        <f t="shared" si="534"/>
        <v>150</v>
      </c>
      <c r="S119" s="423">
        <f t="shared" si="535"/>
        <v>0</v>
      </c>
      <c r="T119" s="424">
        <f t="shared" si="536"/>
        <v>0</v>
      </c>
      <c r="U119" s="425">
        <f t="shared" si="537"/>
        <v>50400</v>
      </c>
      <c r="V119" s="426">
        <f t="shared" si="538"/>
        <v>2.25</v>
      </c>
      <c r="W119" s="427">
        <f t="shared" si="65"/>
        <v>40.357615894039732</v>
      </c>
      <c r="X119" s="428">
        <f t="shared" si="66"/>
        <v>2437.6</v>
      </c>
      <c r="Y119" s="429">
        <f t="shared" si="67"/>
        <v>672</v>
      </c>
      <c r="Z119" s="427">
        <f t="shared" si="539"/>
        <v>24376</v>
      </c>
      <c r="AA119" s="430">
        <f t="shared" si="540"/>
        <v>21266.400000000001</v>
      </c>
      <c r="AB119" s="431">
        <v>60400</v>
      </c>
      <c r="AC119" s="432">
        <f t="shared" si="541"/>
        <v>80540</v>
      </c>
      <c r="AD119" s="324">
        <f t="shared" si="542"/>
        <v>23800</v>
      </c>
      <c r="AE119" s="41"/>
      <c r="AF119" s="41"/>
      <c r="AG119" s="41"/>
      <c r="AH119" s="41"/>
    </row>
    <row r="120" spans="1:34" s="267" customFormat="1">
      <c r="A120" s="452"/>
      <c r="B120" s="451"/>
      <c r="C120" s="135"/>
      <c r="D120" s="453"/>
      <c r="E120" s="661"/>
      <c r="F120" s="671"/>
      <c r="G120" s="452" t="s">
        <v>1567</v>
      </c>
      <c r="H120" s="684"/>
      <c r="I120" s="671"/>
      <c r="J120" s="672"/>
      <c r="K120" s="320" t="s">
        <v>8</v>
      </c>
      <c r="L120" s="300">
        <v>143</v>
      </c>
      <c r="M120" s="283">
        <v>1</v>
      </c>
      <c r="N120" s="284">
        <f t="shared" si="531"/>
        <v>175</v>
      </c>
      <c r="O120" s="285">
        <f t="shared" si="532"/>
        <v>25025</v>
      </c>
      <c r="P120" s="286">
        <f t="shared" si="533"/>
        <v>19.937037997484865</v>
      </c>
      <c r="Q120" s="287">
        <v>10000</v>
      </c>
      <c r="R120" s="288">
        <f t="shared" si="534"/>
        <v>150</v>
      </c>
      <c r="S120" s="289">
        <f t="shared" si="535"/>
        <v>0</v>
      </c>
      <c r="T120" s="290">
        <f t="shared" si="536"/>
        <v>0</v>
      </c>
      <c r="U120" s="291">
        <f t="shared" si="537"/>
        <v>55900</v>
      </c>
      <c r="V120" s="292">
        <f t="shared" si="538"/>
        <v>2.2337662337662336</v>
      </c>
      <c r="W120" s="293">
        <f t="shared" si="65"/>
        <v>40.851289833080422</v>
      </c>
      <c r="X120" s="294">
        <f t="shared" si="66"/>
        <v>2692.1000000000004</v>
      </c>
      <c r="Y120" s="295">
        <f t="shared" si="67"/>
        <v>750.75</v>
      </c>
      <c r="Z120" s="293">
        <f t="shared" si="539"/>
        <v>26921</v>
      </c>
      <c r="AA120" s="296">
        <f t="shared" si="540"/>
        <v>23478.15</v>
      </c>
      <c r="AB120" s="297">
        <v>65900</v>
      </c>
      <c r="AC120" s="333">
        <f t="shared" si="541"/>
        <v>87870</v>
      </c>
      <c r="AD120" s="324">
        <f t="shared" si="542"/>
        <v>29300</v>
      </c>
      <c r="AE120" s="41"/>
      <c r="AF120" s="41"/>
      <c r="AG120" s="41"/>
      <c r="AH120" s="41"/>
    </row>
    <row r="121" spans="1:34" s="267" customFormat="1">
      <c r="A121" s="452"/>
      <c r="B121" s="451"/>
      <c r="C121" s="135"/>
      <c r="D121" s="453"/>
      <c r="E121" s="661"/>
      <c r="F121" s="663"/>
      <c r="G121" s="473" t="s">
        <v>1568</v>
      </c>
      <c r="H121" s="674"/>
      <c r="I121" s="663"/>
      <c r="J121" s="672"/>
      <c r="K121" s="461" t="s">
        <v>8</v>
      </c>
      <c r="L121" s="468">
        <v>158</v>
      </c>
      <c r="M121" s="433">
        <v>1</v>
      </c>
      <c r="N121" s="434">
        <f t="shared" si="531"/>
        <v>175</v>
      </c>
      <c r="O121" s="435">
        <f t="shared" si="532"/>
        <v>27650</v>
      </c>
      <c r="P121" s="436">
        <f t="shared" si="533"/>
        <v>22.028335689528731</v>
      </c>
      <c r="Q121" s="437">
        <v>10000</v>
      </c>
      <c r="R121" s="438">
        <f t="shared" si="534"/>
        <v>150</v>
      </c>
      <c r="S121" s="439">
        <f t="shared" si="535"/>
        <v>0</v>
      </c>
      <c r="T121" s="440">
        <f t="shared" si="536"/>
        <v>0</v>
      </c>
      <c r="U121" s="441">
        <f t="shared" si="537"/>
        <v>61400</v>
      </c>
      <c r="V121" s="442">
        <f t="shared" si="538"/>
        <v>2.2206148282097651</v>
      </c>
      <c r="W121" s="443">
        <f t="shared" si="65"/>
        <v>41.268907563025209</v>
      </c>
      <c r="X121" s="444">
        <f t="shared" si="66"/>
        <v>2946.6000000000004</v>
      </c>
      <c r="Y121" s="445">
        <f t="shared" si="67"/>
        <v>829.5</v>
      </c>
      <c r="Z121" s="443">
        <f t="shared" si="539"/>
        <v>29466</v>
      </c>
      <c r="AA121" s="446">
        <f t="shared" si="540"/>
        <v>25689.9</v>
      </c>
      <c r="AB121" s="447">
        <v>71400</v>
      </c>
      <c r="AC121" s="448">
        <f t="shared" si="541"/>
        <v>95200</v>
      </c>
      <c r="AD121" s="324">
        <f t="shared" si="542"/>
        <v>34800</v>
      </c>
      <c r="AE121" s="41"/>
      <c r="AF121" s="41"/>
      <c r="AG121" s="41"/>
      <c r="AH121" s="41"/>
    </row>
    <row r="122" spans="1:34" s="308" customFormat="1">
      <c r="A122" s="310"/>
      <c r="B122" s="311"/>
      <c r="C122" s="312" t="s">
        <v>1875</v>
      </c>
      <c r="D122" s="313"/>
      <c r="E122" s="311">
        <v>1</v>
      </c>
      <c r="F122" s="311"/>
      <c r="G122" s="310"/>
      <c r="H122" s="311" t="s">
        <v>1874</v>
      </c>
      <c r="I122" s="278" t="s">
        <v>1865</v>
      </c>
      <c r="J122" s="300">
        <f t="shared" ref="J122:J123" si="543">LENB(I122)</f>
        <v>35</v>
      </c>
      <c r="K122" s="320" t="s">
        <v>8</v>
      </c>
      <c r="L122" s="300">
        <v>94</v>
      </c>
      <c r="M122" s="283">
        <v>1</v>
      </c>
      <c r="N122" s="284">
        <f t="shared" ref="N122" si="544">IF(K122="USD",$G$1,IF(K122="CNY",$G$2,IF(K122="JPY",$G$4,IF(K122="EUR",$G$3,"확인요망"))))</f>
        <v>175</v>
      </c>
      <c r="O122" s="285">
        <f t="shared" ref="O122" si="545">L122*N122</f>
        <v>16450</v>
      </c>
      <c r="P122" s="286">
        <f t="shared" ref="P122" si="546">O122/$G$1</f>
        <v>13.105465536808232</v>
      </c>
      <c r="Q122" s="287">
        <v>10000</v>
      </c>
      <c r="R122" s="288">
        <f t="shared" ref="R122" si="547">IF(G122="USD",200,150)</f>
        <v>150</v>
      </c>
      <c r="S122" s="289">
        <f t="shared" ref="S122" si="548">IF(P122&lt;R122,0,(O122+Q122)*0.08)</f>
        <v>0</v>
      </c>
      <c r="T122" s="290">
        <f t="shared" ref="T122" si="549">IF(P122&lt;R122,0,(O122+S122)*0.1)</f>
        <v>0</v>
      </c>
      <c r="U122" s="291">
        <f t="shared" ref="U122" si="550">ROUND(((O122+S122+T122)*V122),-2)</f>
        <v>26800</v>
      </c>
      <c r="V122" s="292">
        <f t="shared" ref="V122" si="551">(AB122-Q122)/O122</f>
        <v>1.6291793313069909</v>
      </c>
      <c r="W122" s="293">
        <f t="shared" si="65"/>
        <v>22.125</v>
      </c>
      <c r="X122" s="294">
        <f t="shared" si="66"/>
        <v>814.2</v>
      </c>
      <c r="Y122" s="295">
        <f t="shared" si="67"/>
        <v>493.5</v>
      </c>
      <c r="Z122" s="293">
        <f t="shared" ref="Z122" si="552">(AB122*0.94)-(Q122+O122)</f>
        <v>8142</v>
      </c>
      <c r="AA122" s="296">
        <f t="shared" ref="AA122" si="553">Z122-X122-Y122</f>
        <v>6834.3</v>
      </c>
      <c r="AB122" s="297">
        <v>36800</v>
      </c>
      <c r="AC122" s="333">
        <f t="shared" ref="AC122" si="554">ROUNDUP(AB122/0.75, -1)</f>
        <v>49070</v>
      </c>
      <c r="AD122" s="307"/>
      <c r="AE122" s="54"/>
      <c r="AF122" s="54"/>
      <c r="AG122" s="54"/>
      <c r="AH122" s="54"/>
    </row>
    <row r="123" spans="1:34" s="267" customFormat="1">
      <c r="A123" s="473"/>
      <c r="B123" s="466"/>
      <c r="C123" s="135" t="s">
        <v>1876</v>
      </c>
      <c r="D123" s="463"/>
      <c r="E123" s="466">
        <v>1</v>
      </c>
      <c r="F123" s="466" t="s">
        <v>1877</v>
      </c>
      <c r="G123" s="473" t="s">
        <v>1882</v>
      </c>
      <c r="H123" s="666" t="s">
        <v>1886</v>
      </c>
      <c r="I123" s="662" t="s">
        <v>1892</v>
      </c>
      <c r="J123" s="664">
        <f t="shared" si="543"/>
        <v>25</v>
      </c>
      <c r="K123" s="320" t="s">
        <v>8</v>
      </c>
      <c r="L123" s="300">
        <v>39</v>
      </c>
      <c r="M123" s="283">
        <v>1</v>
      </c>
      <c r="N123" s="284">
        <f t="shared" ref="N123" si="555">IF(K123="USD",$G$1,IF(K123="CNY",$G$2,IF(K123="JPY",$G$4,IF(K123="EUR",$G$3,"확인요망"))))</f>
        <v>175</v>
      </c>
      <c r="O123" s="285">
        <f t="shared" ref="O123" si="556">L123*N123</f>
        <v>6825</v>
      </c>
      <c r="P123" s="286">
        <f t="shared" ref="P123" si="557">O123/$G$1</f>
        <v>5.4373739993140537</v>
      </c>
      <c r="Q123" s="287">
        <v>10000</v>
      </c>
      <c r="R123" s="288">
        <f t="shared" ref="R123" si="558">IF(G123="USD",200,150)</f>
        <v>150</v>
      </c>
      <c r="S123" s="289">
        <f t="shared" ref="S123" si="559">IF(P123&lt;R123,0,(O123+Q123)*0.08)</f>
        <v>0</v>
      </c>
      <c r="T123" s="290">
        <f t="shared" ref="T123" si="560">IF(P123&lt;R123,0,(O123+S123)*0.1)</f>
        <v>0</v>
      </c>
      <c r="U123" s="291">
        <f t="shared" ref="U123" si="561">ROUND(((O123+S123+T123)*V123),-2)</f>
        <v>13800</v>
      </c>
      <c r="V123" s="292">
        <f t="shared" ref="V123" si="562">(AB123-Q123)/O123</f>
        <v>2.0219780219780219</v>
      </c>
      <c r="W123" s="293">
        <f t="shared" si="65"/>
        <v>23.306722689075627</v>
      </c>
      <c r="X123" s="294">
        <f t="shared" si="66"/>
        <v>554.70000000000005</v>
      </c>
      <c r="Y123" s="295">
        <f t="shared" si="67"/>
        <v>204.75</v>
      </c>
      <c r="Z123" s="293">
        <f t="shared" ref="Z123" si="563">(AB123*0.94)-(Q123+O123)</f>
        <v>5547</v>
      </c>
      <c r="AA123" s="296">
        <f t="shared" ref="AA123" si="564">Z123-X123-Y123</f>
        <v>4787.55</v>
      </c>
      <c r="AB123" s="297">
        <v>23800</v>
      </c>
      <c r="AC123" s="333">
        <f t="shared" ref="AC123" si="565">ROUNDUP(AB123/0.75, -1)</f>
        <v>31740</v>
      </c>
      <c r="AD123" s="324">
        <f>AC123/2</f>
        <v>15870</v>
      </c>
      <c r="AE123" s="324">
        <f>AD123+AB123</f>
        <v>39670</v>
      </c>
      <c r="AF123" s="41"/>
      <c r="AG123" s="41"/>
      <c r="AH123" s="41"/>
    </row>
    <row r="124" spans="1:34" s="267" customFormat="1">
      <c r="A124" s="473"/>
      <c r="B124" s="466"/>
      <c r="C124" s="135"/>
      <c r="D124" s="463"/>
      <c r="E124" s="466"/>
      <c r="F124" s="466" t="s">
        <v>1879</v>
      </c>
      <c r="G124" s="473" t="s">
        <v>1883</v>
      </c>
      <c r="H124" s="661"/>
      <c r="I124" s="671"/>
      <c r="J124" s="672"/>
      <c r="K124" s="320" t="s">
        <v>8</v>
      </c>
      <c r="L124" s="300">
        <v>50</v>
      </c>
      <c r="M124" s="283">
        <v>1</v>
      </c>
      <c r="N124" s="284">
        <f t="shared" ref="N124:N128" si="566">IF(K124="USD",$G$1,IF(K124="CNY",$G$2,IF(K124="JPY",$G$4,IF(K124="EUR",$G$3,"확인요망"))))</f>
        <v>175</v>
      </c>
      <c r="O124" s="285">
        <f t="shared" ref="O124:O128" si="567">L124*N124</f>
        <v>8750</v>
      </c>
      <c r="P124" s="286">
        <f t="shared" ref="P124:P128" si="568">O124/$G$1</f>
        <v>6.9709923068128896</v>
      </c>
      <c r="Q124" s="287">
        <v>10000</v>
      </c>
      <c r="R124" s="288">
        <f t="shared" ref="R124:R128" si="569">IF(G124="USD",200,150)</f>
        <v>150</v>
      </c>
      <c r="S124" s="289">
        <f t="shared" ref="S124:S128" si="570">IF(P124&lt;R124,0,(O124+Q124)*0.08)</f>
        <v>0</v>
      </c>
      <c r="T124" s="290">
        <f t="shared" ref="T124:T128" si="571">IF(P124&lt;R124,0,(O124+S124)*0.1)</f>
        <v>0</v>
      </c>
      <c r="U124" s="291">
        <f t="shared" ref="U124:U128" si="572">ROUND(((O124+S124+T124)*V124),-2)</f>
        <v>16800</v>
      </c>
      <c r="V124" s="292">
        <f t="shared" ref="V124:V128" si="573">(AB124-Q124)/O124</f>
        <v>1.92</v>
      </c>
      <c r="W124" s="293">
        <f t="shared" si="65"/>
        <v>24.037313432835823</v>
      </c>
      <c r="X124" s="294">
        <f t="shared" si="66"/>
        <v>644.20000000000005</v>
      </c>
      <c r="Y124" s="295">
        <f t="shared" si="67"/>
        <v>262.5</v>
      </c>
      <c r="Z124" s="293">
        <f t="shared" ref="Z124:Z128" si="574">(AB124*0.94)-(Q124+O124)</f>
        <v>6442</v>
      </c>
      <c r="AA124" s="296">
        <f t="shared" ref="AA124:AA128" si="575">Z124-X124-Y124</f>
        <v>5535.3</v>
      </c>
      <c r="AB124" s="297">
        <v>26800</v>
      </c>
      <c r="AC124" s="333">
        <f t="shared" ref="AC124:AC128" si="576">ROUNDUP(AB124/0.75, -1)</f>
        <v>35740</v>
      </c>
      <c r="AD124" s="324">
        <f>AB124-$AB$123</f>
        <v>3000</v>
      </c>
      <c r="AE124" s="41"/>
      <c r="AF124" s="41"/>
      <c r="AG124" s="41"/>
      <c r="AH124" s="41"/>
    </row>
    <row r="125" spans="1:34" s="267" customFormat="1">
      <c r="A125" s="473"/>
      <c r="B125" s="466"/>
      <c r="C125" s="135"/>
      <c r="D125" s="463"/>
      <c r="E125" s="466"/>
      <c r="F125" s="466" t="s">
        <v>1880</v>
      </c>
      <c r="G125" s="473" t="s">
        <v>1884</v>
      </c>
      <c r="H125" s="661"/>
      <c r="I125" s="671"/>
      <c r="J125" s="672"/>
      <c r="K125" s="320" t="s">
        <v>8</v>
      </c>
      <c r="L125" s="300">
        <v>120</v>
      </c>
      <c r="M125" s="283">
        <v>1</v>
      </c>
      <c r="N125" s="284">
        <f t="shared" si="566"/>
        <v>175</v>
      </c>
      <c r="O125" s="285">
        <f t="shared" si="567"/>
        <v>21000</v>
      </c>
      <c r="P125" s="286">
        <f t="shared" si="568"/>
        <v>16.730381536350936</v>
      </c>
      <c r="Q125" s="287">
        <v>10000</v>
      </c>
      <c r="R125" s="288">
        <f t="shared" si="569"/>
        <v>150</v>
      </c>
      <c r="S125" s="289">
        <f t="shared" si="570"/>
        <v>0</v>
      </c>
      <c r="T125" s="290">
        <f t="shared" si="571"/>
        <v>0</v>
      </c>
      <c r="U125" s="291">
        <f t="shared" si="572"/>
        <v>28900</v>
      </c>
      <c r="V125" s="292">
        <f t="shared" si="573"/>
        <v>1.3761904761904762</v>
      </c>
      <c r="W125" s="293">
        <f t="shared" si="65"/>
        <v>14.308483290488432</v>
      </c>
      <c r="X125" s="294">
        <f t="shared" si="66"/>
        <v>556.6</v>
      </c>
      <c r="Y125" s="295">
        <f t="shared" si="67"/>
        <v>630</v>
      </c>
      <c r="Z125" s="293">
        <f t="shared" si="574"/>
        <v>5566</v>
      </c>
      <c r="AA125" s="296">
        <f t="shared" si="575"/>
        <v>4379.3999999999996</v>
      </c>
      <c r="AB125" s="297">
        <v>38900</v>
      </c>
      <c r="AC125" s="333">
        <f t="shared" si="576"/>
        <v>51870</v>
      </c>
      <c r="AD125" s="324">
        <f t="shared" ref="AD125" si="577">AB125-$AB$123</f>
        <v>15100</v>
      </c>
      <c r="AE125" s="41"/>
      <c r="AF125" s="41"/>
      <c r="AG125" s="41"/>
      <c r="AH125" s="41"/>
    </row>
    <row r="126" spans="1:34" s="267" customFormat="1">
      <c r="A126" s="473"/>
      <c r="B126" s="466"/>
      <c r="C126" s="135"/>
      <c r="D126" s="463"/>
      <c r="E126" s="466"/>
      <c r="F126" s="466" t="s">
        <v>1881</v>
      </c>
      <c r="G126" s="473" t="s">
        <v>1882</v>
      </c>
      <c r="H126" s="661"/>
      <c r="I126" s="671"/>
      <c r="J126" s="672"/>
      <c r="K126" s="320" t="s">
        <v>8</v>
      </c>
      <c r="L126" s="300">
        <v>39</v>
      </c>
      <c r="M126" s="283">
        <v>1</v>
      </c>
      <c r="N126" s="284">
        <f t="shared" si="566"/>
        <v>175</v>
      </c>
      <c r="O126" s="285">
        <f t="shared" si="567"/>
        <v>6825</v>
      </c>
      <c r="P126" s="286">
        <f t="shared" si="568"/>
        <v>5.4373739993140537</v>
      </c>
      <c r="Q126" s="287">
        <v>10000</v>
      </c>
      <c r="R126" s="288">
        <f t="shared" si="569"/>
        <v>150</v>
      </c>
      <c r="S126" s="289">
        <f t="shared" si="570"/>
        <v>0</v>
      </c>
      <c r="T126" s="290">
        <f t="shared" si="571"/>
        <v>0</v>
      </c>
      <c r="U126" s="291">
        <f t="shared" si="572"/>
        <v>11800</v>
      </c>
      <c r="V126" s="292">
        <f t="shared" si="573"/>
        <v>1.728937728937729</v>
      </c>
      <c r="W126" s="293">
        <f t="shared" si="65"/>
        <v>16.821100917431192</v>
      </c>
      <c r="X126" s="294">
        <f t="shared" si="66"/>
        <v>366.70000000000005</v>
      </c>
      <c r="Y126" s="295">
        <f t="shared" si="67"/>
        <v>204.75</v>
      </c>
      <c r="Z126" s="293">
        <f t="shared" si="574"/>
        <v>3667</v>
      </c>
      <c r="AA126" s="296">
        <f t="shared" si="575"/>
        <v>3095.55</v>
      </c>
      <c r="AB126" s="297">
        <v>21800</v>
      </c>
      <c r="AC126" s="333">
        <f t="shared" si="576"/>
        <v>29070</v>
      </c>
      <c r="AD126" s="324"/>
      <c r="AE126" s="41"/>
      <c r="AF126" s="41"/>
      <c r="AG126" s="41"/>
      <c r="AH126" s="41"/>
    </row>
    <row r="127" spans="1:34" s="267" customFormat="1">
      <c r="A127" s="473"/>
      <c r="B127" s="466"/>
      <c r="C127" s="135"/>
      <c r="D127" s="463"/>
      <c r="E127" s="466"/>
      <c r="F127" s="466" t="s">
        <v>1878</v>
      </c>
      <c r="G127" s="473" t="s">
        <v>1883</v>
      </c>
      <c r="H127" s="661"/>
      <c r="I127" s="671"/>
      <c r="J127" s="672"/>
      <c r="K127" s="320" t="s">
        <v>8</v>
      </c>
      <c r="L127" s="300">
        <v>50</v>
      </c>
      <c r="M127" s="283">
        <v>1</v>
      </c>
      <c r="N127" s="284">
        <f t="shared" si="566"/>
        <v>175</v>
      </c>
      <c r="O127" s="285">
        <f t="shared" si="567"/>
        <v>8750</v>
      </c>
      <c r="P127" s="286">
        <f t="shared" si="568"/>
        <v>6.9709923068128896</v>
      </c>
      <c r="Q127" s="287">
        <v>10000</v>
      </c>
      <c r="R127" s="288">
        <f t="shared" si="569"/>
        <v>150</v>
      </c>
      <c r="S127" s="289">
        <f t="shared" si="570"/>
        <v>0</v>
      </c>
      <c r="T127" s="290">
        <f t="shared" si="571"/>
        <v>0</v>
      </c>
      <c r="U127" s="291">
        <f t="shared" si="572"/>
        <v>11800</v>
      </c>
      <c r="V127" s="292">
        <f t="shared" si="573"/>
        <v>1.3485714285714285</v>
      </c>
      <c r="W127" s="293">
        <f t="shared" si="65"/>
        <v>7.9908256880733939</v>
      </c>
      <c r="X127" s="294">
        <f t="shared" si="66"/>
        <v>174.20000000000002</v>
      </c>
      <c r="Y127" s="295">
        <f t="shared" si="67"/>
        <v>262.5</v>
      </c>
      <c r="Z127" s="293">
        <f t="shared" si="574"/>
        <v>1742</v>
      </c>
      <c r="AA127" s="296">
        <f t="shared" si="575"/>
        <v>1305.3</v>
      </c>
      <c r="AB127" s="297">
        <v>21800</v>
      </c>
      <c r="AC127" s="333">
        <f t="shared" si="576"/>
        <v>29070</v>
      </c>
      <c r="AD127" s="324"/>
      <c r="AE127" s="41"/>
      <c r="AF127" s="41"/>
      <c r="AG127" s="41"/>
      <c r="AH127" s="41"/>
    </row>
    <row r="128" spans="1:34" s="267" customFormat="1">
      <c r="A128" s="473"/>
      <c r="B128" s="466"/>
      <c r="C128" s="135"/>
      <c r="D128" s="463"/>
      <c r="E128" s="466"/>
      <c r="F128" s="466" t="s">
        <v>1878</v>
      </c>
      <c r="G128" s="473" t="s">
        <v>1884</v>
      </c>
      <c r="H128" s="667"/>
      <c r="I128" s="663"/>
      <c r="J128" s="672"/>
      <c r="K128" s="489" t="s">
        <v>8</v>
      </c>
      <c r="L128" s="496">
        <v>120</v>
      </c>
      <c r="M128" s="433">
        <v>1</v>
      </c>
      <c r="N128" s="434">
        <f t="shared" si="566"/>
        <v>175</v>
      </c>
      <c r="O128" s="435">
        <f t="shared" si="567"/>
        <v>21000</v>
      </c>
      <c r="P128" s="436">
        <f t="shared" si="568"/>
        <v>16.730381536350936</v>
      </c>
      <c r="Q128" s="437">
        <v>10000</v>
      </c>
      <c r="R128" s="438">
        <f t="shared" si="569"/>
        <v>150</v>
      </c>
      <c r="S128" s="439">
        <f t="shared" si="570"/>
        <v>0</v>
      </c>
      <c r="T128" s="440">
        <f t="shared" si="571"/>
        <v>0</v>
      </c>
      <c r="U128" s="441">
        <f t="shared" si="572"/>
        <v>11800</v>
      </c>
      <c r="V128" s="442">
        <f t="shared" si="573"/>
        <v>0.56190476190476191</v>
      </c>
      <c r="W128" s="443">
        <f t="shared" si="65"/>
        <v>-48.201834862385326</v>
      </c>
      <c r="X128" s="444">
        <f t="shared" si="66"/>
        <v>-1050.8</v>
      </c>
      <c r="Y128" s="445">
        <f t="shared" si="67"/>
        <v>630</v>
      </c>
      <c r="Z128" s="443">
        <f t="shared" si="574"/>
        <v>-10508</v>
      </c>
      <c r="AA128" s="446">
        <f t="shared" si="575"/>
        <v>-10087.200000000001</v>
      </c>
      <c r="AB128" s="447">
        <v>21800</v>
      </c>
      <c r="AC128" s="448">
        <f t="shared" si="576"/>
        <v>29070</v>
      </c>
      <c r="AD128" s="324"/>
      <c r="AE128" s="41"/>
      <c r="AF128" s="41"/>
      <c r="AG128" s="41"/>
      <c r="AH128" s="41"/>
    </row>
    <row r="129" spans="1:34" s="323" customFormat="1">
      <c r="A129" s="493"/>
      <c r="B129" s="490"/>
      <c r="C129" s="328" t="s">
        <v>1899</v>
      </c>
      <c r="D129" s="499"/>
      <c r="E129" s="490"/>
      <c r="F129" s="490" t="s">
        <v>1894</v>
      </c>
      <c r="G129" s="493"/>
      <c r="H129" s="666" t="s">
        <v>1897</v>
      </c>
      <c r="I129" s="662" t="s">
        <v>1898</v>
      </c>
      <c r="J129" s="664">
        <f t="shared" ref="J129" si="578">LENB(I129)</f>
        <v>51</v>
      </c>
      <c r="K129" s="320" t="s">
        <v>8</v>
      </c>
      <c r="L129" s="300">
        <v>80</v>
      </c>
      <c r="M129" s="283">
        <v>1</v>
      </c>
      <c r="N129" s="284">
        <f t="shared" ref="N129:N131" si="579">IF(K129="USD",$G$1,IF(K129="CNY",$G$2,IF(K129="JPY",$G$4,IF(K129="EUR",$G$3,"확인요망"))))</f>
        <v>175</v>
      </c>
      <c r="O129" s="285">
        <f t="shared" ref="O129:O131" si="580">L129*N129</f>
        <v>14000</v>
      </c>
      <c r="P129" s="286">
        <f t="shared" ref="P129:P131" si="581">O129/$G$1</f>
        <v>11.153587690900624</v>
      </c>
      <c r="Q129" s="287">
        <v>8100</v>
      </c>
      <c r="R129" s="288">
        <f t="shared" ref="R129:R131" si="582">IF(G129="USD",200,150)</f>
        <v>150</v>
      </c>
      <c r="S129" s="289">
        <f t="shared" ref="S129:S131" si="583">IF(P129&lt;R129,0,(O129+Q129)*0.08)</f>
        <v>0</v>
      </c>
      <c r="T129" s="290">
        <f t="shared" ref="T129:T131" si="584">IF(P129&lt;R129,0,(O129+S129)*0.1)</f>
        <v>0</v>
      </c>
      <c r="U129" s="291">
        <f t="shared" ref="U129:U131" si="585">ROUND(((O129+S129+T129)*V129),-2)</f>
        <v>21700</v>
      </c>
      <c r="V129" s="292">
        <f t="shared" ref="V129:V131" si="586">(AB129-Q129)/O129</f>
        <v>1.55</v>
      </c>
      <c r="W129" s="293">
        <f t="shared" si="65"/>
        <v>19.838926174496642</v>
      </c>
      <c r="X129" s="294">
        <f t="shared" si="66"/>
        <v>591.20000000000005</v>
      </c>
      <c r="Y129" s="295">
        <f t="shared" si="67"/>
        <v>420</v>
      </c>
      <c r="Z129" s="293">
        <f t="shared" ref="Z129:Z131" si="587">(AB129*0.94)-(Q129+O129)</f>
        <v>5912</v>
      </c>
      <c r="AA129" s="296">
        <f t="shared" ref="AA129:AA131" si="588">Z129-X129-Y129</f>
        <v>4900.8</v>
      </c>
      <c r="AB129" s="297">
        <v>29800</v>
      </c>
      <c r="AC129" s="333">
        <f t="shared" ref="AC129:AC131" si="589">ROUNDUP(AB129/0.75, -1)</f>
        <v>39740</v>
      </c>
      <c r="AD129" s="329"/>
      <c r="AE129" s="52"/>
      <c r="AF129" s="52"/>
      <c r="AG129" s="52"/>
      <c r="AH129" s="52"/>
    </row>
    <row r="130" spans="1:34" s="267" customFormat="1">
      <c r="A130" s="494"/>
      <c r="B130" s="491"/>
      <c r="C130" s="330"/>
      <c r="D130" s="500"/>
      <c r="E130" s="491"/>
      <c r="F130" s="491" t="s">
        <v>1895</v>
      </c>
      <c r="G130" s="494"/>
      <c r="H130" s="661"/>
      <c r="I130" s="671"/>
      <c r="J130" s="672"/>
      <c r="K130" s="320" t="s">
        <v>8</v>
      </c>
      <c r="L130" s="300">
        <v>90</v>
      </c>
      <c r="M130" s="283">
        <v>1</v>
      </c>
      <c r="N130" s="284">
        <f t="shared" si="579"/>
        <v>175</v>
      </c>
      <c r="O130" s="285">
        <f t="shared" si="580"/>
        <v>15750</v>
      </c>
      <c r="P130" s="286">
        <f t="shared" si="581"/>
        <v>12.547786152263201</v>
      </c>
      <c r="Q130" s="287">
        <v>8100</v>
      </c>
      <c r="R130" s="288">
        <f t="shared" si="582"/>
        <v>150</v>
      </c>
      <c r="S130" s="289">
        <f t="shared" si="583"/>
        <v>0</v>
      </c>
      <c r="T130" s="290">
        <f t="shared" si="584"/>
        <v>0</v>
      </c>
      <c r="U130" s="291">
        <f t="shared" si="585"/>
        <v>24700</v>
      </c>
      <c r="V130" s="292">
        <f t="shared" si="586"/>
        <v>1.5682539682539682</v>
      </c>
      <c r="W130" s="293">
        <f t="shared" si="65"/>
        <v>21.286585365853657</v>
      </c>
      <c r="X130" s="294">
        <f t="shared" si="66"/>
        <v>698.2</v>
      </c>
      <c r="Y130" s="295">
        <f t="shared" si="67"/>
        <v>472.5</v>
      </c>
      <c r="Z130" s="293">
        <f t="shared" si="587"/>
        <v>6982</v>
      </c>
      <c r="AA130" s="296">
        <f t="shared" si="588"/>
        <v>5811.3</v>
      </c>
      <c r="AB130" s="297">
        <v>32800</v>
      </c>
      <c r="AC130" s="333">
        <f t="shared" si="589"/>
        <v>43740</v>
      </c>
      <c r="AD130" s="324">
        <f>AB130-$AB$129</f>
        <v>3000</v>
      </c>
      <c r="AE130" s="41"/>
      <c r="AF130" s="41"/>
      <c r="AG130" s="41"/>
      <c r="AH130" s="41"/>
    </row>
    <row r="131" spans="1:34" s="327" customFormat="1">
      <c r="A131" s="495"/>
      <c r="B131" s="492"/>
      <c r="C131" s="331"/>
      <c r="D131" s="501"/>
      <c r="E131" s="492"/>
      <c r="F131" s="492" t="s">
        <v>1896</v>
      </c>
      <c r="G131" s="495"/>
      <c r="H131" s="667"/>
      <c r="I131" s="663"/>
      <c r="J131" s="665"/>
      <c r="K131" s="320" t="s">
        <v>8</v>
      </c>
      <c r="L131" s="300">
        <v>100</v>
      </c>
      <c r="M131" s="283">
        <v>1</v>
      </c>
      <c r="N131" s="284">
        <f t="shared" si="579"/>
        <v>175</v>
      </c>
      <c r="O131" s="285">
        <f t="shared" si="580"/>
        <v>17500</v>
      </c>
      <c r="P131" s="286">
        <f t="shared" si="581"/>
        <v>13.941984613625779</v>
      </c>
      <c r="Q131" s="287">
        <v>8100</v>
      </c>
      <c r="R131" s="288">
        <f t="shared" si="582"/>
        <v>150</v>
      </c>
      <c r="S131" s="289">
        <f t="shared" si="583"/>
        <v>0</v>
      </c>
      <c r="T131" s="290">
        <f t="shared" si="584"/>
        <v>0</v>
      </c>
      <c r="U131" s="291">
        <f t="shared" si="585"/>
        <v>26700</v>
      </c>
      <c r="V131" s="292">
        <f t="shared" si="586"/>
        <v>1.5257142857142858</v>
      </c>
      <c r="W131" s="293">
        <f t="shared" si="65"/>
        <v>20.436781609195393</v>
      </c>
      <c r="X131" s="294">
        <f t="shared" si="66"/>
        <v>711.1999999999997</v>
      </c>
      <c r="Y131" s="295">
        <f t="shared" si="67"/>
        <v>525</v>
      </c>
      <c r="Z131" s="293">
        <f t="shared" si="587"/>
        <v>7111.9999999999964</v>
      </c>
      <c r="AA131" s="296">
        <f t="shared" si="588"/>
        <v>5875.7999999999965</v>
      </c>
      <c r="AB131" s="297">
        <v>34800</v>
      </c>
      <c r="AC131" s="333">
        <f t="shared" si="589"/>
        <v>46400</v>
      </c>
      <c r="AD131" s="326">
        <f>AB131-$AB$129</f>
        <v>5000</v>
      </c>
      <c r="AE131" s="53"/>
      <c r="AF131" s="53"/>
      <c r="AG131" s="53"/>
      <c r="AH131" s="53"/>
    </row>
    <row r="132" spans="1:34" s="323" customFormat="1">
      <c r="A132" s="493"/>
      <c r="B132" s="490"/>
      <c r="C132" s="328" t="s">
        <v>1911</v>
      </c>
      <c r="D132" s="328" t="s">
        <v>1913</v>
      </c>
      <c r="E132" s="490"/>
      <c r="F132" s="490" t="s">
        <v>1909</v>
      </c>
      <c r="G132" s="493"/>
      <c r="H132" s="666" t="s">
        <v>1730</v>
      </c>
      <c r="I132" s="662" t="s">
        <v>1908</v>
      </c>
      <c r="J132" s="664">
        <f t="shared" ref="J132" si="590">LENB(I132)</f>
        <v>41</v>
      </c>
      <c r="K132" s="320" t="s">
        <v>8</v>
      </c>
      <c r="L132" s="300">
        <v>129</v>
      </c>
      <c r="M132" s="283">
        <v>1</v>
      </c>
      <c r="N132" s="284">
        <f t="shared" ref="N132" si="591">IF(K132="USD",$G$1,IF(K132="CNY",$G$2,IF(K132="JPY",$G$4,IF(K132="EUR",$G$3,"확인요망"))))</f>
        <v>175</v>
      </c>
      <c r="O132" s="285">
        <f t="shared" ref="O132" si="592">L132*N132</f>
        <v>22575</v>
      </c>
      <c r="P132" s="286">
        <f t="shared" ref="P132" si="593">O132/$G$1</f>
        <v>17.985160151577254</v>
      </c>
      <c r="Q132" s="216">
        <v>8100</v>
      </c>
      <c r="R132" s="288">
        <f t="shared" ref="R132" si="594">IF(G132="USD",200,150)</f>
        <v>150</v>
      </c>
      <c r="S132" s="289">
        <f t="shared" ref="S132" si="595">IF(P132&lt;R132,0,(O132+Q132)*0.08)</f>
        <v>0</v>
      </c>
      <c r="T132" s="290">
        <f t="shared" ref="T132" si="596">IF(P132&lt;R132,0,(O132+S132)*0.1)</f>
        <v>0</v>
      </c>
      <c r="U132" s="291">
        <f t="shared" ref="U132" si="597">ROUND(((O132+S132+T132)*V132),-2)</f>
        <v>35700</v>
      </c>
      <c r="V132" s="292">
        <f t="shared" ref="V132" si="598">(AB132-Q132)/O132</f>
        <v>1.5813953488372092</v>
      </c>
      <c r="W132" s="293">
        <f t="shared" si="65"/>
        <v>23.965753424657535</v>
      </c>
      <c r="X132" s="294">
        <f t="shared" si="66"/>
        <v>1049.7</v>
      </c>
      <c r="Y132" s="295">
        <f t="shared" si="67"/>
        <v>677.25</v>
      </c>
      <c r="Z132" s="293">
        <f t="shared" ref="Z132" si="599">(AB132*0.94)-(Q132+O132)</f>
        <v>10497</v>
      </c>
      <c r="AA132" s="296">
        <f t="shared" ref="AA132" si="600">Z132-X132-Y132</f>
        <v>8770.0499999999993</v>
      </c>
      <c r="AB132" s="297">
        <v>43800</v>
      </c>
      <c r="AC132" s="333">
        <f t="shared" ref="AC132" si="601">ROUNDUP(AB132/0.75, -1)</f>
        <v>58400</v>
      </c>
      <c r="AD132" s="329"/>
      <c r="AE132" s="52"/>
      <c r="AF132" s="52"/>
      <c r="AG132" s="52"/>
      <c r="AH132" s="52"/>
    </row>
    <row r="133" spans="1:34" s="327" customFormat="1">
      <c r="A133" s="495"/>
      <c r="B133" s="492"/>
      <c r="C133" s="331"/>
      <c r="D133" s="53"/>
      <c r="E133" s="498"/>
      <c r="F133" s="492" t="s">
        <v>1910</v>
      </c>
      <c r="G133" s="495"/>
      <c r="H133" s="667"/>
      <c r="I133" s="663"/>
      <c r="J133" s="665"/>
      <c r="K133" s="319" t="s">
        <v>8</v>
      </c>
      <c r="L133" s="497">
        <v>134</v>
      </c>
      <c r="M133" s="232">
        <v>1</v>
      </c>
      <c r="N133" s="233">
        <f t="shared" ref="N133" si="602">IF(K133="USD",$G$1,IF(K133="CNY",$G$2,IF(K133="JPY",$G$4,IF(K133="EUR",$G$3,"확인요망"))))</f>
        <v>175</v>
      </c>
      <c r="O133" s="234">
        <f t="shared" ref="O133" si="603">L133*N133</f>
        <v>23450</v>
      </c>
      <c r="P133" s="235">
        <f t="shared" ref="P133" si="604">O133/$G$1</f>
        <v>18.682259382258543</v>
      </c>
      <c r="Q133" s="236">
        <v>8100</v>
      </c>
      <c r="R133" s="237">
        <f t="shared" ref="R133" si="605">IF(G133="USD",200,150)</f>
        <v>150</v>
      </c>
      <c r="S133" s="238">
        <f t="shared" ref="S133" si="606">IF(P133&lt;R133,0,(O133+Q133)*0.08)</f>
        <v>0</v>
      </c>
      <c r="T133" s="239">
        <f t="shared" ref="T133" si="607">IF(P133&lt;R133,0,(O133+S133)*0.1)</f>
        <v>0</v>
      </c>
      <c r="U133" s="240">
        <f t="shared" ref="U133" si="608">ROUND(((O133+S133+T133)*V133),-2)</f>
        <v>37700</v>
      </c>
      <c r="V133" s="241">
        <f t="shared" ref="V133" si="609">(AB133-Q133)/O133</f>
        <v>1.607675906183369</v>
      </c>
      <c r="W133" s="242">
        <f t="shared" si="65"/>
        <v>25.113537117903928</v>
      </c>
      <c r="X133" s="243">
        <f t="shared" si="66"/>
        <v>1150.2</v>
      </c>
      <c r="Y133" s="244">
        <f t="shared" si="67"/>
        <v>703.5</v>
      </c>
      <c r="Z133" s="242">
        <f t="shared" ref="Z133" si="610">(AB133*0.94)-(Q133+O133)</f>
        <v>11502</v>
      </c>
      <c r="AA133" s="245">
        <f t="shared" ref="AA133" si="611">Z133-X133-Y133</f>
        <v>9648.2999999999993</v>
      </c>
      <c r="AB133" s="246">
        <v>45800</v>
      </c>
      <c r="AC133" s="325">
        <f t="shared" ref="AC133" si="612">ROUNDUP(AB133/0.75, -1)</f>
        <v>61070</v>
      </c>
      <c r="AD133" s="326">
        <f>AB132-AB133</f>
        <v>-2000</v>
      </c>
      <c r="AE133" s="53"/>
      <c r="AF133" s="53"/>
      <c r="AG133" s="53"/>
      <c r="AH133" s="53"/>
    </row>
    <row r="134" spans="1:34" s="308" customFormat="1">
      <c r="A134" s="310"/>
      <c r="B134" s="311"/>
      <c r="C134" s="312" t="s">
        <v>1914</v>
      </c>
      <c r="D134" s="54"/>
      <c r="E134" s="314"/>
      <c r="F134" s="311" t="s">
        <v>1915</v>
      </c>
      <c r="G134" s="310"/>
      <c r="H134" s="311" t="s">
        <v>1916</v>
      </c>
      <c r="I134" s="278" t="s">
        <v>1921</v>
      </c>
      <c r="J134" s="300">
        <f t="shared" ref="J134:J139" si="613">LENB(I134)</f>
        <v>38</v>
      </c>
      <c r="K134" s="320" t="s">
        <v>8</v>
      </c>
      <c r="L134" s="300">
        <v>79</v>
      </c>
      <c r="M134" s="283">
        <v>1</v>
      </c>
      <c r="N134" s="284">
        <f t="shared" ref="N134:N139" si="614">IF(K134="USD",$G$1,IF(K134="CNY",$G$2,IF(K134="JPY",$G$4,IF(K134="EUR",$G$3,"확인요망"))))</f>
        <v>175</v>
      </c>
      <c r="O134" s="285">
        <f t="shared" ref="O134:O139" si="615">L134*N134</f>
        <v>13825</v>
      </c>
      <c r="P134" s="286">
        <f t="shared" ref="P134:P139" si="616">O134/$G$1</f>
        <v>11.014167844764366</v>
      </c>
      <c r="Q134" s="287">
        <v>6700</v>
      </c>
      <c r="R134" s="288">
        <f t="shared" ref="R134:R139" si="617">IF(G134="USD",200,150)</f>
        <v>150</v>
      </c>
      <c r="S134" s="289">
        <f t="shared" ref="S134:S139" si="618">IF(P134&lt;R134,0,(O134+Q134)*0.08)</f>
        <v>0</v>
      </c>
      <c r="T134" s="290">
        <f t="shared" ref="T134:T139" si="619">IF(P134&lt;R134,0,(O134+S134)*0.1)</f>
        <v>0</v>
      </c>
      <c r="U134" s="291">
        <f t="shared" ref="U134:U139" si="620">ROUND(((O134+S134+T134)*V134),-2)</f>
        <v>11100</v>
      </c>
      <c r="V134" s="292">
        <f t="shared" ref="V134:V139" si="621">(AB134-Q134)/O134</f>
        <v>0.80289330922242319</v>
      </c>
      <c r="W134" s="293">
        <f t="shared" si="65"/>
        <v>-21.308988764044944</v>
      </c>
      <c r="X134" s="294">
        <f t="shared" si="66"/>
        <v>-379.3</v>
      </c>
      <c r="Y134" s="295">
        <f t="shared" si="67"/>
        <v>414.75</v>
      </c>
      <c r="Z134" s="293">
        <f t="shared" ref="Z134:Z139" si="622">(AB134*0.94)-(Q134+O134)</f>
        <v>-3793</v>
      </c>
      <c r="AA134" s="296">
        <f t="shared" ref="AA134:AA139" si="623">Z134-X134-Y134</f>
        <v>-3828.45</v>
      </c>
      <c r="AB134" s="297">
        <v>17800</v>
      </c>
      <c r="AC134" s="333">
        <f t="shared" ref="AC134:AC139" si="624">ROUNDUP(AB134/0.75, -1)</f>
        <v>23740</v>
      </c>
      <c r="AD134" s="307"/>
      <c r="AE134" s="54"/>
      <c r="AF134" s="54"/>
      <c r="AG134" s="54"/>
      <c r="AH134" s="54"/>
    </row>
    <row r="135" spans="1:34" s="308" customFormat="1">
      <c r="A135" s="310"/>
      <c r="B135" s="311"/>
      <c r="C135" s="312" t="s">
        <v>1929</v>
      </c>
      <c r="D135" s="54"/>
      <c r="E135" s="314"/>
      <c r="F135" s="311"/>
      <c r="G135" s="310"/>
      <c r="H135" s="320" t="s">
        <v>1928</v>
      </c>
      <c r="I135" s="278" t="s">
        <v>1932</v>
      </c>
      <c r="J135" s="321">
        <f t="shared" si="613"/>
        <v>37</v>
      </c>
      <c r="K135" s="320" t="s">
        <v>8</v>
      </c>
      <c r="L135" s="300">
        <v>30</v>
      </c>
      <c r="M135" s="283">
        <v>1</v>
      </c>
      <c r="N135" s="284">
        <f t="shared" ref="N135" si="625">IF(K135="USD",$G$1,IF(K135="CNY",$G$2,IF(K135="JPY",$G$4,IF(K135="EUR",$G$3,"확인요망"))))</f>
        <v>175</v>
      </c>
      <c r="O135" s="285">
        <f t="shared" ref="O135" si="626">L135*N135</f>
        <v>5250</v>
      </c>
      <c r="P135" s="286">
        <f t="shared" ref="P135" si="627">O135/$G$1</f>
        <v>4.1825953840877341</v>
      </c>
      <c r="Q135" s="287">
        <v>10000</v>
      </c>
      <c r="R135" s="288">
        <f t="shared" ref="R135" si="628">IF(G135="USD",200,150)</f>
        <v>150</v>
      </c>
      <c r="S135" s="289">
        <f t="shared" ref="S135" si="629">IF(P135&lt;R135,0,(O135+Q135)*0.08)</f>
        <v>0</v>
      </c>
      <c r="T135" s="290">
        <f t="shared" ref="T135" si="630">IF(P135&lt;R135,0,(O135+S135)*0.1)</f>
        <v>0</v>
      </c>
      <c r="U135" s="291">
        <f t="shared" ref="U135" si="631">ROUND(((O135+S135+T135)*V135),-2)</f>
        <v>13800</v>
      </c>
      <c r="V135" s="292">
        <f t="shared" ref="V135" si="632">(AB135-Q135)/O135</f>
        <v>2.6285714285714286</v>
      </c>
      <c r="W135" s="293">
        <f t="shared" si="65"/>
        <v>29.92436974789916</v>
      </c>
      <c r="X135" s="294">
        <f t="shared" si="66"/>
        <v>712.2</v>
      </c>
      <c r="Y135" s="295">
        <f t="shared" si="67"/>
        <v>157.5</v>
      </c>
      <c r="Z135" s="293">
        <f t="shared" ref="Z135" si="633">(AB135*0.94)-(Q135+O135)</f>
        <v>7122</v>
      </c>
      <c r="AA135" s="296">
        <f t="shared" ref="AA135" si="634">Z135-X135-Y135</f>
        <v>6252.3</v>
      </c>
      <c r="AB135" s="297">
        <v>23800</v>
      </c>
      <c r="AC135" s="333">
        <f t="shared" ref="AC135" si="635">ROUNDUP(AB135/0.75, -1)</f>
        <v>31740</v>
      </c>
      <c r="AD135" s="307"/>
      <c r="AE135" s="54"/>
      <c r="AF135" s="54"/>
      <c r="AG135" s="54"/>
      <c r="AH135" s="54"/>
    </row>
    <row r="136" spans="1:34" s="323" customFormat="1">
      <c r="A136" s="555"/>
      <c r="B136" s="552"/>
      <c r="C136" s="328" t="s">
        <v>1936</v>
      </c>
      <c r="D136" s="52"/>
      <c r="E136" s="561"/>
      <c r="F136" s="552"/>
      <c r="G136" s="555"/>
      <c r="H136" s="666" t="s">
        <v>1937</v>
      </c>
      <c r="I136" s="662" t="s">
        <v>1939</v>
      </c>
      <c r="J136" s="664">
        <f t="shared" si="613"/>
        <v>34</v>
      </c>
      <c r="K136" s="549" t="s">
        <v>8</v>
      </c>
      <c r="L136" s="558">
        <v>68</v>
      </c>
      <c r="M136" s="433">
        <v>1</v>
      </c>
      <c r="N136" s="434">
        <f t="shared" ref="N136" si="636">IF(K136="USD",$G$1,IF(K136="CNY",$G$2,IF(K136="JPY",$G$4,IF(K136="EUR",$G$3,"확인요망"))))</f>
        <v>175</v>
      </c>
      <c r="O136" s="435">
        <f t="shared" ref="O136" si="637">L136*N136</f>
        <v>11900</v>
      </c>
      <c r="P136" s="436">
        <f t="shared" ref="P136" si="638">O136/$G$1</f>
        <v>9.4805495372655297</v>
      </c>
      <c r="Q136" s="437">
        <v>8100</v>
      </c>
      <c r="R136" s="438">
        <f t="shared" ref="R136" si="639">IF(G136="USD",200,150)</f>
        <v>150</v>
      </c>
      <c r="S136" s="439">
        <f t="shared" ref="S136" si="640">IF(P136&lt;R136,0,(O136+Q136)*0.08)</f>
        <v>0</v>
      </c>
      <c r="T136" s="440">
        <f t="shared" ref="T136" si="641">IF(P136&lt;R136,0,(O136+S136)*0.1)</f>
        <v>0</v>
      </c>
      <c r="U136" s="441">
        <f t="shared" ref="U136" si="642">ROUND(((O136+S136+T136)*V136),-2)</f>
        <v>19700</v>
      </c>
      <c r="V136" s="442">
        <f t="shared" ref="V136" si="643">(AB136-Q136)/O136</f>
        <v>1.6554621848739495</v>
      </c>
      <c r="W136" s="443">
        <f t="shared" si="65"/>
        <v>22.057553956834532</v>
      </c>
      <c r="X136" s="444">
        <f t="shared" si="66"/>
        <v>613.20000000000005</v>
      </c>
      <c r="Y136" s="445">
        <f t="shared" si="67"/>
        <v>357</v>
      </c>
      <c r="Z136" s="443">
        <f t="shared" ref="Z136" si="644">(AB136*0.94)-(Q136+O136)</f>
        <v>6132</v>
      </c>
      <c r="AA136" s="446">
        <f t="shared" ref="AA136" si="645">Z136-X136-Y136</f>
        <v>5161.8</v>
      </c>
      <c r="AB136" s="447">
        <v>27800</v>
      </c>
      <c r="AC136" s="448">
        <f t="shared" ref="AC136" si="646">ROUNDUP(AB136/0.75, -1)</f>
        <v>37070</v>
      </c>
      <c r="AD136" s="329"/>
      <c r="AE136" s="52"/>
      <c r="AF136" s="52"/>
      <c r="AG136" s="52"/>
      <c r="AH136" s="52"/>
    </row>
    <row r="137" spans="1:34" s="327" customFormat="1">
      <c r="A137" s="557"/>
      <c r="B137" s="554"/>
      <c r="C137" s="331"/>
      <c r="D137" s="53"/>
      <c r="E137" s="563"/>
      <c r="F137" s="554"/>
      <c r="G137" s="557"/>
      <c r="H137" s="667"/>
      <c r="I137" s="663"/>
      <c r="J137" s="665"/>
      <c r="K137" s="551" t="s">
        <v>8</v>
      </c>
      <c r="L137" s="560">
        <v>100</v>
      </c>
      <c r="M137" s="418">
        <v>1</v>
      </c>
      <c r="N137" s="419">
        <f t="shared" ref="N137" si="647">IF(K137="USD",$G$1,IF(K137="CNY",$G$2,IF(K137="JPY",$G$4,IF(K137="EUR",$G$3,"확인요망"))))</f>
        <v>175</v>
      </c>
      <c r="O137" s="420">
        <f t="shared" ref="O137" si="648">L137*N137</f>
        <v>17500</v>
      </c>
      <c r="P137" s="421">
        <f t="shared" ref="P137" si="649">O137/$G$1</f>
        <v>13.941984613625779</v>
      </c>
      <c r="Q137" s="449">
        <v>8100</v>
      </c>
      <c r="R137" s="422">
        <f t="shared" ref="R137" si="650">IF(G137="USD",200,150)</f>
        <v>150</v>
      </c>
      <c r="S137" s="423">
        <f t="shared" ref="S137" si="651">IF(P137&lt;R137,0,(O137+Q137)*0.08)</f>
        <v>0</v>
      </c>
      <c r="T137" s="424">
        <f t="shared" ref="T137" si="652">IF(P137&lt;R137,0,(O137+S137)*0.1)</f>
        <v>0</v>
      </c>
      <c r="U137" s="425">
        <f t="shared" ref="U137" si="653">ROUND(((O137+S137+T137)*V137),-2)</f>
        <v>25700</v>
      </c>
      <c r="V137" s="426">
        <f t="shared" ref="V137" si="654">(AB137-Q137)/O137</f>
        <v>1.4685714285714286</v>
      </c>
      <c r="W137" s="427">
        <f t="shared" si="65"/>
        <v>18.260355029585799</v>
      </c>
      <c r="X137" s="428">
        <f t="shared" si="66"/>
        <v>617.20000000000005</v>
      </c>
      <c r="Y137" s="429">
        <f t="shared" si="67"/>
        <v>525</v>
      </c>
      <c r="Z137" s="427">
        <f t="shared" ref="Z137" si="655">(AB137*0.94)-(Q137+O137)</f>
        <v>6172</v>
      </c>
      <c r="AA137" s="430">
        <f t="shared" ref="AA137" si="656">Z137-X137-Y137</f>
        <v>5029.8</v>
      </c>
      <c r="AB137" s="431">
        <v>33800</v>
      </c>
      <c r="AC137" s="432">
        <f t="shared" ref="AC137" si="657">ROUNDUP(AB137/0.75, -1)</f>
        <v>45070</v>
      </c>
      <c r="AD137" s="326">
        <f>AB137-AB136</f>
        <v>6000</v>
      </c>
      <c r="AE137" s="53"/>
      <c r="AF137" s="53"/>
      <c r="AG137" s="53"/>
      <c r="AH137" s="53"/>
    </row>
    <row r="138" spans="1:34" s="308" customFormat="1">
      <c r="A138" s="310"/>
      <c r="B138" s="311"/>
      <c r="C138" s="312" t="s">
        <v>1917</v>
      </c>
      <c r="D138" s="54"/>
      <c r="E138" s="314"/>
      <c r="F138" s="311"/>
      <c r="G138" s="310"/>
      <c r="H138" s="311" t="s">
        <v>1950</v>
      </c>
      <c r="I138" s="278" t="s">
        <v>1949</v>
      </c>
      <c r="J138" s="321">
        <f t="shared" si="613"/>
        <v>50</v>
      </c>
      <c r="K138" s="320" t="s">
        <v>8</v>
      </c>
      <c r="L138" s="300">
        <v>238</v>
      </c>
      <c r="M138" s="283">
        <v>1</v>
      </c>
      <c r="N138" s="284">
        <f t="shared" si="614"/>
        <v>175</v>
      </c>
      <c r="O138" s="285">
        <f t="shared" si="615"/>
        <v>41650</v>
      </c>
      <c r="P138" s="286">
        <f t="shared" si="616"/>
        <v>33.181923380429353</v>
      </c>
      <c r="Q138" s="287">
        <v>8100</v>
      </c>
      <c r="R138" s="288">
        <f t="shared" si="617"/>
        <v>150</v>
      </c>
      <c r="S138" s="289">
        <f t="shared" si="618"/>
        <v>0</v>
      </c>
      <c r="T138" s="290">
        <f t="shared" si="619"/>
        <v>0</v>
      </c>
      <c r="U138" s="291">
        <f t="shared" si="620"/>
        <v>69700</v>
      </c>
      <c r="V138" s="292">
        <f t="shared" si="621"/>
        <v>1.6734693877551021</v>
      </c>
      <c r="W138" s="293">
        <f t="shared" si="65"/>
        <v>30.053984575835475</v>
      </c>
      <c r="X138" s="294">
        <f t="shared" si="66"/>
        <v>2338.2000000000003</v>
      </c>
      <c r="Y138" s="295">
        <f t="shared" si="67"/>
        <v>1249.5</v>
      </c>
      <c r="Z138" s="293">
        <f t="shared" si="622"/>
        <v>23382</v>
      </c>
      <c r="AA138" s="296">
        <f t="shared" si="623"/>
        <v>19794.3</v>
      </c>
      <c r="AB138" s="297">
        <v>77800</v>
      </c>
      <c r="AC138" s="333">
        <f t="shared" si="624"/>
        <v>103740</v>
      </c>
      <c r="AD138" s="307"/>
      <c r="AE138" s="54"/>
      <c r="AF138" s="54"/>
      <c r="AG138" s="54"/>
      <c r="AH138" s="54"/>
    </row>
    <row r="139" spans="1:34" s="323" customFormat="1">
      <c r="A139" s="555"/>
      <c r="B139" s="552"/>
      <c r="C139" s="328" t="s">
        <v>2033</v>
      </c>
      <c r="D139" s="52"/>
      <c r="E139" s="561"/>
      <c r="F139" s="552"/>
      <c r="G139" s="555"/>
      <c r="H139" s="666" t="s">
        <v>2031</v>
      </c>
      <c r="I139" s="662" t="s">
        <v>2030</v>
      </c>
      <c r="J139" s="664">
        <f t="shared" si="613"/>
        <v>39</v>
      </c>
      <c r="K139" s="549" t="s">
        <v>8</v>
      </c>
      <c r="L139" s="558">
        <v>68</v>
      </c>
      <c r="M139" s="433">
        <v>1</v>
      </c>
      <c r="N139" s="434">
        <f t="shared" si="614"/>
        <v>175</v>
      </c>
      <c r="O139" s="435">
        <f t="shared" si="615"/>
        <v>11900</v>
      </c>
      <c r="P139" s="436">
        <f t="shared" si="616"/>
        <v>9.4805495372655297</v>
      </c>
      <c r="Q139" s="437">
        <v>10000</v>
      </c>
      <c r="R139" s="438">
        <f t="shared" si="617"/>
        <v>150</v>
      </c>
      <c r="S139" s="439">
        <f t="shared" si="618"/>
        <v>0</v>
      </c>
      <c r="T139" s="440">
        <f t="shared" si="619"/>
        <v>0</v>
      </c>
      <c r="U139" s="441">
        <f t="shared" si="620"/>
        <v>18900</v>
      </c>
      <c r="V139" s="442">
        <f t="shared" si="621"/>
        <v>1.588235294117647</v>
      </c>
      <c r="W139" s="443">
        <f t="shared" si="65"/>
        <v>18.221453287197232</v>
      </c>
      <c r="X139" s="444">
        <f t="shared" si="66"/>
        <v>526.6</v>
      </c>
      <c r="Y139" s="445">
        <f t="shared" si="67"/>
        <v>357</v>
      </c>
      <c r="Z139" s="443">
        <f t="shared" si="622"/>
        <v>5266</v>
      </c>
      <c r="AA139" s="446">
        <f t="shared" si="623"/>
        <v>4382.3999999999996</v>
      </c>
      <c r="AB139" s="447">
        <v>28900</v>
      </c>
      <c r="AC139" s="448">
        <f t="shared" si="624"/>
        <v>38540</v>
      </c>
      <c r="AD139" s="329"/>
      <c r="AE139" s="52">
        <v>14700</v>
      </c>
      <c r="AF139" s="52"/>
      <c r="AG139" s="52"/>
      <c r="AH139" s="52"/>
    </row>
    <row r="140" spans="1:34" s="327" customFormat="1">
      <c r="A140" s="557"/>
      <c r="B140" s="554"/>
      <c r="C140" s="331"/>
      <c r="D140" s="53"/>
      <c r="E140" s="563"/>
      <c r="F140" s="554"/>
      <c r="G140" s="557"/>
      <c r="H140" s="667"/>
      <c r="I140" s="663"/>
      <c r="J140" s="665"/>
      <c r="K140" s="551" t="s">
        <v>8</v>
      </c>
      <c r="L140" s="560">
        <v>88</v>
      </c>
      <c r="M140" s="418">
        <v>1</v>
      </c>
      <c r="N140" s="419">
        <f t="shared" ref="N140:N141" si="658">IF(K140="USD",$G$1,IF(K140="CNY",$G$2,IF(K140="JPY",$G$4,IF(K140="EUR",$G$3,"확인요망"))))</f>
        <v>175</v>
      </c>
      <c r="O140" s="420">
        <f t="shared" ref="O140:O141" si="659">L140*N140</f>
        <v>15400</v>
      </c>
      <c r="P140" s="421">
        <f t="shared" ref="P140:P141" si="660">O140/$G$1</f>
        <v>12.268946459990685</v>
      </c>
      <c r="Q140" s="449">
        <v>6500</v>
      </c>
      <c r="R140" s="422">
        <f t="shared" ref="R140:R141" si="661">IF(G140="USD",200,150)</f>
        <v>150</v>
      </c>
      <c r="S140" s="423">
        <f t="shared" ref="S140:S141" si="662">IF(P140&lt;R140,0,(O140+Q140)*0.08)</f>
        <v>0</v>
      </c>
      <c r="T140" s="424">
        <f t="shared" ref="T140:T141" si="663">IF(P140&lt;R140,0,(O140+S140)*0.1)</f>
        <v>0</v>
      </c>
      <c r="U140" s="425">
        <f t="shared" ref="U140:U141" si="664">ROUND(((O140+S140+T140)*V140),-2)</f>
        <v>25400</v>
      </c>
      <c r="V140" s="426">
        <f t="shared" ref="V140:V141" si="665">(AB140-Q140)/O140</f>
        <v>1.6493506493506493</v>
      </c>
      <c r="W140" s="427">
        <f t="shared" si="65"/>
        <v>25.347962382445139</v>
      </c>
      <c r="X140" s="428">
        <f t="shared" si="66"/>
        <v>808.6</v>
      </c>
      <c r="Y140" s="429">
        <f t="shared" si="67"/>
        <v>462</v>
      </c>
      <c r="Z140" s="427">
        <f t="shared" ref="Z140:Z141" si="666">(AB140*0.94)-(Q140+O140)</f>
        <v>8086</v>
      </c>
      <c r="AA140" s="430">
        <f t="shared" ref="AA140:AA141" si="667">Z140-X140-Y140</f>
        <v>6815.4</v>
      </c>
      <c r="AB140" s="431">
        <v>31900</v>
      </c>
      <c r="AC140" s="432">
        <f t="shared" ref="AC140:AC141" si="668">ROUNDUP(AB140/0.75, -1)</f>
        <v>42540</v>
      </c>
      <c r="AD140" s="326">
        <f>AB140-AB139</f>
        <v>3000</v>
      </c>
      <c r="AE140" s="53">
        <v>8900</v>
      </c>
      <c r="AF140" s="53"/>
      <c r="AG140" s="53"/>
      <c r="AH140" s="53"/>
    </row>
    <row r="141" spans="1:34" s="308" customFormat="1">
      <c r="A141" s="310"/>
      <c r="B141" s="311"/>
      <c r="C141" s="312" t="s">
        <v>2034</v>
      </c>
      <c r="D141" s="54"/>
      <c r="E141" s="314"/>
      <c r="F141" s="311"/>
      <c r="G141" s="310"/>
      <c r="H141" s="311" t="s">
        <v>2035</v>
      </c>
      <c r="I141" s="278" t="s">
        <v>2038</v>
      </c>
      <c r="J141" s="321">
        <f t="shared" ref="J141" si="669">LENB(I141)</f>
        <v>27</v>
      </c>
      <c r="K141" s="320" t="s">
        <v>8</v>
      </c>
      <c r="L141" s="300">
        <v>33</v>
      </c>
      <c r="M141" s="283">
        <v>1</v>
      </c>
      <c r="N141" s="284">
        <f t="shared" si="658"/>
        <v>175</v>
      </c>
      <c r="O141" s="285">
        <f t="shared" si="659"/>
        <v>5775</v>
      </c>
      <c r="P141" s="286">
        <f t="shared" si="660"/>
        <v>4.6008549224965067</v>
      </c>
      <c r="Q141" s="287">
        <v>8100</v>
      </c>
      <c r="R141" s="288">
        <f t="shared" si="661"/>
        <v>150</v>
      </c>
      <c r="S141" s="289">
        <f t="shared" si="662"/>
        <v>0</v>
      </c>
      <c r="T141" s="290">
        <f t="shared" si="663"/>
        <v>0</v>
      </c>
      <c r="U141" s="291">
        <f t="shared" si="664"/>
        <v>13700</v>
      </c>
      <c r="V141" s="292">
        <f t="shared" si="665"/>
        <v>2.3722943722943723</v>
      </c>
      <c r="W141" s="293">
        <f t="shared" si="65"/>
        <v>30.353211009174313</v>
      </c>
      <c r="X141" s="294">
        <f t="shared" si="66"/>
        <v>661.7</v>
      </c>
      <c r="Y141" s="295">
        <f t="shared" si="67"/>
        <v>173.25</v>
      </c>
      <c r="Z141" s="293">
        <f t="shared" si="666"/>
        <v>6617</v>
      </c>
      <c r="AA141" s="296">
        <f t="shared" si="667"/>
        <v>5782.05</v>
      </c>
      <c r="AB141" s="297">
        <v>21800</v>
      </c>
      <c r="AC141" s="333">
        <f t="shared" si="668"/>
        <v>29070</v>
      </c>
      <c r="AD141" s="307"/>
      <c r="AE141" s="54"/>
      <c r="AF141" s="54"/>
      <c r="AG141" s="54"/>
      <c r="AH141" s="54"/>
    </row>
    <row r="142" spans="1:34" s="267" customFormat="1">
      <c r="A142" s="556"/>
      <c r="B142" s="553"/>
      <c r="C142" s="330"/>
      <c r="D142" s="41"/>
      <c r="E142" s="562"/>
      <c r="F142" s="553"/>
      <c r="G142" s="556"/>
      <c r="H142" s="553"/>
      <c r="I142" s="548"/>
      <c r="J142" s="559"/>
      <c r="K142" s="550"/>
      <c r="L142" s="559"/>
      <c r="M142" s="564"/>
      <c r="N142" s="569"/>
      <c r="O142" s="43"/>
      <c r="P142" s="570"/>
      <c r="Q142" s="571"/>
      <c r="R142" s="572"/>
      <c r="S142" s="573"/>
      <c r="T142" s="573"/>
      <c r="U142" s="574"/>
      <c r="V142" s="575"/>
      <c r="W142" s="576"/>
      <c r="X142" s="48"/>
      <c r="Y142" s="324"/>
      <c r="Z142" s="576"/>
      <c r="AA142" s="577"/>
      <c r="AB142" s="578"/>
      <c r="AC142" s="332"/>
      <c r="AD142" s="324"/>
      <c r="AE142" s="41"/>
      <c r="AF142" s="41"/>
      <c r="AG142" s="41"/>
      <c r="AH142" s="41"/>
    </row>
    <row r="143" spans="1:34" s="50" customFormat="1">
      <c r="A143" s="44"/>
      <c r="B143" s="81"/>
      <c r="C143" s="135" t="s">
        <v>1497</v>
      </c>
      <c r="D143" s="41"/>
      <c r="E143" s="65">
        <v>1</v>
      </c>
      <c r="F143" s="81"/>
      <c r="G143" s="44"/>
      <c r="H143" s="341" t="s">
        <v>1498</v>
      </c>
      <c r="I143" s="270"/>
      <c r="J143" s="272"/>
      <c r="K143" s="272"/>
      <c r="L143" s="66"/>
      <c r="M143" s="41"/>
      <c r="N143" s="42"/>
      <c r="O143" s="43"/>
      <c r="P143" s="41"/>
      <c r="Q143" s="45"/>
      <c r="R143" s="1"/>
      <c r="S143" s="1"/>
      <c r="T143" s="1"/>
      <c r="U143" s="46"/>
      <c r="V143" s="85"/>
      <c r="W143" s="48"/>
      <c r="X143" s="48">
        <v>62900</v>
      </c>
      <c r="Y143" s="41"/>
      <c r="Z143" s="48"/>
      <c r="AA143" s="49"/>
      <c r="AB143" s="86"/>
      <c r="AC143" s="380">
        <f t="shared" si="6"/>
        <v>0</v>
      </c>
      <c r="AD143" s="1">
        <v>13800</v>
      </c>
      <c r="AE143" s="1">
        <f>SUM(AE139:AE140)</f>
        <v>23600</v>
      </c>
      <c r="AF143" s="1"/>
      <c r="AG143" s="1"/>
      <c r="AH143" s="1"/>
    </row>
    <row r="144" spans="1:34" s="50" customFormat="1">
      <c r="A144" s="44"/>
      <c r="B144" s="81"/>
      <c r="C144" s="135" t="s">
        <v>1499</v>
      </c>
      <c r="D144" s="41"/>
      <c r="E144" s="65">
        <v>1</v>
      </c>
      <c r="F144" s="81"/>
      <c r="G144" s="44"/>
      <c r="H144" s="341" t="s">
        <v>1500</v>
      </c>
      <c r="I144" s="270"/>
      <c r="J144" s="272"/>
      <c r="K144" s="272"/>
      <c r="L144" s="66"/>
      <c r="M144" s="41"/>
      <c r="N144" s="42"/>
      <c r="O144" s="43"/>
      <c r="P144" s="41"/>
      <c r="Q144" s="45"/>
      <c r="R144" s="1"/>
      <c r="S144" s="1"/>
      <c r="T144" s="1"/>
      <c r="U144" s="46"/>
      <c r="V144" s="85"/>
      <c r="W144" s="48"/>
      <c r="X144" s="48">
        <v>19800</v>
      </c>
      <c r="Y144" s="41"/>
      <c r="Z144" s="48"/>
      <c r="AA144" s="49"/>
      <c r="AB144" s="86"/>
      <c r="AC144" s="31">
        <f t="shared" si="6"/>
        <v>0</v>
      </c>
      <c r="AD144" s="1">
        <v>10000</v>
      </c>
      <c r="AE144" s="1"/>
      <c r="AF144" s="1"/>
      <c r="AG144" s="1"/>
      <c r="AH144" s="1"/>
    </row>
    <row r="145" spans="1:34" s="50" customFormat="1">
      <c r="A145" s="44"/>
      <c r="B145" s="81"/>
      <c r="C145" s="135" t="s">
        <v>1612</v>
      </c>
      <c r="D145" s="41"/>
      <c r="E145" s="65">
        <v>1</v>
      </c>
      <c r="F145" s="81"/>
      <c r="G145" s="44"/>
      <c r="H145" s="341" t="s">
        <v>1613</v>
      </c>
      <c r="I145" s="270"/>
      <c r="J145" s="272"/>
      <c r="K145" s="272"/>
      <c r="L145" s="66"/>
      <c r="M145" s="41"/>
      <c r="N145" s="42"/>
      <c r="O145" s="43"/>
      <c r="P145" s="41"/>
      <c r="Q145" s="45"/>
      <c r="R145" s="1"/>
      <c r="S145" s="1"/>
      <c r="T145" s="1"/>
      <c r="U145" s="46"/>
      <c r="V145" s="85"/>
      <c r="W145" s="48"/>
      <c r="X145" s="48">
        <f>X143+X144</f>
        <v>82700</v>
      </c>
      <c r="Y145" s="41"/>
      <c r="Z145" s="48"/>
      <c r="AA145" s="49"/>
      <c r="AB145" s="86"/>
      <c r="AC145" s="31">
        <f t="shared" si="6"/>
        <v>0</v>
      </c>
      <c r="AD145" s="1">
        <v>23800</v>
      </c>
      <c r="AE145" s="1"/>
      <c r="AF145" s="1"/>
      <c r="AG145" s="1"/>
      <c r="AH145" s="1"/>
    </row>
    <row r="146" spans="1:34" s="50" customFormat="1">
      <c r="A146" s="44"/>
      <c r="B146" s="81"/>
      <c r="C146" s="135" t="s">
        <v>1603</v>
      </c>
      <c r="D146" s="41"/>
      <c r="E146" s="65">
        <v>1</v>
      </c>
      <c r="F146" s="81"/>
      <c r="G146" s="44"/>
      <c r="H146" s="341" t="s">
        <v>1614</v>
      </c>
      <c r="I146" s="270"/>
      <c r="J146" s="272"/>
      <c r="K146" s="272"/>
      <c r="L146" s="66"/>
      <c r="M146" s="41"/>
      <c r="N146" s="42"/>
      <c r="O146" s="43"/>
      <c r="P146" s="41"/>
      <c r="Q146" s="45"/>
      <c r="R146" s="1"/>
      <c r="S146" s="1"/>
      <c r="T146" s="1"/>
      <c r="U146" s="46"/>
      <c r="V146" s="85"/>
      <c r="W146" s="48"/>
      <c r="X146" s="48"/>
      <c r="Y146" s="41"/>
      <c r="Z146" s="48"/>
      <c r="AA146" s="49"/>
      <c r="AB146" s="86"/>
      <c r="AC146" s="31">
        <f t="shared" si="6"/>
        <v>0</v>
      </c>
      <c r="AD146" s="1"/>
      <c r="AE146" s="1"/>
      <c r="AF146" s="1"/>
      <c r="AG146" s="1"/>
      <c r="AH146" s="1"/>
    </row>
    <row r="147" spans="1:34" s="50" customFormat="1">
      <c r="A147" s="44"/>
      <c r="B147" s="87"/>
      <c r="C147" s="135" t="s">
        <v>1615</v>
      </c>
      <c r="D147" s="41"/>
      <c r="E147" s="65">
        <v>1</v>
      </c>
      <c r="F147" s="87"/>
      <c r="G147" s="44"/>
      <c r="H147" s="341" t="s">
        <v>1616</v>
      </c>
      <c r="I147" s="270"/>
      <c r="J147" s="272"/>
      <c r="K147" s="272"/>
      <c r="L147" s="66"/>
      <c r="M147" s="41"/>
      <c r="N147" s="42"/>
      <c r="O147" s="43"/>
      <c r="P147" s="41"/>
      <c r="Q147" s="45"/>
      <c r="R147" s="1"/>
      <c r="S147" s="1"/>
      <c r="T147" s="1"/>
      <c r="U147" s="46"/>
      <c r="V147" s="85"/>
      <c r="W147" s="48"/>
      <c r="X147" s="48"/>
      <c r="Y147" s="41"/>
      <c r="Z147" s="48"/>
      <c r="AA147" s="49"/>
      <c r="AB147" s="86"/>
      <c r="AC147" s="31">
        <f t="shared" si="6"/>
        <v>0</v>
      </c>
      <c r="AD147" s="1"/>
      <c r="AE147" s="1"/>
      <c r="AF147" s="1"/>
      <c r="AG147" s="1"/>
      <c r="AH147" s="1"/>
    </row>
    <row r="148" spans="1:34" s="50" customFormat="1">
      <c r="A148" s="44"/>
      <c r="B148" s="81"/>
      <c r="C148" s="135" t="s">
        <v>1617</v>
      </c>
      <c r="D148" s="41"/>
      <c r="E148" s="65">
        <v>1</v>
      </c>
      <c r="F148" s="81"/>
      <c r="G148" s="44"/>
      <c r="H148" s="341" t="s">
        <v>1618</v>
      </c>
      <c r="I148" s="270"/>
      <c r="J148" s="272"/>
      <c r="K148" s="272"/>
      <c r="L148" s="66"/>
      <c r="M148" s="41"/>
      <c r="N148" s="42"/>
      <c r="O148" s="43"/>
      <c r="P148" s="41"/>
      <c r="Q148" s="45"/>
      <c r="R148" s="1"/>
      <c r="S148" s="1"/>
      <c r="T148" s="1"/>
      <c r="U148" s="46"/>
      <c r="V148" s="85"/>
      <c r="W148" s="48"/>
      <c r="X148" s="48"/>
      <c r="Y148" s="41"/>
      <c r="Z148" s="48"/>
      <c r="AA148" s="49"/>
      <c r="AB148" s="86"/>
      <c r="AC148" s="31">
        <f t="shared" si="6"/>
        <v>0</v>
      </c>
      <c r="AD148" s="1"/>
      <c r="AE148" s="1"/>
      <c r="AF148" s="1"/>
      <c r="AG148" s="1"/>
      <c r="AH148" s="1"/>
    </row>
    <row r="149" spans="1:34" s="50" customFormat="1">
      <c r="A149" s="44"/>
      <c r="B149" s="81"/>
      <c r="C149" s="135" t="s">
        <v>1619</v>
      </c>
      <c r="D149" s="41"/>
      <c r="E149" s="65">
        <v>1</v>
      </c>
      <c r="F149" s="81"/>
      <c r="G149" s="44"/>
      <c r="H149" s="341" t="s">
        <v>1620</v>
      </c>
      <c r="I149" s="270"/>
      <c r="J149" s="272"/>
      <c r="K149" s="272"/>
      <c r="L149" s="66"/>
      <c r="M149" s="41"/>
      <c r="N149" s="42"/>
      <c r="O149" s="43"/>
      <c r="P149" s="41"/>
      <c r="Q149" s="45"/>
      <c r="R149" s="1"/>
      <c r="S149" s="1"/>
      <c r="T149" s="1"/>
      <c r="U149" s="46"/>
      <c r="V149" s="85"/>
      <c r="W149" s="48"/>
      <c r="X149" s="48"/>
      <c r="Y149" s="41"/>
      <c r="Z149" s="48"/>
      <c r="AA149" s="49"/>
      <c r="AB149" s="86"/>
      <c r="AC149" s="31">
        <f t="shared" si="6"/>
        <v>0</v>
      </c>
      <c r="AD149" s="1"/>
      <c r="AE149" s="1"/>
      <c r="AF149" s="1"/>
      <c r="AG149" s="1"/>
      <c r="AH149" s="1"/>
    </row>
    <row r="150" spans="1:34" s="50" customFormat="1">
      <c r="A150" s="44"/>
      <c r="B150" s="81"/>
      <c r="C150" s="135" t="s">
        <v>1621</v>
      </c>
      <c r="D150" s="41"/>
      <c r="E150" s="65">
        <v>1</v>
      </c>
      <c r="F150" s="81"/>
      <c r="G150" s="44"/>
      <c r="H150" s="341" t="s">
        <v>1622</v>
      </c>
      <c r="I150" s="270"/>
      <c r="J150" s="272"/>
      <c r="K150" s="272"/>
      <c r="L150" s="66"/>
      <c r="M150" s="41"/>
      <c r="N150" s="42"/>
      <c r="O150" s="43"/>
      <c r="P150" s="41"/>
      <c r="Q150" s="45"/>
      <c r="R150" s="1"/>
      <c r="S150" s="1"/>
      <c r="T150" s="1"/>
      <c r="U150" s="46"/>
      <c r="V150" s="85"/>
      <c r="W150" s="48"/>
      <c r="X150" s="48"/>
      <c r="Y150" s="41"/>
      <c r="Z150" s="48"/>
      <c r="AA150" s="49"/>
      <c r="AB150" s="86"/>
      <c r="AC150" s="31">
        <f t="shared" si="6"/>
        <v>0</v>
      </c>
      <c r="AD150" s="1"/>
      <c r="AE150" s="1"/>
      <c r="AF150" s="1"/>
      <c r="AG150" s="1"/>
      <c r="AH150" s="1"/>
    </row>
    <row r="151" spans="1:34" s="50" customFormat="1">
      <c r="A151" s="44"/>
      <c r="B151" s="81"/>
      <c r="C151" s="135" t="s">
        <v>1623</v>
      </c>
      <c r="D151" s="41"/>
      <c r="E151" s="65">
        <v>1</v>
      </c>
      <c r="F151" s="81"/>
      <c r="G151" s="44"/>
      <c r="H151" s="341" t="s">
        <v>1624</v>
      </c>
      <c r="I151" s="270"/>
      <c r="J151" s="272"/>
      <c r="K151" s="272"/>
      <c r="L151" s="66"/>
      <c r="M151" s="41"/>
      <c r="N151" s="42"/>
      <c r="O151" s="43"/>
      <c r="P151" s="41"/>
      <c r="Q151" s="45"/>
      <c r="R151" s="1"/>
      <c r="S151" s="1"/>
      <c r="T151" s="1"/>
      <c r="U151" s="46"/>
      <c r="V151" s="85"/>
      <c r="W151" s="48"/>
      <c r="X151" s="48"/>
      <c r="Y151" s="41"/>
      <c r="Z151" s="48"/>
      <c r="AA151" s="49"/>
      <c r="AB151" s="86"/>
      <c r="AC151" s="31">
        <f t="shared" si="6"/>
        <v>0</v>
      </c>
      <c r="AD151" s="1"/>
      <c r="AE151" s="1"/>
      <c r="AF151" s="1"/>
      <c r="AG151" s="1"/>
      <c r="AH151" s="1"/>
    </row>
    <row r="152" spans="1:34" s="50" customFormat="1">
      <c r="A152" s="44"/>
      <c r="B152" s="81"/>
      <c r="C152" s="135" t="s">
        <v>1609</v>
      </c>
      <c r="D152" s="41"/>
      <c r="E152" s="65">
        <v>1</v>
      </c>
      <c r="F152" s="81"/>
      <c r="G152" s="44"/>
      <c r="H152" s="341" t="s">
        <v>1611</v>
      </c>
      <c r="I152" s="270"/>
      <c r="J152" s="272"/>
      <c r="K152" s="272"/>
      <c r="L152" s="66"/>
      <c r="M152" s="41"/>
      <c r="N152" s="42"/>
      <c r="O152" s="43"/>
      <c r="P152" s="41"/>
      <c r="Q152" s="45"/>
      <c r="R152" s="1"/>
      <c r="S152" s="1"/>
      <c r="T152" s="1"/>
      <c r="U152" s="46"/>
      <c r="V152" s="85"/>
      <c r="W152" s="48"/>
      <c r="X152" s="48"/>
      <c r="Y152" s="41"/>
      <c r="Z152" s="48"/>
      <c r="AA152" s="49"/>
      <c r="AB152" s="86"/>
      <c r="AC152" s="31">
        <f t="shared" si="6"/>
        <v>0</v>
      </c>
      <c r="AD152" s="1"/>
      <c r="AE152" s="1"/>
      <c r="AF152" s="1"/>
      <c r="AG152" s="1"/>
      <c r="AH152" s="1"/>
    </row>
    <row r="153" spans="1:34" s="50" customFormat="1">
      <c r="A153" s="44"/>
      <c r="B153" s="81"/>
      <c r="C153" s="135" t="s">
        <v>1494</v>
      </c>
      <c r="D153" s="41"/>
      <c r="E153" s="369">
        <v>1</v>
      </c>
      <c r="F153" s="362"/>
      <c r="G153" s="364"/>
      <c r="H153" s="370" t="s">
        <v>1495</v>
      </c>
      <c r="I153" s="270"/>
      <c r="J153" s="272"/>
      <c r="K153" s="272"/>
      <c r="L153" s="66"/>
      <c r="M153" s="41"/>
      <c r="N153" s="42"/>
      <c r="O153" s="43"/>
      <c r="P153" s="41"/>
      <c r="Q153" s="45"/>
      <c r="R153" s="1"/>
      <c r="S153" s="1"/>
      <c r="T153" s="1"/>
      <c r="U153" s="46"/>
      <c r="V153" s="85"/>
      <c r="W153" s="48"/>
      <c r="X153" s="48"/>
      <c r="Y153" s="41"/>
      <c r="Z153" s="48"/>
      <c r="AA153" s="49"/>
      <c r="AB153" s="86"/>
      <c r="AC153" s="31">
        <f t="shared" si="6"/>
        <v>0</v>
      </c>
      <c r="AD153" s="1"/>
      <c r="AE153" s="1"/>
      <c r="AF153" s="1"/>
      <c r="AG153" s="1"/>
      <c r="AH153" s="1"/>
    </row>
    <row r="154" spans="1:34" s="50" customFormat="1">
      <c r="A154" s="44"/>
      <c r="B154" s="81"/>
      <c r="C154" s="82"/>
      <c r="D154" s="41"/>
      <c r="E154" s="65"/>
      <c r="F154" s="81"/>
      <c r="G154" s="44"/>
      <c r="H154" s="341"/>
      <c r="I154" s="270"/>
      <c r="J154" s="272"/>
      <c r="K154" s="272"/>
      <c r="L154" s="66"/>
      <c r="M154" s="41"/>
      <c r="N154" s="42"/>
      <c r="O154" s="43"/>
      <c r="P154" s="41"/>
      <c r="Q154" s="45"/>
      <c r="R154" s="1"/>
      <c r="S154" s="1"/>
      <c r="T154" s="1"/>
      <c r="U154" s="46"/>
      <c r="V154" s="85"/>
      <c r="W154" s="48"/>
      <c r="X154" s="48"/>
      <c r="Y154" s="41"/>
      <c r="Z154" s="48"/>
      <c r="AA154" s="49"/>
      <c r="AB154" s="86"/>
      <c r="AC154" s="31">
        <f t="shared" si="6"/>
        <v>0</v>
      </c>
      <c r="AD154" s="1"/>
      <c r="AE154" s="1"/>
      <c r="AF154" s="1"/>
      <c r="AG154" s="1"/>
      <c r="AH154" s="1"/>
    </row>
    <row r="155" spans="1:34" s="50" customFormat="1">
      <c r="A155" s="44"/>
      <c r="B155" s="81"/>
      <c r="C155" s="82"/>
      <c r="D155" s="41"/>
      <c r="E155" s="65"/>
      <c r="F155" s="81"/>
      <c r="G155" s="44"/>
      <c r="H155" s="341"/>
      <c r="I155" s="270"/>
      <c r="J155" s="272"/>
      <c r="K155" s="272"/>
      <c r="L155" s="66"/>
      <c r="M155" s="41"/>
      <c r="N155" s="42"/>
      <c r="O155" s="43"/>
      <c r="P155" s="41"/>
      <c r="Q155" s="45"/>
      <c r="R155" s="1"/>
      <c r="S155" s="1"/>
      <c r="T155" s="1"/>
      <c r="U155" s="46"/>
      <c r="V155" s="85"/>
      <c r="W155" s="48"/>
      <c r="X155" s="48"/>
      <c r="Y155" s="41"/>
      <c r="Z155" s="48"/>
      <c r="AA155" s="49"/>
      <c r="AB155" s="86"/>
      <c r="AC155" s="31">
        <f t="shared" si="6"/>
        <v>0</v>
      </c>
      <c r="AD155" s="1"/>
      <c r="AE155" s="1"/>
      <c r="AF155" s="1"/>
      <c r="AG155" s="1"/>
      <c r="AH155" s="1"/>
    </row>
    <row r="156" spans="1:34" s="50" customFormat="1">
      <c r="A156" s="44"/>
      <c r="B156" s="81"/>
      <c r="C156" s="82"/>
      <c r="D156" s="41"/>
      <c r="E156" s="65"/>
      <c r="F156" s="81"/>
      <c r="G156" s="44"/>
      <c r="H156" s="341"/>
      <c r="I156" s="270"/>
      <c r="J156" s="272"/>
      <c r="K156" s="272"/>
      <c r="L156" s="66"/>
      <c r="M156" s="41"/>
      <c r="N156" s="42"/>
      <c r="O156" s="43"/>
      <c r="P156" s="41"/>
      <c r="Q156" s="45"/>
      <c r="R156" s="1"/>
      <c r="S156" s="1"/>
      <c r="T156" s="1"/>
      <c r="U156" s="46"/>
      <c r="V156" s="85"/>
      <c r="W156" s="48"/>
      <c r="X156" s="48"/>
      <c r="Y156" s="41"/>
      <c r="Z156" s="48"/>
      <c r="AA156" s="49"/>
      <c r="AB156" s="86"/>
      <c r="AC156" s="31">
        <f t="shared" si="6"/>
        <v>0</v>
      </c>
      <c r="AD156" s="1"/>
      <c r="AE156" s="1"/>
      <c r="AF156" s="1"/>
      <c r="AG156" s="1"/>
      <c r="AH156" s="1"/>
    </row>
    <row r="157" spans="1:34" s="50" customFormat="1">
      <c r="A157" s="44"/>
      <c r="B157" s="81"/>
      <c r="C157" s="82"/>
      <c r="D157" s="41"/>
      <c r="E157" s="65"/>
      <c r="F157" s="81"/>
      <c r="G157" s="44"/>
      <c r="H157" s="341"/>
      <c r="I157" s="270"/>
      <c r="J157" s="272"/>
      <c r="K157" s="272"/>
      <c r="L157" s="66"/>
      <c r="M157" s="41"/>
      <c r="N157" s="42"/>
      <c r="O157" s="43"/>
      <c r="P157" s="41"/>
      <c r="Q157" s="45"/>
      <c r="R157" s="1"/>
      <c r="S157" s="1"/>
      <c r="T157" s="1"/>
      <c r="U157" s="46"/>
      <c r="V157" s="85"/>
      <c r="W157" s="48"/>
      <c r="X157" s="48"/>
      <c r="Y157" s="41"/>
      <c r="Z157" s="48"/>
      <c r="AA157" s="49"/>
      <c r="AB157" s="86"/>
      <c r="AC157" s="31">
        <f t="shared" si="6"/>
        <v>0</v>
      </c>
      <c r="AD157" s="1"/>
      <c r="AE157" s="1"/>
      <c r="AF157" s="1"/>
      <c r="AG157" s="1"/>
      <c r="AH157" s="1"/>
    </row>
    <row r="158" spans="1:34" s="50" customFormat="1">
      <c r="A158" s="44"/>
      <c r="B158" s="81"/>
      <c r="C158" s="82"/>
      <c r="D158" s="41"/>
      <c r="E158" s="65"/>
      <c r="F158" s="81"/>
      <c r="G158" s="44"/>
      <c r="H158" s="341"/>
      <c r="I158" s="270"/>
      <c r="J158" s="272"/>
      <c r="K158" s="272"/>
      <c r="L158" s="66"/>
      <c r="M158" s="41"/>
      <c r="N158" s="42"/>
      <c r="O158" s="43"/>
      <c r="P158" s="41"/>
      <c r="Q158" s="45"/>
      <c r="R158" s="1"/>
      <c r="S158" s="1"/>
      <c r="T158" s="1"/>
      <c r="U158" s="46"/>
      <c r="V158" s="85"/>
      <c r="W158" s="48"/>
      <c r="X158" s="48"/>
      <c r="Y158" s="41"/>
      <c r="Z158" s="48"/>
      <c r="AA158" s="49"/>
      <c r="AB158" s="86"/>
      <c r="AC158" s="31">
        <f t="shared" si="6"/>
        <v>0</v>
      </c>
      <c r="AD158" s="1"/>
      <c r="AE158" s="1"/>
      <c r="AF158" s="1"/>
      <c r="AG158" s="1"/>
      <c r="AH158" s="1"/>
    </row>
    <row r="159" spans="1:34" s="50" customFormat="1">
      <c r="A159" s="44"/>
      <c r="B159" s="81"/>
      <c r="C159" s="82"/>
      <c r="D159" s="41"/>
      <c r="E159" s="65"/>
      <c r="F159" s="81"/>
      <c r="G159" s="44"/>
      <c r="H159" s="341"/>
      <c r="I159" s="270"/>
      <c r="J159" s="272"/>
      <c r="K159" s="272"/>
      <c r="L159" s="66"/>
      <c r="M159" s="41"/>
      <c r="N159" s="42"/>
      <c r="O159" s="43"/>
      <c r="P159" s="41"/>
      <c r="Q159" s="45"/>
      <c r="R159" s="1"/>
      <c r="S159" s="1"/>
      <c r="T159" s="1"/>
      <c r="U159" s="46"/>
      <c r="V159" s="85"/>
      <c r="W159" s="48"/>
      <c r="X159" s="48"/>
      <c r="Y159" s="41"/>
      <c r="Z159" s="48"/>
      <c r="AA159" s="49"/>
      <c r="AB159" s="86"/>
      <c r="AC159" s="31">
        <f t="shared" si="6"/>
        <v>0</v>
      </c>
      <c r="AD159" s="1"/>
      <c r="AE159" s="1"/>
      <c r="AF159" s="1"/>
      <c r="AG159" s="1"/>
      <c r="AH159" s="1"/>
    </row>
    <row r="160" spans="1:34" s="50" customFormat="1">
      <c r="A160" s="44"/>
      <c r="B160" s="81"/>
      <c r="C160" s="82"/>
      <c r="D160" s="41"/>
      <c r="E160" s="65"/>
      <c r="F160" s="81"/>
      <c r="G160" s="44"/>
      <c r="H160" s="341"/>
      <c r="I160" s="270"/>
      <c r="J160" s="272"/>
      <c r="K160" s="272"/>
      <c r="L160" s="66"/>
      <c r="M160" s="41"/>
      <c r="N160" s="42"/>
      <c r="O160" s="43"/>
      <c r="P160" s="41"/>
      <c r="Q160" s="45"/>
      <c r="R160" s="1"/>
      <c r="S160" s="1"/>
      <c r="T160" s="1"/>
      <c r="U160" s="46"/>
      <c r="V160" s="85"/>
      <c r="W160" s="48"/>
      <c r="X160" s="48"/>
      <c r="Y160" s="41"/>
      <c r="Z160" s="48"/>
      <c r="AA160" s="49"/>
      <c r="AB160" s="86"/>
      <c r="AC160" s="31">
        <f t="shared" si="6"/>
        <v>0</v>
      </c>
      <c r="AD160" s="1"/>
      <c r="AE160" s="1"/>
      <c r="AF160" s="1"/>
      <c r="AG160" s="1"/>
      <c r="AH160" s="1"/>
    </row>
    <row r="161" spans="1:34" s="50" customFormat="1">
      <c r="A161" s="44"/>
      <c r="B161" s="81"/>
      <c r="C161" s="82"/>
      <c r="D161" s="41"/>
      <c r="E161" s="65"/>
      <c r="F161" s="81"/>
      <c r="G161" s="44"/>
      <c r="H161" s="341"/>
      <c r="I161" s="270"/>
      <c r="J161" s="272"/>
      <c r="K161" s="272"/>
      <c r="L161" s="66"/>
      <c r="M161" s="41"/>
      <c r="N161" s="42"/>
      <c r="O161" s="43"/>
      <c r="P161" s="41"/>
      <c r="Q161" s="45"/>
      <c r="R161" s="1"/>
      <c r="S161" s="1"/>
      <c r="T161" s="1"/>
      <c r="U161" s="46"/>
      <c r="V161" s="85"/>
      <c r="W161" s="48"/>
      <c r="X161" s="48"/>
      <c r="Y161" s="41"/>
      <c r="Z161" s="48"/>
      <c r="AA161" s="49"/>
      <c r="AB161" s="86"/>
      <c r="AC161" s="31">
        <f t="shared" si="6"/>
        <v>0</v>
      </c>
      <c r="AD161" s="1"/>
      <c r="AE161" s="1"/>
      <c r="AF161" s="1"/>
      <c r="AG161" s="1"/>
      <c r="AH161" s="1"/>
    </row>
    <row r="162" spans="1:34" s="50" customFormat="1">
      <c r="A162" s="44"/>
      <c r="B162" s="81"/>
      <c r="C162" s="82"/>
      <c r="D162" s="41"/>
      <c r="E162" s="65"/>
      <c r="F162" s="81"/>
      <c r="G162" s="44"/>
      <c r="H162" s="341"/>
      <c r="I162" s="270"/>
      <c r="J162" s="272"/>
      <c r="K162" s="272"/>
      <c r="L162" s="66"/>
      <c r="M162" s="41"/>
      <c r="N162" s="42"/>
      <c r="O162" s="43"/>
      <c r="P162" s="41"/>
      <c r="Q162" s="45"/>
      <c r="R162" s="1"/>
      <c r="S162" s="1"/>
      <c r="T162" s="1"/>
      <c r="U162" s="46"/>
      <c r="V162" s="85"/>
      <c r="W162" s="48"/>
      <c r="X162" s="48"/>
      <c r="Y162" s="41"/>
      <c r="Z162" s="48"/>
      <c r="AA162" s="49"/>
      <c r="AB162" s="86"/>
      <c r="AC162" s="31">
        <f t="shared" si="6"/>
        <v>0</v>
      </c>
      <c r="AD162" s="1"/>
      <c r="AE162" s="1"/>
      <c r="AF162" s="1"/>
      <c r="AG162" s="1"/>
      <c r="AH162" s="1"/>
    </row>
    <row r="163" spans="1:34" s="50" customFormat="1">
      <c r="A163" s="44"/>
      <c r="B163" s="81"/>
      <c r="C163" s="82"/>
      <c r="D163" s="41"/>
      <c r="E163" s="65"/>
      <c r="F163" s="81"/>
      <c r="G163" s="44"/>
      <c r="H163" s="341"/>
      <c r="I163" s="270"/>
      <c r="J163" s="272"/>
      <c r="K163" s="272"/>
      <c r="L163" s="66"/>
      <c r="M163" s="41"/>
      <c r="N163" s="42"/>
      <c r="O163" s="43"/>
      <c r="P163" s="41"/>
      <c r="Q163" s="45"/>
      <c r="R163" s="1"/>
      <c r="S163" s="1"/>
      <c r="T163" s="1"/>
      <c r="U163" s="46"/>
      <c r="V163" s="85"/>
      <c r="W163" s="48"/>
      <c r="X163" s="48"/>
      <c r="Y163" s="41"/>
      <c r="Z163" s="48"/>
      <c r="AA163" s="49"/>
      <c r="AB163" s="86"/>
      <c r="AC163" s="31">
        <f t="shared" si="6"/>
        <v>0</v>
      </c>
      <c r="AD163" s="1"/>
      <c r="AE163" s="1"/>
      <c r="AF163" s="1"/>
      <c r="AG163" s="1"/>
      <c r="AH163" s="1"/>
    </row>
    <row r="164" spans="1:34" s="50" customFormat="1">
      <c r="A164" s="44"/>
      <c r="B164" s="81"/>
      <c r="C164" s="82"/>
      <c r="D164" s="41"/>
      <c r="E164" s="65"/>
      <c r="F164" s="81"/>
      <c r="G164" s="44"/>
      <c r="H164" s="341"/>
      <c r="I164" s="270"/>
      <c r="J164" s="272"/>
      <c r="K164" s="272"/>
      <c r="L164" s="66"/>
      <c r="M164" s="41"/>
      <c r="N164" s="42"/>
      <c r="O164" s="43"/>
      <c r="P164" s="41"/>
      <c r="Q164" s="45"/>
      <c r="R164" s="1"/>
      <c r="S164" s="1"/>
      <c r="T164" s="1"/>
      <c r="U164" s="46"/>
      <c r="V164" s="85"/>
      <c r="W164" s="48"/>
      <c r="X164" s="48"/>
      <c r="Y164" s="41"/>
      <c r="Z164" s="48"/>
      <c r="AA164" s="49"/>
      <c r="AB164" s="86"/>
      <c r="AC164" s="31">
        <f t="shared" si="6"/>
        <v>0</v>
      </c>
      <c r="AD164" s="1"/>
      <c r="AE164" s="1"/>
      <c r="AF164" s="1"/>
      <c r="AG164" s="1"/>
      <c r="AH164" s="1"/>
    </row>
    <row r="165" spans="1:34" s="50" customFormat="1">
      <c r="A165" s="44"/>
      <c r="B165" s="81"/>
      <c r="C165" s="82"/>
      <c r="D165" s="41"/>
      <c r="E165" s="65"/>
      <c r="F165" s="81"/>
      <c r="G165" s="44"/>
      <c r="H165" s="341"/>
      <c r="I165" s="270"/>
      <c r="J165" s="272"/>
      <c r="K165" s="272"/>
      <c r="L165" s="66"/>
      <c r="M165" s="41"/>
      <c r="N165" s="42"/>
      <c r="O165" s="43"/>
      <c r="P165" s="41"/>
      <c r="Q165" s="45"/>
      <c r="R165" s="1"/>
      <c r="S165" s="1"/>
      <c r="T165" s="1"/>
      <c r="U165" s="46"/>
      <c r="V165" s="85"/>
      <c r="W165" s="48"/>
      <c r="X165" s="48"/>
      <c r="Y165" s="41"/>
      <c r="Z165" s="48"/>
      <c r="AA165" s="49"/>
      <c r="AB165" s="86"/>
      <c r="AC165" s="31">
        <f t="shared" si="6"/>
        <v>0</v>
      </c>
      <c r="AD165" s="1"/>
      <c r="AE165" s="1"/>
      <c r="AF165" s="1"/>
      <c r="AG165" s="1"/>
      <c r="AH165" s="1"/>
    </row>
    <row r="166" spans="1:34" s="50" customFormat="1">
      <c r="A166" s="44"/>
      <c r="B166" s="81"/>
      <c r="C166" s="82"/>
      <c r="D166" s="41"/>
      <c r="E166" s="65"/>
      <c r="F166" s="81"/>
      <c r="G166" s="44"/>
      <c r="H166" s="341"/>
      <c r="I166" s="270"/>
      <c r="J166" s="272"/>
      <c r="K166" s="272"/>
      <c r="L166" s="66"/>
      <c r="M166" s="41"/>
      <c r="N166" s="42"/>
      <c r="O166" s="43"/>
      <c r="P166" s="41"/>
      <c r="Q166" s="45"/>
      <c r="R166" s="1"/>
      <c r="S166" s="1"/>
      <c r="T166" s="1"/>
      <c r="U166" s="46"/>
      <c r="V166" s="85"/>
      <c r="W166" s="48"/>
      <c r="X166" s="48"/>
      <c r="Y166" s="41"/>
      <c r="Z166" s="48"/>
      <c r="AA166" s="49"/>
      <c r="AB166" s="86"/>
      <c r="AC166" s="31">
        <f t="shared" si="6"/>
        <v>0</v>
      </c>
      <c r="AD166" s="1"/>
      <c r="AE166" s="1"/>
      <c r="AF166" s="1"/>
      <c r="AG166" s="1"/>
      <c r="AH166" s="1"/>
    </row>
    <row r="167" spans="1:34" s="50" customFormat="1">
      <c r="A167" s="44"/>
      <c r="B167" s="81"/>
      <c r="C167" s="82"/>
      <c r="D167" s="41"/>
      <c r="E167" s="65"/>
      <c r="F167" s="81"/>
      <c r="G167" s="44"/>
      <c r="H167" s="341"/>
      <c r="I167" s="270"/>
      <c r="J167" s="272"/>
      <c r="K167" s="272"/>
      <c r="L167" s="66"/>
      <c r="M167" s="41"/>
      <c r="N167" s="42"/>
      <c r="O167" s="43"/>
      <c r="P167" s="41"/>
      <c r="Q167" s="45"/>
      <c r="R167" s="1"/>
      <c r="S167" s="1"/>
      <c r="T167" s="1"/>
      <c r="U167" s="46"/>
      <c r="V167" s="85"/>
      <c r="W167" s="48"/>
      <c r="X167" s="48"/>
      <c r="Y167" s="41"/>
      <c r="Z167" s="48"/>
      <c r="AA167" s="49"/>
      <c r="AB167" s="86"/>
      <c r="AC167" s="31">
        <f t="shared" ref="AC167:AC230" si="670">ROUNDUP(AB167/0.75, -1)</f>
        <v>0</v>
      </c>
      <c r="AD167" s="1"/>
      <c r="AE167" s="1"/>
      <c r="AF167" s="1"/>
      <c r="AG167" s="1"/>
      <c r="AH167" s="1"/>
    </row>
    <row r="168" spans="1:34" s="50" customFormat="1">
      <c r="A168" s="44"/>
      <c r="B168" s="81"/>
      <c r="C168" s="82"/>
      <c r="D168" s="41"/>
      <c r="E168" s="65"/>
      <c r="F168" s="81"/>
      <c r="G168" s="44"/>
      <c r="H168" s="341"/>
      <c r="I168" s="270"/>
      <c r="J168" s="272"/>
      <c r="K168" s="272"/>
      <c r="L168" s="66"/>
      <c r="M168" s="41"/>
      <c r="N168" s="42"/>
      <c r="O168" s="43"/>
      <c r="P168" s="41"/>
      <c r="Q168" s="45"/>
      <c r="R168" s="1"/>
      <c r="S168" s="1"/>
      <c r="T168" s="1"/>
      <c r="U168" s="46"/>
      <c r="V168" s="85"/>
      <c r="W168" s="48"/>
      <c r="X168" s="48"/>
      <c r="Y168" s="41"/>
      <c r="Z168" s="48"/>
      <c r="AA168" s="49"/>
      <c r="AB168" s="86"/>
      <c r="AC168" s="31">
        <f t="shared" si="670"/>
        <v>0</v>
      </c>
      <c r="AD168" s="1"/>
      <c r="AE168" s="1"/>
      <c r="AF168" s="1"/>
      <c r="AG168" s="1"/>
      <c r="AH168" s="1"/>
    </row>
    <row r="169" spans="1:34" s="50" customFormat="1">
      <c r="A169" s="44"/>
      <c r="B169" s="81"/>
      <c r="C169" s="82"/>
      <c r="D169" s="41"/>
      <c r="E169" s="65"/>
      <c r="F169" s="81"/>
      <c r="G169" s="44"/>
      <c r="H169" s="341"/>
      <c r="I169" s="270"/>
      <c r="J169" s="272"/>
      <c r="K169" s="272"/>
      <c r="L169" s="66"/>
      <c r="M169" s="41"/>
      <c r="N169" s="42"/>
      <c r="O169" s="43"/>
      <c r="P169" s="41"/>
      <c r="Q169" s="45"/>
      <c r="R169" s="1"/>
      <c r="S169" s="1"/>
      <c r="T169" s="1"/>
      <c r="U169" s="46"/>
      <c r="V169" s="85"/>
      <c r="W169" s="48"/>
      <c r="X169" s="48"/>
      <c r="Y169" s="41"/>
      <c r="Z169" s="48"/>
      <c r="AA169" s="49"/>
      <c r="AB169" s="86"/>
      <c r="AC169" s="31">
        <f t="shared" si="670"/>
        <v>0</v>
      </c>
      <c r="AD169" s="1"/>
      <c r="AE169" s="1"/>
      <c r="AF169" s="1"/>
      <c r="AG169" s="1"/>
      <c r="AH169" s="1"/>
    </row>
    <row r="170" spans="1:34" s="50" customFormat="1">
      <c r="A170" s="44"/>
      <c r="B170" s="81"/>
      <c r="C170" s="82"/>
      <c r="D170" s="41"/>
      <c r="E170" s="65"/>
      <c r="F170" s="81"/>
      <c r="G170" s="44"/>
      <c r="H170" s="341"/>
      <c r="I170" s="270"/>
      <c r="J170" s="272"/>
      <c r="K170" s="272"/>
      <c r="L170" s="66"/>
      <c r="M170" s="41"/>
      <c r="N170" s="42"/>
      <c r="O170" s="43"/>
      <c r="P170" s="41"/>
      <c r="Q170" s="45"/>
      <c r="R170" s="1"/>
      <c r="S170" s="1"/>
      <c r="T170" s="1"/>
      <c r="U170" s="46"/>
      <c r="V170" s="85"/>
      <c r="W170" s="48"/>
      <c r="X170" s="48"/>
      <c r="Y170" s="41"/>
      <c r="Z170" s="48"/>
      <c r="AA170" s="49"/>
      <c r="AB170" s="86"/>
      <c r="AC170" s="31">
        <f t="shared" si="670"/>
        <v>0</v>
      </c>
      <c r="AD170" s="1"/>
      <c r="AE170" s="1"/>
      <c r="AF170" s="1"/>
      <c r="AG170" s="1"/>
      <c r="AH170" s="1"/>
    </row>
    <row r="171" spans="1:34" s="50" customFormat="1">
      <c r="A171" s="44"/>
      <c r="B171" s="81"/>
      <c r="C171" s="82"/>
      <c r="D171" s="41"/>
      <c r="E171" s="65"/>
      <c r="F171" s="81"/>
      <c r="G171" s="44"/>
      <c r="H171" s="341"/>
      <c r="I171" s="270"/>
      <c r="J171" s="272"/>
      <c r="K171" s="272"/>
      <c r="L171" s="66"/>
      <c r="M171" s="41"/>
      <c r="N171" s="42"/>
      <c r="O171" s="43"/>
      <c r="P171" s="41"/>
      <c r="Q171" s="45"/>
      <c r="R171" s="1"/>
      <c r="S171" s="1"/>
      <c r="T171" s="1"/>
      <c r="U171" s="46"/>
      <c r="V171" s="85"/>
      <c r="W171" s="48"/>
      <c r="X171" s="48"/>
      <c r="Y171" s="41"/>
      <c r="Z171" s="48"/>
      <c r="AA171" s="49"/>
      <c r="AB171" s="86"/>
      <c r="AC171" s="31">
        <f t="shared" si="670"/>
        <v>0</v>
      </c>
      <c r="AD171" s="1"/>
      <c r="AE171" s="1"/>
      <c r="AF171" s="1"/>
      <c r="AG171" s="1"/>
      <c r="AH171" s="1"/>
    </row>
    <row r="172" spans="1:34" s="50" customFormat="1">
      <c r="A172" s="44"/>
      <c r="B172" s="81"/>
      <c r="C172" s="82"/>
      <c r="D172" s="41"/>
      <c r="E172" s="65"/>
      <c r="F172" s="81"/>
      <c r="G172" s="44"/>
      <c r="H172" s="341"/>
      <c r="I172" s="270"/>
      <c r="J172" s="272"/>
      <c r="K172" s="272"/>
      <c r="L172" s="66"/>
      <c r="M172" s="41"/>
      <c r="N172" s="42"/>
      <c r="O172" s="43"/>
      <c r="P172" s="41"/>
      <c r="Q172" s="45"/>
      <c r="R172" s="1"/>
      <c r="S172" s="1"/>
      <c r="T172" s="1"/>
      <c r="U172" s="46"/>
      <c r="V172" s="85"/>
      <c r="W172" s="48"/>
      <c r="X172" s="48"/>
      <c r="Y172" s="41"/>
      <c r="Z172" s="48"/>
      <c r="AA172" s="49"/>
      <c r="AB172" s="86"/>
      <c r="AC172" s="31">
        <f t="shared" si="670"/>
        <v>0</v>
      </c>
      <c r="AD172" s="1"/>
      <c r="AE172" s="1"/>
      <c r="AF172" s="1"/>
      <c r="AG172" s="1"/>
      <c r="AH172" s="1"/>
    </row>
    <row r="173" spans="1:34" s="50" customFormat="1">
      <c r="A173" s="44"/>
      <c r="B173" s="81"/>
      <c r="C173" s="82"/>
      <c r="D173" s="41"/>
      <c r="E173" s="65"/>
      <c r="F173" s="81"/>
      <c r="G173" s="44"/>
      <c r="H173" s="341"/>
      <c r="I173" s="270"/>
      <c r="J173" s="272"/>
      <c r="K173" s="272"/>
      <c r="L173" s="66"/>
      <c r="M173" s="41"/>
      <c r="N173" s="42"/>
      <c r="O173" s="43"/>
      <c r="P173" s="41"/>
      <c r="Q173" s="45"/>
      <c r="R173" s="1"/>
      <c r="S173" s="1"/>
      <c r="T173" s="1"/>
      <c r="U173" s="46"/>
      <c r="V173" s="85"/>
      <c r="W173" s="48"/>
      <c r="X173" s="48"/>
      <c r="Y173" s="41"/>
      <c r="Z173" s="48"/>
      <c r="AA173" s="49"/>
      <c r="AB173" s="86"/>
      <c r="AC173" s="31">
        <f t="shared" si="670"/>
        <v>0</v>
      </c>
      <c r="AD173" s="1"/>
      <c r="AE173" s="1"/>
      <c r="AF173" s="1"/>
      <c r="AG173" s="1"/>
      <c r="AH173" s="1"/>
    </row>
    <row r="174" spans="1:34" s="50" customFormat="1">
      <c r="A174" s="44"/>
      <c r="B174" s="81"/>
      <c r="C174" s="82"/>
      <c r="D174" s="41"/>
      <c r="E174" s="65"/>
      <c r="F174" s="81"/>
      <c r="G174" s="44"/>
      <c r="H174" s="341"/>
      <c r="I174" s="270"/>
      <c r="J174" s="272"/>
      <c r="K174" s="272"/>
      <c r="L174" s="66"/>
      <c r="M174" s="41"/>
      <c r="N174" s="42"/>
      <c r="O174" s="43"/>
      <c r="P174" s="41"/>
      <c r="Q174" s="45"/>
      <c r="R174" s="1"/>
      <c r="S174" s="1"/>
      <c r="T174" s="1"/>
      <c r="U174" s="46"/>
      <c r="V174" s="85"/>
      <c r="W174" s="48"/>
      <c r="X174" s="48"/>
      <c r="Y174" s="41"/>
      <c r="Z174" s="48"/>
      <c r="AA174" s="49"/>
      <c r="AB174" s="86"/>
      <c r="AC174" s="31">
        <f t="shared" si="670"/>
        <v>0</v>
      </c>
      <c r="AD174" s="1"/>
      <c r="AE174" s="1"/>
      <c r="AF174" s="1"/>
      <c r="AG174" s="1"/>
      <c r="AH174" s="1"/>
    </row>
    <row r="175" spans="1:34" s="50" customFormat="1">
      <c r="A175" s="44"/>
      <c r="B175" s="81"/>
      <c r="C175" s="82"/>
      <c r="D175" s="41"/>
      <c r="E175" s="65"/>
      <c r="F175" s="81"/>
      <c r="G175" s="44"/>
      <c r="H175" s="341"/>
      <c r="I175" s="270"/>
      <c r="J175" s="272"/>
      <c r="K175" s="272"/>
      <c r="L175" s="66"/>
      <c r="M175" s="41"/>
      <c r="N175" s="42"/>
      <c r="O175" s="43"/>
      <c r="P175" s="41"/>
      <c r="Q175" s="45"/>
      <c r="R175" s="1"/>
      <c r="S175" s="1"/>
      <c r="T175" s="1"/>
      <c r="U175" s="46"/>
      <c r="V175" s="85"/>
      <c r="W175" s="48"/>
      <c r="X175" s="48"/>
      <c r="Y175" s="41"/>
      <c r="Z175" s="48"/>
      <c r="AA175" s="49"/>
      <c r="AB175" s="86"/>
      <c r="AC175" s="31">
        <f t="shared" si="670"/>
        <v>0</v>
      </c>
      <c r="AD175" s="1"/>
      <c r="AE175" s="1"/>
      <c r="AF175" s="1"/>
      <c r="AG175" s="1"/>
      <c r="AH175" s="1"/>
    </row>
    <row r="176" spans="1:34" s="50" customFormat="1">
      <c r="A176" s="44"/>
      <c r="B176" s="81"/>
      <c r="C176" s="82"/>
      <c r="D176" s="41"/>
      <c r="E176" s="65"/>
      <c r="F176" s="81"/>
      <c r="G176" s="44"/>
      <c r="H176" s="341"/>
      <c r="I176" s="270"/>
      <c r="J176" s="272"/>
      <c r="K176" s="272"/>
      <c r="L176" s="66"/>
      <c r="M176" s="41"/>
      <c r="N176" s="42"/>
      <c r="O176" s="43"/>
      <c r="P176" s="41"/>
      <c r="Q176" s="45"/>
      <c r="R176" s="1"/>
      <c r="S176" s="1"/>
      <c r="T176" s="1"/>
      <c r="U176" s="46"/>
      <c r="V176" s="85"/>
      <c r="W176" s="48"/>
      <c r="X176" s="48"/>
      <c r="Y176" s="41"/>
      <c r="Z176" s="48"/>
      <c r="AA176" s="49"/>
      <c r="AB176" s="86"/>
      <c r="AC176" s="31">
        <f t="shared" si="670"/>
        <v>0</v>
      </c>
      <c r="AD176" s="1"/>
      <c r="AE176" s="1"/>
      <c r="AF176" s="1"/>
      <c r="AG176" s="1"/>
      <c r="AH176" s="1"/>
    </row>
    <row r="177" spans="1:34" s="50" customFormat="1">
      <c r="A177" s="44"/>
      <c r="B177" s="81"/>
      <c r="C177" s="82"/>
      <c r="D177" s="41"/>
      <c r="E177" s="65"/>
      <c r="F177" s="81"/>
      <c r="G177" s="44"/>
      <c r="H177" s="341"/>
      <c r="I177" s="270"/>
      <c r="J177" s="272"/>
      <c r="K177" s="272"/>
      <c r="L177" s="66"/>
      <c r="M177" s="41"/>
      <c r="N177" s="42"/>
      <c r="O177" s="43"/>
      <c r="P177" s="41"/>
      <c r="Q177" s="45"/>
      <c r="R177" s="1"/>
      <c r="S177" s="1"/>
      <c r="T177" s="1"/>
      <c r="U177" s="46"/>
      <c r="V177" s="85"/>
      <c r="W177" s="48"/>
      <c r="X177" s="48"/>
      <c r="Y177" s="41"/>
      <c r="Z177" s="48"/>
      <c r="AA177" s="49"/>
      <c r="AB177" s="86"/>
      <c r="AC177" s="31">
        <f t="shared" si="670"/>
        <v>0</v>
      </c>
      <c r="AD177" s="1"/>
      <c r="AE177" s="1"/>
      <c r="AF177" s="1"/>
      <c r="AG177" s="1"/>
      <c r="AH177" s="1"/>
    </row>
    <row r="178" spans="1:34" s="50" customFormat="1">
      <c r="A178" s="44"/>
      <c r="B178" s="81"/>
      <c r="C178" s="82"/>
      <c r="D178" s="41"/>
      <c r="E178" s="65"/>
      <c r="F178" s="81"/>
      <c r="G178" s="44"/>
      <c r="H178" s="341"/>
      <c r="I178" s="270"/>
      <c r="J178" s="272"/>
      <c r="K178" s="272"/>
      <c r="L178" s="66"/>
      <c r="M178" s="41"/>
      <c r="N178" s="42"/>
      <c r="O178" s="43"/>
      <c r="P178" s="41"/>
      <c r="Q178" s="45"/>
      <c r="R178" s="1"/>
      <c r="S178" s="1"/>
      <c r="T178" s="1"/>
      <c r="U178" s="46"/>
      <c r="V178" s="85"/>
      <c r="W178" s="48"/>
      <c r="X178" s="48"/>
      <c r="Y178" s="41"/>
      <c r="Z178" s="48"/>
      <c r="AA178" s="49"/>
      <c r="AB178" s="86"/>
      <c r="AC178" s="31">
        <f t="shared" si="670"/>
        <v>0</v>
      </c>
      <c r="AD178" s="1"/>
      <c r="AE178" s="1"/>
      <c r="AF178" s="1"/>
      <c r="AG178" s="1"/>
      <c r="AH178" s="1"/>
    </row>
    <row r="179" spans="1:34" s="50" customFormat="1">
      <c r="A179" s="44"/>
      <c r="B179" s="81"/>
      <c r="C179" s="82"/>
      <c r="D179" s="41"/>
      <c r="E179" s="65"/>
      <c r="F179" s="81"/>
      <c r="G179" s="44"/>
      <c r="H179" s="341"/>
      <c r="I179" s="270"/>
      <c r="J179" s="272"/>
      <c r="K179" s="272"/>
      <c r="L179" s="66"/>
      <c r="M179" s="41"/>
      <c r="N179" s="42"/>
      <c r="O179" s="43"/>
      <c r="P179" s="41"/>
      <c r="Q179" s="45"/>
      <c r="R179" s="1"/>
      <c r="S179" s="1"/>
      <c r="T179" s="1"/>
      <c r="U179" s="46"/>
      <c r="V179" s="85"/>
      <c r="W179" s="48"/>
      <c r="X179" s="48"/>
      <c r="Y179" s="41"/>
      <c r="Z179" s="48"/>
      <c r="AA179" s="49"/>
      <c r="AB179" s="86"/>
      <c r="AC179" s="31">
        <f t="shared" si="670"/>
        <v>0</v>
      </c>
      <c r="AD179" s="1"/>
      <c r="AE179" s="1"/>
      <c r="AF179" s="1"/>
      <c r="AG179" s="1"/>
      <c r="AH179" s="1"/>
    </row>
    <row r="180" spans="1:34" s="50" customFormat="1">
      <c r="A180" s="44"/>
      <c r="B180" s="81"/>
      <c r="C180" s="82"/>
      <c r="D180" s="41"/>
      <c r="E180" s="65"/>
      <c r="F180" s="81"/>
      <c r="G180" s="44"/>
      <c r="H180" s="341"/>
      <c r="I180" s="270"/>
      <c r="J180" s="272"/>
      <c r="K180" s="272"/>
      <c r="L180" s="66"/>
      <c r="M180" s="41"/>
      <c r="N180" s="42"/>
      <c r="O180" s="43"/>
      <c r="P180" s="41"/>
      <c r="Q180" s="45"/>
      <c r="R180" s="1"/>
      <c r="S180" s="1"/>
      <c r="T180" s="1"/>
      <c r="U180" s="46"/>
      <c r="V180" s="85"/>
      <c r="W180" s="48"/>
      <c r="X180" s="48"/>
      <c r="Y180" s="41"/>
      <c r="Z180" s="48"/>
      <c r="AA180" s="49"/>
      <c r="AB180" s="86"/>
      <c r="AC180" s="31">
        <f t="shared" si="670"/>
        <v>0</v>
      </c>
      <c r="AD180" s="1"/>
      <c r="AE180" s="1"/>
      <c r="AF180" s="1"/>
      <c r="AG180" s="1"/>
      <c r="AH180" s="1"/>
    </row>
    <row r="181" spans="1:34" s="50" customFormat="1">
      <c r="A181" s="44"/>
      <c r="B181" s="81"/>
      <c r="C181" s="82"/>
      <c r="D181" s="41"/>
      <c r="E181" s="65"/>
      <c r="F181" s="81"/>
      <c r="G181" s="44"/>
      <c r="H181" s="341"/>
      <c r="I181" s="270"/>
      <c r="J181" s="272"/>
      <c r="K181" s="272"/>
      <c r="L181" s="66"/>
      <c r="M181" s="41"/>
      <c r="N181" s="42"/>
      <c r="O181" s="43"/>
      <c r="P181" s="41"/>
      <c r="Q181" s="45"/>
      <c r="R181" s="1"/>
      <c r="S181" s="1"/>
      <c r="T181" s="1"/>
      <c r="U181" s="46"/>
      <c r="V181" s="85"/>
      <c r="W181" s="48"/>
      <c r="X181" s="48"/>
      <c r="Y181" s="41"/>
      <c r="Z181" s="48"/>
      <c r="AA181" s="49"/>
      <c r="AB181" s="86"/>
      <c r="AC181" s="31">
        <f t="shared" si="670"/>
        <v>0</v>
      </c>
      <c r="AD181" s="1"/>
      <c r="AE181" s="1"/>
      <c r="AF181" s="1"/>
      <c r="AG181" s="1"/>
      <c r="AH181" s="1"/>
    </row>
    <row r="182" spans="1:34" s="50" customFormat="1">
      <c r="A182" s="44"/>
      <c r="B182" s="81"/>
      <c r="C182" s="82"/>
      <c r="D182" s="41"/>
      <c r="E182" s="65"/>
      <c r="F182" s="81"/>
      <c r="G182" s="44"/>
      <c r="H182" s="341"/>
      <c r="I182" s="270"/>
      <c r="J182" s="272"/>
      <c r="K182" s="272"/>
      <c r="L182" s="66"/>
      <c r="M182" s="41"/>
      <c r="N182" s="42"/>
      <c r="O182" s="43"/>
      <c r="P182" s="41"/>
      <c r="Q182" s="45"/>
      <c r="R182" s="1"/>
      <c r="S182" s="1"/>
      <c r="T182" s="1"/>
      <c r="U182" s="46"/>
      <c r="V182" s="85"/>
      <c r="W182" s="48"/>
      <c r="X182" s="48"/>
      <c r="Y182" s="41"/>
      <c r="Z182" s="48"/>
      <c r="AA182" s="49"/>
      <c r="AB182" s="86"/>
      <c r="AC182" s="31">
        <f t="shared" si="670"/>
        <v>0</v>
      </c>
      <c r="AD182" s="1"/>
      <c r="AE182" s="1"/>
      <c r="AF182" s="1"/>
      <c r="AG182" s="1"/>
      <c r="AH182" s="1"/>
    </row>
    <row r="183" spans="1:34" s="50" customFormat="1">
      <c r="A183" s="44"/>
      <c r="B183" s="81"/>
      <c r="C183" s="82"/>
      <c r="D183" s="41"/>
      <c r="E183" s="65"/>
      <c r="F183" s="81"/>
      <c r="G183" s="44"/>
      <c r="H183" s="341"/>
      <c r="I183" s="270"/>
      <c r="J183" s="272"/>
      <c r="K183" s="272"/>
      <c r="L183" s="66"/>
      <c r="M183" s="41"/>
      <c r="N183" s="42"/>
      <c r="O183" s="43"/>
      <c r="P183" s="41"/>
      <c r="Q183" s="45"/>
      <c r="R183" s="1"/>
      <c r="S183" s="1"/>
      <c r="T183" s="1"/>
      <c r="U183" s="46"/>
      <c r="V183" s="85"/>
      <c r="W183" s="48"/>
      <c r="X183" s="48"/>
      <c r="Y183" s="41"/>
      <c r="Z183" s="48"/>
      <c r="AA183" s="49"/>
      <c r="AB183" s="86"/>
      <c r="AC183" s="31">
        <f t="shared" si="670"/>
        <v>0</v>
      </c>
      <c r="AD183" s="1"/>
      <c r="AE183" s="1"/>
      <c r="AF183" s="1"/>
      <c r="AG183" s="1"/>
      <c r="AH183" s="1"/>
    </row>
    <row r="184" spans="1:34" s="50" customFormat="1">
      <c r="A184" s="44"/>
      <c r="B184" s="81"/>
      <c r="C184" s="82"/>
      <c r="D184" s="41"/>
      <c r="E184" s="65"/>
      <c r="F184" s="81"/>
      <c r="G184" s="44"/>
      <c r="H184" s="341"/>
      <c r="I184" s="270"/>
      <c r="J184" s="272"/>
      <c r="K184" s="272"/>
      <c r="L184" s="66"/>
      <c r="M184" s="41"/>
      <c r="N184" s="42"/>
      <c r="O184" s="43"/>
      <c r="P184" s="41"/>
      <c r="Q184" s="45"/>
      <c r="R184" s="1"/>
      <c r="S184" s="1"/>
      <c r="T184" s="1"/>
      <c r="U184" s="46"/>
      <c r="V184" s="85"/>
      <c r="W184" s="48"/>
      <c r="X184" s="48"/>
      <c r="Y184" s="41"/>
      <c r="Z184" s="48"/>
      <c r="AA184" s="49"/>
      <c r="AB184" s="86"/>
      <c r="AC184" s="31">
        <f t="shared" si="670"/>
        <v>0</v>
      </c>
      <c r="AD184" s="1"/>
      <c r="AE184" s="1"/>
      <c r="AF184" s="1"/>
      <c r="AG184" s="1"/>
      <c r="AH184" s="1"/>
    </row>
    <row r="185" spans="1:34" s="50" customFormat="1">
      <c r="A185" s="44"/>
      <c r="B185" s="81"/>
      <c r="C185" s="82"/>
      <c r="D185" s="41"/>
      <c r="E185" s="65"/>
      <c r="F185" s="81"/>
      <c r="G185" s="44"/>
      <c r="H185" s="341"/>
      <c r="I185" s="270"/>
      <c r="J185" s="272"/>
      <c r="K185" s="272"/>
      <c r="L185" s="66"/>
      <c r="M185" s="41"/>
      <c r="N185" s="42"/>
      <c r="O185" s="43"/>
      <c r="P185" s="41"/>
      <c r="Q185" s="45"/>
      <c r="R185" s="1"/>
      <c r="S185" s="1"/>
      <c r="T185" s="1"/>
      <c r="U185" s="46"/>
      <c r="V185" s="85"/>
      <c r="W185" s="48"/>
      <c r="X185" s="48"/>
      <c r="Y185" s="41"/>
      <c r="Z185" s="48"/>
      <c r="AA185" s="49"/>
      <c r="AB185" s="86"/>
      <c r="AC185" s="31">
        <f t="shared" si="670"/>
        <v>0</v>
      </c>
      <c r="AD185" s="1"/>
      <c r="AE185" s="1"/>
      <c r="AF185" s="1"/>
      <c r="AG185" s="1"/>
      <c r="AH185" s="1"/>
    </row>
    <row r="186" spans="1:34" s="50" customFormat="1">
      <c r="A186" s="44"/>
      <c r="B186" s="81"/>
      <c r="C186" s="82"/>
      <c r="D186" s="41"/>
      <c r="E186" s="65"/>
      <c r="F186" s="81"/>
      <c r="G186" s="44"/>
      <c r="H186" s="341"/>
      <c r="I186" s="270"/>
      <c r="J186" s="272"/>
      <c r="K186" s="272"/>
      <c r="L186" s="66"/>
      <c r="M186" s="41"/>
      <c r="N186" s="42"/>
      <c r="O186" s="43"/>
      <c r="P186" s="41"/>
      <c r="Q186" s="45"/>
      <c r="R186" s="1"/>
      <c r="S186" s="1"/>
      <c r="T186" s="1"/>
      <c r="U186" s="46"/>
      <c r="V186" s="85"/>
      <c r="W186" s="48"/>
      <c r="X186" s="48"/>
      <c r="Y186" s="41"/>
      <c r="Z186" s="48"/>
      <c r="AA186" s="49"/>
      <c r="AB186" s="86"/>
      <c r="AC186" s="31">
        <f t="shared" si="670"/>
        <v>0</v>
      </c>
      <c r="AD186" s="1"/>
      <c r="AE186" s="1"/>
      <c r="AF186" s="1"/>
      <c r="AG186" s="1"/>
      <c r="AH186" s="1"/>
    </row>
    <row r="187" spans="1:34" s="50" customFormat="1">
      <c r="A187" s="44"/>
      <c r="B187" s="81"/>
      <c r="C187" s="82"/>
      <c r="D187" s="41"/>
      <c r="E187" s="65"/>
      <c r="F187" s="81"/>
      <c r="G187" s="44"/>
      <c r="H187" s="341"/>
      <c r="I187" s="270"/>
      <c r="J187" s="272"/>
      <c r="K187" s="272"/>
      <c r="L187" s="66"/>
      <c r="M187" s="41"/>
      <c r="N187" s="42"/>
      <c r="O187" s="43"/>
      <c r="P187" s="41"/>
      <c r="Q187" s="45"/>
      <c r="R187" s="1"/>
      <c r="S187" s="1"/>
      <c r="T187" s="1"/>
      <c r="U187" s="46"/>
      <c r="V187" s="85"/>
      <c r="W187" s="48"/>
      <c r="X187" s="48"/>
      <c r="Y187" s="41"/>
      <c r="Z187" s="48"/>
      <c r="AA187" s="49"/>
      <c r="AB187" s="86"/>
      <c r="AC187" s="31">
        <f t="shared" si="670"/>
        <v>0</v>
      </c>
      <c r="AD187" s="1"/>
      <c r="AE187" s="1"/>
      <c r="AF187" s="1"/>
      <c r="AG187" s="1"/>
      <c r="AH187" s="1"/>
    </row>
    <row r="188" spans="1:34" s="50" customFormat="1">
      <c r="A188" s="44"/>
      <c r="B188" s="81"/>
      <c r="C188" s="82"/>
      <c r="D188" s="41"/>
      <c r="E188" s="65"/>
      <c r="F188" s="81"/>
      <c r="G188" s="44"/>
      <c r="H188" s="341"/>
      <c r="I188" s="270"/>
      <c r="J188" s="272"/>
      <c r="K188" s="272"/>
      <c r="L188" s="66"/>
      <c r="M188" s="41"/>
      <c r="N188" s="42"/>
      <c r="O188" s="43"/>
      <c r="P188" s="41"/>
      <c r="Q188" s="45"/>
      <c r="R188" s="1"/>
      <c r="S188" s="1"/>
      <c r="T188" s="1"/>
      <c r="U188" s="46"/>
      <c r="V188" s="85"/>
      <c r="W188" s="48"/>
      <c r="X188" s="48"/>
      <c r="Y188" s="41"/>
      <c r="Z188" s="48"/>
      <c r="AA188" s="49"/>
      <c r="AB188" s="86"/>
      <c r="AC188" s="31">
        <f t="shared" si="670"/>
        <v>0</v>
      </c>
      <c r="AD188" s="1"/>
      <c r="AE188" s="1"/>
      <c r="AF188" s="1"/>
      <c r="AG188" s="1"/>
      <c r="AH188" s="1"/>
    </row>
    <row r="189" spans="1:34" s="50" customFormat="1">
      <c r="A189" s="44"/>
      <c r="B189" s="81"/>
      <c r="C189" s="82"/>
      <c r="D189" s="41"/>
      <c r="E189" s="65"/>
      <c r="F189" s="81"/>
      <c r="G189" s="44"/>
      <c r="H189" s="341"/>
      <c r="I189" s="270"/>
      <c r="J189" s="272"/>
      <c r="K189" s="272"/>
      <c r="L189" s="66"/>
      <c r="M189" s="41"/>
      <c r="N189" s="42"/>
      <c r="O189" s="43"/>
      <c r="P189" s="41"/>
      <c r="Q189" s="45"/>
      <c r="R189" s="1"/>
      <c r="S189" s="1"/>
      <c r="T189" s="1"/>
      <c r="U189" s="46"/>
      <c r="V189" s="85"/>
      <c r="W189" s="48"/>
      <c r="X189" s="48"/>
      <c r="Y189" s="41"/>
      <c r="Z189" s="48"/>
      <c r="AA189" s="49"/>
      <c r="AB189" s="86"/>
      <c r="AC189" s="31">
        <f t="shared" si="670"/>
        <v>0</v>
      </c>
      <c r="AD189" s="1"/>
      <c r="AE189" s="1"/>
      <c r="AF189" s="1"/>
      <c r="AG189" s="1"/>
      <c r="AH189" s="1"/>
    </row>
    <row r="190" spans="1:34" s="50" customFormat="1">
      <c r="A190" s="44"/>
      <c r="B190" s="81"/>
      <c r="C190" s="82"/>
      <c r="D190" s="41"/>
      <c r="E190" s="65"/>
      <c r="F190" s="81"/>
      <c r="G190" s="44"/>
      <c r="H190" s="341"/>
      <c r="I190" s="270"/>
      <c r="J190" s="272"/>
      <c r="K190" s="272"/>
      <c r="L190" s="66"/>
      <c r="M190" s="41"/>
      <c r="N190" s="42"/>
      <c r="O190" s="43"/>
      <c r="P190" s="41"/>
      <c r="Q190" s="45"/>
      <c r="R190" s="1"/>
      <c r="S190" s="1"/>
      <c r="T190" s="1"/>
      <c r="U190" s="46"/>
      <c r="V190" s="85"/>
      <c r="W190" s="48"/>
      <c r="X190" s="48"/>
      <c r="Y190" s="41"/>
      <c r="Z190" s="48"/>
      <c r="AA190" s="49"/>
      <c r="AB190" s="86"/>
      <c r="AC190" s="31">
        <f t="shared" si="670"/>
        <v>0</v>
      </c>
      <c r="AD190" s="1"/>
      <c r="AE190" s="1"/>
      <c r="AF190" s="1"/>
      <c r="AG190" s="1"/>
      <c r="AH190" s="1"/>
    </row>
    <row r="191" spans="1:34" s="50" customFormat="1">
      <c r="A191" s="44"/>
      <c r="B191" s="81"/>
      <c r="C191" s="82"/>
      <c r="D191" s="41"/>
      <c r="E191" s="65"/>
      <c r="F191" s="81"/>
      <c r="G191" s="44"/>
      <c r="H191" s="341"/>
      <c r="I191" s="270"/>
      <c r="J191" s="272"/>
      <c r="K191" s="272"/>
      <c r="L191" s="66"/>
      <c r="M191" s="41"/>
      <c r="N191" s="42"/>
      <c r="O191" s="43"/>
      <c r="P191" s="41"/>
      <c r="Q191" s="45"/>
      <c r="R191" s="1"/>
      <c r="S191" s="1"/>
      <c r="T191" s="1"/>
      <c r="U191" s="46"/>
      <c r="V191" s="85"/>
      <c r="W191" s="48"/>
      <c r="X191" s="48"/>
      <c r="Y191" s="41"/>
      <c r="Z191" s="48"/>
      <c r="AA191" s="49"/>
      <c r="AB191" s="86"/>
      <c r="AC191" s="31">
        <f t="shared" si="670"/>
        <v>0</v>
      </c>
      <c r="AD191" s="1"/>
      <c r="AE191" s="1"/>
      <c r="AF191" s="1"/>
      <c r="AG191" s="1"/>
      <c r="AH191" s="1"/>
    </row>
    <row r="192" spans="1:34" s="50" customFormat="1">
      <c r="A192" s="44"/>
      <c r="B192" s="81"/>
      <c r="C192" s="82"/>
      <c r="D192" s="41"/>
      <c r="E192" s="65"/>
      <c r="F192" s="81"/>
      <c r="G192" s="44"/>
      <c r="H192" s="341"/>
      <c r="I192" s="270"/>
      <c r="J192" s="272"/>
      <c r="K192" s="272"/>
      <c r="L192" s="66"/>
      <c r="M192" s="41"/>
      <c r="N192" s="42"/>
      <c r="O192" s="43"/>
      <c r="P192" s="41"/>
      <c r="Q192" s="45"/>
      <c r="R192" s="1"/>
      <c r="S192" s="1"/>
      <c r="T192" s="1"/>
      <c r="U192" s="46"/>
      <c r="V192" s="85"/>
      <c r="W192" s="48"/>
      <c r="X192" s="48"/>
      <c r="Y192" s="41"/>
      <c r="Z192" s="48"/>
      <c r="AA192" s="49"/>
      <c r="AB192" s="86"/>
      <c r="AC192" s="31">
        <f t="shared" si="670"/>
        <v>0</v>
      </c>
      <c r="AD192" s="1"/>
      <c r="AE192" s="1"/>
      <c r="AF192" s="1"/>
      <c r="AG192" s="1"/>
      <c r="AH192" s="1"/>
    </row>
    <row r="193" spans="1:34" s="50" customFormat="1">
      <c r="A193" s="44"/>
      <c r="B193" s="81"/>
      <c r="C193" s="82"/>
      <c r="D193" s="41"/>
      <c r="E193" s="65"/>
      <c r="F193" s="81"/>
      <c r="G193" s="44"/>
      <c r="H193" s="341"/>
      <c r="I193" s="270"/>
      <c r="J193" s="272"/>
      <c r="K193" s="272"/>
      <c r="L193" s="66"/>
      <c r="M193" s="41"/>
      <c r="N193" s="42"/>
      <c r="O193" s="43"/>
      <c r="P193" s="41"/>
      <c r="Q193" s="45"/>
      <c r="R193" s="1"/>
      <c r="S193" s="1"/>
      <c r="T193" s="1"/>
      <c r="U193" s="46"/>
      <c r="V193" s="85"/>
      <c r="W193" s="48"/>
      <c r="X193" s="48"/>
      <c r="Y193" s="41"/>
      <c r="Z193" s="48"/>
      <c r="AA193" s="49"/>
      <c r="AB193" s="86"/>
      <c r="AC193" s="31">
        <f t="shared" si="670"/>
        <v>0</v>
      </c>
      <c r="AD193" s="1"/>
      <c r="AE193" s="1"/>
      <c r="AF193" s="1"/>
      <c r="AG193" s="1"/>
      <c r="AH193" s="1"/>
    </row>
    <row r="194" spans="1:34" s="50" customFormat="1">
      <c r="A194" s="44"/>
      <c r="B194" s="81"/>
      <c r="C194" s="82"/>
      <c r="D194" s="41"/>
      <c r="E194" s="65"/>
      <c r="F194" s="81"/>
      <c r="G194" s="44"/>
      <c r="H194" s="341"/>
      <c r="I194" s="270"/>
      <c r="J194" s="272"/>
      <c r="K194" s="272"/>
      <c r="L194" s="66"/>
      <c r="M194" s="41"/>
      <c r="N194" s="42"/>
      <c r="O194" s="43"/>
      <c r="P194" s="41"/>
      <c r="Q194" s="45"/>
      <c r="R194" s="1"/>
      <c r="S194" s="1"/>
      <c r="T194" s="1"/>
      <c r="U194" s="46"/>
      <c r="V194" s="85"/>
      <c r="W194" s="48"/>
      <c r="X194" s="48"/>
      <c r="Y194" s="41"/>
      <c r="Z194" s="48"/>
      <c r="AA194" s="49"/>
      <c r="AB194" s="86"/>
      <c r="AC194" s="31">
        <f t="shared" si="670"/>
        <v>0</v>
      </c>
      <c r="AD194" s="1"/>
      <c r="AE194" s="1"/>
      <c r="AF194" s="1"/>
      <c r="AG194" s="1"/>
      <c r="AH194" s="1"/>
    </row>
    <row r="195" spans="1:34" s="50" customFormat="1">
      <c r="A195" s="44"/>
      <c r="B195" s="81"/>
      <c r="C195" s="82"/>
      <c r="D195" s="41"/>
      <c r="E195" s="65"/>
      <c r="F195" s="81"/>
      <c r="G195" s="44"/>
      <c r="H195" s="341"/>
      <c r="I195" s="270"/>
      <c r="J195" s="272"/>
      <c r="K195" s="272"/>
      <c r="L195" s="66"/>
      <c r="M195" s="41"/>
      <c r="N195" s="42"/>
      <c r="O195" s="43"/>
      <c r="P195" s="41"/>
      <c r="Q195" s="45"/>
      <c r="R195" s="1"/>
      <c r="S195" s="1"/>
      <c r="T195" s="1"/>
      <c r="U195" s="46"/>
      <c r="V195" s="85"/>
      <c r="W195" s="48"/>
      <c r="X195" s="48"/>
      <c r="Y195" s="41"/>
      <c r="Z195" s="48"/>
      <c r="AA195" s="49"/>
      <c r="AB195" s="86"/>
      <c r="AC195" s="31">
        <f t="shared" si="670"/>
        <v>0</v>
      </c>
      <c r="AD195" s="1"/>
      <c r="AE195" s="1"/>
      <c r="AF195" s="1"/>
      <c r="AG195" s="1"/>
      <c r="AH195" s="1"/>
    </row>
    <row r="196" spans="1:34" s="50" customFormat="1">
      <c r="A196" s="44"/>
      <c r="B196" s="81"/>
      <c r="C196" s="82"/>
      <c r="D196" s="41"/>
      <c r="E196" s="65"/>
      <c r="F196" s="81"/>
      <c r="G196" s="44"/>
      <c r="H196" s="341"/>
      <c r="I196" s="270"/>
      <c r="J196" s="272"/>
      <c r="K196" s="272"/>
      <c r="L196" s="66"/>
      <c r="M196" s="41"/>
      <c r="N196" s="42"/>
      <c r="O196" s="43"/>
      <c r="P196" s="41"/>
      <c r="Q196" s="45"/>
      <c r="R196" s="1"/>
      <c r="S196" s="1"/>
      <c r="T196" s="1"/>
      <c r="U196" s="46"/>
      <c r="V196" s="85"/>
      <c r="W196" s="48"/>
      <c r="X196" s="48"/>
      <c r="Y196" s="41"/>
      <c r="Z196" s="48"/>
      <c r="AA196" s="49"/>
      <c r="AB196" s="86"/>
      <c r="AC196" s="31">
        <f t="shared" si="670"/>
        <v>0</v>
      </c>
      <c r="AD196" s="1"/>
      <c r="AE196" s="1"/>
      <c r="AF196" s="1"/>
      <c r="AG196" s="1"/>
      <c r="AH196" s="1"/>
    </row>
    <row r="197" spans="1:34" s="50" customFormat="1">
      <c r="A197" s="44"/>
      <c r="B197" s="81"/>
      <c r="C197" s="82"/>
      <c r="D197" s="41"/>
      <c r="E197" s="65"/>
      <c r="F197" s="81"/>
      <c r="G197" s="44"/>
      <c r="H197" s="341"/>
      <c r="I197" s="270"/>
      <c r="J197" s="272"/>
      <c r="K197" s="272"/>
      <c r="L197" s="66"/>
      <c r="M197" s="41"/>
      <c r="N197" s="42"/>
      <c r="O197" s="43"/>
      <c r="P197" s="41"/>
      <c r="Q197" s="45"/>
      <c r="R197" s="1"/>
      <c r="S197" s="1"/>
      <c r="T197" s="1"/>
      <c r="U197" s="46"/>
      <c r="V197" s="85"/>
      <c r="W197" s="48"/>
      <c r="X197" s="48"/>
      <c r="Y197" s="41"/>
      <c r="Z197" s="48"/>
      <c r="AA197" s="49"/>
      <c r="AB197" s="86"/>
      <c r="AC197" s="31">
        <f t="shared" si="670"/>
        <v>0</v>
      </c>
      <c r="AD197" s="1"/>
      <c r="AE197" s="1"/>
      <c r="AF197" s="1"/>
      <c r="AG197" s="1"/>
      <c r="AH197" s="1"/>
    </row>
    <row r="198" spans="1:34" s="50" customFormat="1">
      <c r="A198" s="44"/>
      <c r="B198" s="81"/>
      <c r="C198" s="82"/>
      <c r="D198" s="41"/>
      <c r="E198" s="65"/>
      <c r="F198" s="81"/>
      <c r="G198" s="44"/>
      <c r="H198" s="341"/>
      <c r="I198" s="270"/>
      <c r="J198" s="272"/>
      <c r="K198" s="272"/>
      <c r="L198" s="66"/>
      <c r="M198" s="41"/>
      <c r="N198" s="42"/>
      <c r="O198" s="43"/>
      <c r="P198" s="41"/>
      <c r="Q198" s="45"/>
      <c r="R198" s="1"/>
      <c r="S198" s="1"/>
      <c r="T198" s="1"/>
      <c r="U198" s="46"/>
      <c r="V198" s="85"/>
      <c r="W198" s="48"/>
      <c r="X198" s="48"/>
      <c r="Y198" s="41"/>
      <c r="Z198" s="48"/>
      <c r="AA198" s="49"/>
      <c r="AB198" s="86"/>
      <c r="AC198" s="31">
        <f t="shared" si="670"/>
        <v>0</v>
      </c>
      <c r="AD198" s="1"/>
      <c r="AE198" s="1"/>
      <c r="AF198" s="1"/>
      <c r="AG198" s="1"/>
      <c r="AH198" s="1"/>
    </row>
    <row r="199" spans="1:34" s="50" customFormat="1">
      <c r="A199" s="44"/>
      <c r="B199" s="81"/>
      <c r="C199" s="82"/>
      <c r="D199" s="41"/>
      <c r="E199" s="65"/>
      <c r="F199" s="81"/>
      <c r="G199" s="44"/>
      <c r="H199" s="341"/>
      <c r="I199" s="270"/>
      <c r="J199" s="272"/>
      <c r="K199" s="272"/>
      <c r="L199" s="66"/>
      <c r="M199" s="41"/>
      <c r="N199" s="42"/>
      <c r="O199" s="43"/>
      <c r="P199" s="41"/>
      <c r="Q199" s="45"/>
      <c r="R199" s="1"/>
      <c r="S199" s="1"/>
      <c r="T199" s="1"/>
      <c r="U199" s="46"/>
      <c r="V199" s="85"/>
      <c r="W199" s="48"/>
      <c r="X199" s="48"/>
      <c r="Y199" s="41"/>
      <c r="Z199" s="48"/>
      <c r="AA199" s="49"/>
      <c r="AB199" s="86"/>
      <c r="AC199" s="31">
        <f t="shared" si="670"/>
        <v>0</v>
      </c>
      <c r="AD199" s="1"/>
      <c r="AE199" s="1"/>
      <c r="AF199" s="1"/>
      <c r="AG199" s="1"/>
      <c r="AH199" s="1"/>
    </row>
    <row r="200" spans="1:34" s="50" customFormat="1">
      <c r="A200" s="44"/>
      <c r="B200" s="81"/>
      <c r="C200" s="82"/>
      <c r="D200" s="41"/>
      <c r="E200" s="65"/>
      <c r="F200" s="81"/>
      <c r="G200" s="44"/>
      <c r="H200" s="341"/>
      <c r="I200" s="270"/>
      <c r="J200" s="272"/>
      <c r="K200" s="272"/>
      <c r="L200" s="66"/>
      <c r="M200" s="41"/>
      <c r="N200" s="42"/>
      <c r="O200" s="43"/>
      <c r="P200" s="41"/>
      <c r="Q200" s="45"/>
      <c r="R200" s="1"/>
      <c r="S200" s="1"/>
      <c r="T200" s="1"/>
      <c r="U200" s="46"/>
      <c r="V200" s="85"/>
      <c r="W200" s="48"/>
      <c r="X200" s="48"/>
      <c r="Y200" s="41"/>
      <c r="Z200" s="48"/>
      <c r="AA200" s="49"/>
      <c r="AB200" s="86"/>
      <c r="AC200" s="31">
        <f t="shared" si="670"/>
        <v>0</v>
      </c>
      <c r="AD200" s="1"/>
      <c r="AE200" s="1"/>
      <c r="AF200" s="1"/>
      <c r="AG200" s="1"/>
      <c r="AH200" s="1"/>
    </row>
    <row r="201" spans="1:34" s="50" customFormat="1">
      <c r="A201" s="44"/>
      <c r="B201" s="81"/>
      <c r="C201" s="82"/>
      <c r="D201" s="41"/>
      <c r="E201" s="65"/>
      <c r="F201" s="81"/>
      <c r="G201" s="44"/>
      <c r="H201" s="341"/>
      <c r="I201" s="270"/>
      <c r="J201" s="272"/>
      <c r="K201" s="272"/>
      <c r="L201" s="66"/>
      <c r="M201" s="41"/>
      <c r="N201" s="42"/>
      <c r="O201" s="43"/>
      <c r="P201" s="41"/>
      <c r="Q201" s="45"/>
      <c r="R201" s="1"/>
      <c r="S201" s="1"/>
      <c r="T201" s="1"/>
      <c r="U201" s="46"/>
      <c r="V201" s="85"/>
      <c r="W201" s="48"/>
      <c r="X201" s="48"/>
      <c r="Y201" s="41"/>
      <c r="Z201" s="48"/>
      <c r="AA201" s="49"/>
      <c r="AB201" s="86"/>
      <c r="AC201" s="31">
        <f t="shared" si="670"/>
        <v>0</v>
      </c>
      <c r="AD201" s="1"/>
      <c r="AE201" s="1"/>
      <c r="AF201" s="1"/>
      <c r="AG201" s="1"/>
      <c r="AH201" s="1"/>
    </row>
    <row r="202" spans="1:34" s="50" customFormat="1">
      <c r="A202" s="44"/>
      <c r="B202" s="81"/>
      <c r="C202" s="82"/>
      <c r="D202" s="41"/>
      <c r="E202" s="65"/>
      <c r="F202" s="81"/>
      <c r="G202" s="44"/>
      <c r="H202" s="341"/>
      <c r="I202" s="270"/>
      <c r="J202" s="272"/>
      <c r="K202" s="272"/>
      <c r="L202" s="66"/>
      <c r="M202" s="41"/>
      <c r="N202" s="42"/>
      <c r="O202" s="43"/>
      <c r="P202" s="41"/>
      <c r="Q202" s="45"/>
      <c r="R202" s="1"/>
      <c r="S202" s="1"/>
      <c r="T202" s="1"/>
      <c r="U202" s="46"/>
      <c r="V202" s="85"/>
      <c r="W202" s="48"/>
      <c r="X202" s="48"/>
      <c r="Y202" s="41"/>
      <c r="Z202" s="48"/>
      <c r="AA202" s="49"/>
      <c r="AB202" s="86"/>
      <c r="AC202" s="31">
        <f t="shared" si="670"/>
        <v>0</v>
      </c>
      <c r="AD202" s="1"/>
      <c r="AE202" s="1"/>
      <c r="AF202" s="1"/>
      <c r="AG202" s="1"/>
      <c r="AH202" s="1"/>
    </row>
    <row r="203" spans="1:34" s="50" customFormat="1">
      <c r="A203" s="44"/>
      <c r="B203" s="81"/>
      <c r="C203" s="82"/>
      <c r="D203" s="41"/>
      <c r="E203" s="65"/>
      <c r="F203" s="81"/>
      <c r="G203" s="44"/>
      <c r="H203" s="341"/>
      <c r="I203" s="270"/>
      <c r="J203" s="272"/>
      <c r="K203" s="272"/>
      <c r="L203" s="66"/>
      <c r="M203" s="41"/>
      <c r="N203" s="42"/>
      <c r="O203" s="43"/>
      <c r="P203" s="41"/>
      <c r="Q203" s="45"/>
      <c r="R203" s="1"/>
      <c r="S203" s="1"/>
      <c r="T203" s="1"/>
      <c r="U203" s="46"/>
      <c r="V203" s="85"/>
      <c r="W203" s="48"/>
      <c r="X203" s="48"/>
      <c r="Y203" s="41"/>
      <c r="Z203" s="48"/>
      <c r="AA203" s="49"/>
      <c r="AB203" s="86"/>
      <c r="AC203" s="31">
        <f t="shared" si="670"/>
        <v>0</v>
      </c>
      <c r="AD203" s="1"/>
      <c r="AE203" s="1"/>
      <c r="AF203" s="1"/>
      <c r="AG203" s="1"/>
      <c r="AH203" s="1"/>
    </row>
    <row r="204" spans="1:34" s="50" customFormat="1">
      <c r="A204" s="44"/>
      <c r="B204" s="81"/>
      <c r="C204" s="82"/>
      <c r="D204" s="41"/>
      <c r="E204" s="65"/>
      <c r="F204" s="81"/>
      <c r="G204" s="44"/>
      <c r="H204" s="341"/>
      <c r="I204" s="270"/>
      <c r="J204" s="272"/>
      <c r="K204" s="272"/>
      <c r="L204" s="66"/>
      <c r="M204" s="41"/>
      <c r="N204" s="42"/>
      <c r="O204" s="43"/>
      <c r="P204" s="41"/>
      <c r="Q204" s="45"/>
      <c r="R204" s="1"/>
      <c r="S204" s="1"/>
      <c r="T204" s="1"/>
      <c r="U204" s="46"/>
      <c r="V204" s="85"/>
      <c r="W204" s="48"/>
      <c r="X204" s="48"/>
      <c r="Y204" s="41"/>
      <c r="Z204" s="48"/>
      <c r="AA204" s="49"/>
      <c r="AB204" s="86"/>
      <c r="AC204" s="31">
        <f t="shared" si="670"/>
        <v>0</v>
      </c>
      <c r="AD204" s="1"/>
      <c r="AE204" s="1"/>
      <c r="AF204" s="1"/>
      <c r="AG204" s="1"/>
      <c r="AH204" s="1"/>
    </row>
    <row r="205" spans="1:34" s="50" customFormat="1">
      <c r="A205" s="44"/>
      <c r="B205" s="81"/>
      <c r="C205" s="82"/>
      <c r="D205" s="41"/>
      <c r="E205" s="65"/>
      <c r="F205" s="81"/>
      <c r="G205" s="44"/>
      <c r="H205" s="341"/>
      <c r="I205" s="270"/>
      <c r="J205" s="272"/>
      <c r="K205" s="272"/>
      <c r="L205" s="66"/>
      <c r="M205" s="41"/>
      <c r="N205" s="42"/>
      <c r="O205" s="43"/>
      <c r="P205" s="41"/>
      <c r="Q205" s="45"/>
      <c r="R205" s="1"/>
      <c r="S205" s="1"/>
      <c r="T205" s="1"/>
      <c r="U205" s="46"/>
      <c r="V205" s="85"/>
      <c r="W205" s="48"/>
      <c r="X205" s="48"/>
      <c r="Y205" s="41"/>
      <c r="Z205" s="48"/>
      <c r="AA205" s="49"/>
      <c r="AB205" s="86"/>
      <c r="AC205" s="31">
        <f t="shared" si="670"/>
        <v>0</v>
      </c>
      <c r="AD205" s="1"/>
      <c r="AE205" s="1"/>
      <c r="AF205" s="1"/>
      <c r="AG205" s="1"/>
      <c r="AH205" s="1"/>
    </row>
    <row r="206" spans="1:34" s="50" customFormat="1">
      <c r="A206" s="44"/>
      <c r="B206" s="81"/>
      <c r="C206" s="82"/>
      <c r="D206" s="41"/>
      <c r="E206" s="65"/>
      <c r="F206" s="81"/>
      <c r="G206" s="44"/>
      <c r="H206" s="341"/>
      <c r="I206" s="270"/>
      <c r="J206" s="272"/>
      <c r="K206" s="272"/>
      <c r="L206" s="66"/>
      <c r="M206" s="41"/>
      <c r="N206" s="42"/>
      <c r="O206" s="43"/>
      <c r="P206" s="41"/>
      <c r="Q206" s="45"/>
      <c r="R206" s="1"/>
      <c r="S206" s="1"/>
      <c r="T206" s="1"/>
      <c r="U206" s="46"/>
      <c r="V206" s="85"/>
      <c r="W206" s="48"/>
      <c r="X206" s="48"/>
      <c r="Y206" s="41"/>
      <c r="Z206" s="48"/>
      <c r="AA206" s="49"/>
      <c r="AB206" s="86"/>
      <c r="AC206" s="31">
        <f t="shared" si="670"/>
        <v>0</v>
      </c>
      <c r="AD206" s="1"/>
      <c r="AE206" s="1"/>
      <c r="AF206" s="1"/>
      <c r="AG206" s="1"/>
      <c r="AH206" s="1"/>
    </row>
    <row r="207" spans="1:34" s="50" customFormat="1">
      <c r="A207" s="44"/>
      <c r="B207" s="81"/>
      <c r="C207" s="82"/>
      <c r="D207" s="41"/>
      <c r="E207" s="65"/>
      <c r="F207" s="81"/>
      <c r="G207" s="44"/>
      <c r="H207" s="341"/>
      <c r="I207" s="270"/>
      <c r="J207" s="272"/>
      <c r="K207" s="272"/>
      <c r="L207" s="66"/>
      <c r="M207" s="41"/>
      <c r="N207" s="42"/>
      <c r="O207" s="43"/>
      <c r="P207" s="41"/>
      <c r="Q207" s="45"/>
      <c r="R207" s="1"/>
      <c r="S207" s="1"/>
      <c r="T207" s="1"/>
      <c r="U207" s="46"/>
      <c r="V207" s="85"/>
      <c r="W207" s="48"/>
      <c r="X207" s="48"/>
      <c r="Y207" s="41"/>
      <c r="Z207" s="48"/>
      <c r="AA207" s="49"/>
      <c r="AB207" s="86"/>
      <c r="AC207" s="31">
        <f t="shared" si="670"/>
        <v>0</v>
      </c>
      <c r="AD207" s="1"/>
      <c r="AE207" s="1"/>
      <c r="AF207" s="1"/>
      <c r="AG207" s="1"/>
      <c r="AH207" s="1"/>
    </row>
    <row r="208" spans="1:34" s="50" customFormat="1">
      <c r="A208" s="44"/>
      <c r="B208" s="81"/>
      <c r="C208" s="82"/>
      <c r="D208" s="41"/>
      <c r="E208" s="65"/>
      <c r="F208" s="81"/>
      <c r="G208" s="44"/>
      <c r="H208" s="341"/>
      <c r="I208" s="270"/>
      <c r="J208" s="272"/>
      <c r="K208" s="272"/>
      <c r="L208" s="66"/>
      <c r="M208" s="41"/>
      <c r="N208" s="42"/>
      <c r="O208" s="43"/>
      <c r="P208" s="41"/>
      <c r="Q208" s="45"/>
      <c r="R208" s="1"/>
      <c r="S208" s="1"/>
      <c r="T208" s="1"/>
      <c r="U208" s="46"/>
      <c r="V208" s="85"/>
      <c r="W208" s="48"/>
      <c r="X208" s="48"/>
      <c r="Y208" s="41"/>
      <c r="Z208" s="48"/>
      <c r="AA208" s="49"/>
      <c r="AB208" s="86"/>
      <c r="AC208" s="31">
        <f t="shared" si="670"/>
        <v>0</v>
      </c>
      <c r="AD208" s="1"/>
      <c r="AE208" s="1"/>
      <c r="AF208" s="1"/>
      <c r="AG208" s="1"/>
      <c r="AH208" s="1"/>
    </row>
    <row r="209" spans="1:34" s="50" customFormat="1">
      <c r="A209" s="44"/>
      <c r="B209" s="81"/>
      <c r="C209" s="82"/>
      <c r="D209" s="41"/>
      <c r="E209" s="65"/>
      <c r="F209" s="81"/>
      <c r="G209" s="44"/>
      <c r="H209" s="341"/>
      <c r="I209" s="270"/>
      <c r="J209" s="272"/>
      <c r="K209" s="272"/>
      <c r="L209" s="66"/>
      <c r="M209" s="41"/>
      <c r="N209" s="42"/>
      <c r="O209" s="43"/>
      <c r="P209" s="41"/>
      <c r="Q209" s="45"/>
      <c r="R209" s="1"/>
      <c r="S209" s="1"/>
      <c r="T209" s="1"/>
      <c r="U209" s="46"/>
      <c r="V209" s="85"/>
      <c r="W209" s="48"/>
      <c r="X209" s="48"/>
      <c r="Y209" s="41"/>
      <c r="Z209" s="48"/>
      <c r="AA209" s="49"/>
      <c r="AB209" s="86"/>
      <c r="AC209" s="31">
        <f t="shared" si="670"/>
        <v>0</v>
      </c>
      <c r="AD209" s="1"/>
      <c r="AE209" s="1"/>
      <c r="AF209" s="1"/>
      <c r="AG209" s="1"/>
      <c r="AH209" s="1"/>
    </row>
    <row r="210" spans="1:34" s="50" customFormat="1">
      <c r="A210" s="44"/>
      <c r="B210" s="81"/>
      <c r="C210" s="82"/>
      <c r="D210" s="41"/>
      <c r="E210" s="65"/>
      <c r="F210" s="81"/>
      <c r="G210" s="44"/>
      <c r="H210" s="341"/>
      <c r="I210" s="270"/>
      <c r="J210" s="272"/>
      <c r="K210" s="272"/>
      <c r="L210" s="66"/>
      <c r="M210" s="41"/>
      <c r="N210" s="42"/>
      <c r="O210" s="43"/>
      <c r="P210" s="41"/>
      <c r="Q210" s="45"/>
      <c r="R210" s="1"/>
      <c r="S210" s="1"/>
      <c r="T210" s="1"/>
      <c r="U210" s="46"/>
      <c r="V210" s="85"/>
      <c r="W210" s="48"/>
      <c r="X210" s="48"/>
      <c r="Y210" s="41"/>
      <c r="Z210" s="48"/>
      <c r="AA210" s="49"/>
      <c r="AB210" s="86"/>
      <c r="AC210" s="31">
        <f t="shared" si="670"/>
        <v>0</v>
      </c>
      <c r="AD210" s="1"/>
      <c r="AE210" s="1"/>
      <c r="AF210" s="1"/>
      <c r="AG210" s="1"/>
      <c r="AH210" s="1"/>
    </row>
    <row r="211" spans="1:34" s="50" customFormat="1">
      <c r="A211" s="44"/>
      <c r="B211" s="81"/>
      <c r="C211" s="82"/>
      <c r="D211" s="41"/>
      <c r="E211" s="65"/>
      <c r="F211" s="81"/>
      <c r="G211" s="44"/>
      <c r="H211" s="341"/>
      <c r="I211" s="270"/>
      <c r="J211" s="272"/>
      <c r="K211" s="272"/>
      <c r="L211" s="66"/>
      <c r="M211" s="41"/>
      <c r="N211" s="42"/>
      <c r="O211" s="43"/>
      <c r="P211" s="41"/>
      <c r="Q211" s="45"/>
      <c r="R211" s="1"/>
      <c r="S211" s="1"/>
      <c r="T211" s="1"/>
      <c r="U211" s="46"/>
      <c r="V211" s="85"/>
      <c r="W211" s="48"/>
      <c r="X211" s="48"/>
      <c r="Y211" s="41"/>
      <c r="Z211" s="48"/>
      <c r="AA211" s="49"/>
      <c r="AB211" s="86"/>
      <c r="AC211" s="31">
        <f t="shared" si="670"/>
        <v>0</v>
      </c>
      <c r="AD211" s="1"/>
      <c r="AE211" s="1"/>
      <c r="AF211" s="1"/>
      <c r="AG211" s="1"/>
      <c r="AH211" s="1"/>
    </row>
    <row r="212" spans="1:34" s="50" customFormat="1">
      <c r="A212" s="44"/>
      <c r="B212" s="81"/>
      <c r="C212" s="82"/>
      <c r="D212" s="41"/>
      <c r="E212" s="65"/>
      <c r="F212" s="81"/>
      <c r="G212" s="44"/>
      <c r="H212" s="341"/>
      <c r="I212" s="270"/>
      <c r="J212" s="272"/>
      <c r="K212" s="272"/>
      <c r="L212" s="66"/>
      <c r="M212" s="41"/>
      <c r="N212" s="42"/>
      <c r="O212" s="43"/>
      <c r="P212" s="41"/>
      <c r="Q212" s="45"/>
      <c r="R212" s="1"/>
      <c r="S212" s="1"/>
      <c r="T212" s="1"/>
      <c r="U212" s="46"/>
      <c r="V212" s="85"/>
      <c r="W212" s="48"/>
      <c r="X212" s="48"/>
      <c r="Y212" s="41"/>
      <c r="Z212" s="48"/>
      <c r="AA212" s="49"/>
      <c r="AB212" s="86"/>
      <c r="AC212" s="31">
        <f t="shared" si="670"/>
        <v>0</v>
      </c>
      <c r="AD212" s="1"/>
      <c r="AE212" s="1"/>
      <c r="AF212" s="1"/>
      <c r="AG212" s="1"/>
      <c r="AH212" s="1"/>
    </row>
    <row r="213" spans="1:34" s="50" customFormat="1">
      <c r="A213" s="44"/>
      <c r="B213" s="81"/>
      <c r="C213" s="82"/>
      <c r="D213" s="41"/>
      <c r="E213" s="65"/>
      <c r="F213" s="81"/>
      <c r="G213" s="44"/>
      <c r="H213" s="341"/>
      <c r="I213" s="270"/>
      <c r="J213" s="272"/>
      <c r="K213" s="272"/>
      <c r="L213" s="66"/>
      <c r="M213" s="41"/>
      <c r="N213" s="42"/>
      <c r="O213" s="43"/>
      <c r="P213" s="41"/>
      <c r="Q213" s="45"/>
      <c r="R213" s="1"/>
      <c r="S213" s="1"/>
      <c r="T213" s="1"/>
      <c r="U213" s="46"/>
      <c r="V213" s="85"/>
      <c r="W213" s="48"/>
      <c r="X213" s="48"/>
      <c r="Y213" s="41"/>
      <c r="Z213" s="48"/>
      <c r="AA213" s="49"/>
      <c r="AB213" s="86"/>
      <c r="AC213" s="31">
        <f t="shared" si="670"/>
        <v>0</v>
      </c>
      <c r="AD213" s="1"/>
      <c r="AE213" s="1"/>
      <c r="AF213" s="1"/>
      <c r="AG213" s="1"/>
      <c r="AH213" s="1"/>
    </row>
    <row r="214" spans="1:34" s="50" customFormat="1">
      <c r="A214" s="44"/>
      <c r="B214" s="81"/>
      <c r="C214" s="82"/>
      <c r="D214" s="41"/>
      <c r="E214" s="65"/>
      <c r="F214" s="81"/>
      <c r="G214" s="44"/>
      <c r="H214" s="341"/>
      <c r="I214" s="270"/>
      <c r="J214" s="272"/>
      <c r="K214" s="272"/>
      <c r="L214" s="66"/>
      <c r="M214" s="41"/>
      <c r="N214" s="42"/>
      <c r="O214" s="43"/>
      <c r="P214" s="41"/>
      <c r="Q214" s="45"/>
      <c r="R214" s="1"/>
      <c r="S214" s="1"/>
      <c r="T214" s="1"/>
      <c r="U214" s="46"/>
      <c r="V214" s="85"/>
      <c r="W214" s="48"/>
      <c r="X214" s="48"/>
      <c r="Y214" s="41"/>
      <c r="Z214" s="48"/>
      <c r="AA214" s="49"/>
      <c r="AB214" s="86"/>
      <c r="AC214" s="31">
        <f t="shared" si="670"/>
        <v>0</v>
      </c>
      <c r="AD214" s="1"/>
      <c r="AE214" s="1"/>
      <c r="AF214" s="1"/>
      <c r="AG214" s="1"/>
      <c r="AH214" s="1"/>
    </row>
    <row r="215" spans="1:34" s="50" customFormat="1">
      <c r="A215" s="44"/>
      <c r="B215" s="81"/>
      <c r="C215" s="82"/>
      <c r="D215" s="41"/>
      <c r="E215" s="65"/>
      <c r="F215" s="81"/>
      <c r="G215" s="44"/>
      <c r="H215" s="341"/>
      <c r="I215" s="270"/>
      <c r="J215" s="272"/>
      <c r="K215" s="272"/>
      <c r="L215" s="66"/>
      <c r="M215" s="41"/>
      <c r="N215" s="42"/>
      <c r="O215" s="43"/>
      <c r="P215" s="41"/>
      <c r="Q215" s="45"/>
      <c r="R215" s="1"/>
      <c r="S215" s="1"/>
      <c r="T215" s="1"/>
      <c r="U215" s="46"/>
      <c r="V215" s="85"/>
      <c r="W215" s="48"/>
      <c r="X215" s="48"/>
      <c r="Y215" s="41"/>
      <c r="Z215" s="48"/>
      <c r="AA215" s="49"/>
      <c r="AB215" s="86"/>
      <c r="AC215" s="31">
        <f t="shared" si="670"/>
        <v>0</v>
      </c>
      <c r="AD215" s="1"/>
      <c r="AE215" s="1"/>
      <c r="AF215" s="1"/>
      <c r="AG215" s="1"/>
      <c r="AH215" s="1"/>
    </row>
    <row r="216" spans="1:34" s="50" customFormat="1">
      <c r="A216" s="44"/>
      <c r="B216" s="81"/>
      <c r="C216" s="82"/>
      <c r="D216" s="41"/>
      <c r="E216" s="65"/>
      <c r="F216" s="81"/>
      <c r="G216" s="44"/>
      <c r="H216" s="341"/>
      <c r="I216" s="270"/>
      <c r="J216" s="272"/>
      <c r="K216" s="272"/>
      <c r="L216" s="66"/>
      <c r="M216" s="41"/>
      <c r="N216" s="42"/>
      <c r="O216" s="43"/>
      <c r="P216" s="41"/>
      <c r="Q216" s="45"/>
      <c r="R216" s="1"/>
      <c r="S216" s="1"/>
      <c r="T216" s="1"/>
      <c r="U216" s="46"/>
      <c r="V216" s="85"/>
      <c r="W216" s="48"/>
      <c r="X216" s="48"/>
      <c r="Y216" s="41"/>
      <c r="Z216" s="48"/>
      <c r="AA216" s="49"/>
      <c r="AB216" s="86"/>
      <c r="AC216" s="31">
        <f t="shared" si="670"/>
        <v>0</v>
      </c>
      <c r="AD216" s="1"/>
      <c r="AE216" s="1"/>
      <c r="AF216" s="1"/>
      <c r="AG216" s="1"/>
      <c r="AH216" s="1"/>
    </row>
    <row r="217" spans="1:34" s="50" customFormat="1">
      <c r="A217" s="44"/>
      <c r="B217" s="81"/>
      <c r="C217" s="82"/>
      <c r="D217" s="41"/>
      <c r="E217" s="65"/>
      <c r="F217" s="81"/>
      <c r="G217" s="44"/>
      <c r="H217" s="341"/>
      <c r="I217" s="270"/>
      <c r="J217" s="272"/>
      <c r="K217" s="272"/>
      <c r="L217" s="66"/>
      <c r="M217" s="41"/>
      <c r="N217" s="42"/>
      <c r="O217" s="43"/>
      <c r="P217" s="41"/>
      <c r="Q217" s="45"/>
      <c r="R217" s="1"/>
      <c r="S217" s="1"/>
      <c r="T217" s="1"/>
      <c r="U217" s="46"/>
      <c r="V217" s="85"/>
      <c r="W217" s="48"/>
      <c r="X217" s="48"/>
      <c r="Y217" s="41"/>
      <c r="Z217" s="48"/>
      <c r="AA217" s="49"/>
      <c r="AB217" s="86"/>
      <c r="AC217" s="31">
        <f t="shared" si="670"/>
        <v>0</v>
      </c>
      <c r="AD217" s="1"/>
      <c r="AE217" s="1"/>
      <c r="AF217" s="1"/>
      <c r="AG217" s="1"/>
      <c r="AH217" s="1"/>
    </row>
    <row r="218" spans="1:34" s="50" customFormat="1">
      <c r="A218" s="44"/>
      <c r="B218" s="81"/>
      <c r="C218" s="82"/>
      <c r="D218" s="41"/>
      <c r="E218" s="65"/>
      <c r="F218" s="81"/>
      <c r="G218" s="44"/>
      <c r="H218" s="341"/>
      <c r="I218" s="270"/>
      <c r="J218" s="272"/>
      <c r="K218" s="272"/>
      <c r="L218" s="66"/>
      <c r="M218" s="41"/>
      <c r="N218" s="42"/>
      <c r="O218" s="43"/>
      <c r="P218" s="41"/>
      <c r="Q218" s="45"/>
      <c r="R218" s="1"/>
      <c r="S218" s="1"/>
      <c r="T218" s="1"/>
      <c r="U218" s="46"/>
      <c r="V218" s="85"/>
      <c r="W218" s="48"/>
      <c r="X218" s="48"/>
      <c r="Y218" s="41"/>
      <c r="Z218" s="48"/>
      <c r="AA218" s="49"/>
      <c r="AB218" s="86"/>
      <c r="AC218" s="31">
        <f t="shared" si="670"/>
        <v>0</v>
      </c>
      <c r="AD218" s="1"/>
      <c r="AE218" s="1"/>
      <c r="AF218" s="1"/>
      <c r="AG218" s="1"/>
      <c r="AH218" s="1"/>
    </row>
    <row r="219" spans="1:34" s="50" customFormat="1">
      <c r="A219" s="44"/>
      <c r="B219" s="81"/>
      <c r="C219" s="82"/>
      <c r="D219" s="41"/>
      <c r="E219" s="65"/>
      <c r="F219" s="81"/>
      <c r="G219" s="44"/>
      <c r="H219" s="341"/>
      <c r="I219" s="270"/>
      <c r="J219" s="272"/>
      <c r="K219" s="272"/>
      <c r="L219" s="66"/>
      <c r="M219" s="41"/>
      <c r="N219" s="42"/>
      <c r="O219" s="43"/>
      <c r="P219" s="41"/>
      <c r="Q219" s="45"/>
      <c r="R219" s="1"/>
      <c r="S219" s="1"/>
      <c r="T219" s="1"/>
      <c r="U219" s="46"/>
      <c r="V219" s="85"/>
      <c r="W219" s="48"/>
      <c r="X219" s="48"/>
      <c r="Y219" s="41"/>
      <c r="Z219" s="48"/>
      <c r="AA219" s="49"/>
      <c r="AB219" s="86"/>
      <c r="AC219" s="31">
        <f t="shared" si="670"/>
        <v>0</v>
      </c>
      <c r="AD219" s="1"/>
      <c r="AE219" s="1"/>
      <c r="AF219" s="1"/>
      <c r="AG219" s="1"/>
      <c r="AH219" s="1"/>
    </row>
    <row r="220" spans="1:34" s="50" customFormat="1">
      <c r="A220" s="44"/>
      <c r="B220" s="81"/>
      <c r="C220" s="82"/>
      <c r="D220" s="41"/>
      <c r="E220" s="65"/>
      <c r="F220" s="81"/>
      <c r="G220" s="44"/>
      <c r="H220" s="341"/>
      <c r="I220" s="270"/>
      <c r="J220" s="272"/>
      <c r="K220" s="272"/>
      <c r="L220" s="66"/>
      <c r="M220" s="41"/>
      <c r="N220" s="42"/>
      <c r="O220" s="43"/>
      <c r="P220" s="41"/>
      <c r="Q220" s="45"/>
      <c r="R220" s="1"/>
      <c r="S220" s="1"/>
      <c r="T220" s="1"/>
      <c r="U220" s="46"/>
      <c r="V220" s="85"/>
      <c r="W220" s="48"/>
      <c r="X220" s="48"/>
      <c r="Y220" s="41"/>
      <c r="Z220" s="48"/>
      <c r="AA220" s="49"/>
      <c r="AB220" s="86"/>
      <c r="AC220" s="31">
        <f t="shared" si="670"/>
        <v>0</v>
      </c>
      <c r="AD220" s="1"/>
      <c r="AE220" s="1"/>
      <c r="AF220" s="1"/>
      <c r="AG220" s="1"/>
      <c r="AH220" s="1"/>
    </row>
    <row r="221" spans="1:34" s="50" customFormat="1">
      <c r="A221" s="44"/>
      <c r="B221" s="81"/>
      <c r="C221" s="82"/>
      <c r="D221" s="41"/>
      <c r="E221" s="65"/>
      <c r="F221" s="81"/>
      <c r="G221" s="44"/>
      <c r="H221" s="341"/>
      <c r="I221" s="270"/>
      <c r="J221" s="272"/>
      <c r="K221" s="272"/>
      <c r="L221" s="66"/>
      <c r="M221" s="41"/>
      <c r="N221" s="42"/>
      <c r="O221" s="43"/>
      <c r="P221" s="41"/>
      <c r="Q221" s="45"/>
      <c r="R221" s="1"/>
      <c r="S221" s="1"/>
      <c r="T221" s="1"/>
      <c r="U221" s="46"/>
      <c r="V221" s="85"/>
      <c r="W221" s="48"/>
      <c r="X221" s="48"/>
      <c r="Y221" s="41"/>
      <c r="Z221" s="48"/>
      <c r="AA221" s="49"/>
      <c r="AB221" s="86"/>
      <c r="AC221" s="31">
        <f t="shared" si="670"/>
        <v>0</v>
      </c>
      <c r="AD221" s="1"/>
      <c r="AE221" s="1"/>
      <c r="AF221" s="1"/>
      <c r="AG221" s="1"/>
      <c r="AH221" s="1"/>
    </row>
    <row r="222" spans="1:34" s="50" customFormat="1">
      <c r="A222" s="44"/>
      <c r="B222" s="81"/>
      <c r="C222" s="82"/>
      <c r="D222" s="41"/>
      <c r="E222" s="65"/>
      <c r="F222" s="81"/>
      <c r="G222" s="44"/>
      <c r="H222" s="341"/>
      <c r="I222" s="270"/>
      <c r="J222" s="272"/>
      <c r="K222" s="272"/>
      <c r="L222" s="66"/>
      <c r="M222" s="41"/>
      <c r="N222" s="42"/>
      <c r="O222" s="43"/>
      <c r="P222" s="41"/>
      <c r="Q222" s="45"/>
      <c r="R222" s="1"/>
      <c r="S222" s="1"/>
      <c r="T222" s="1"/>
      <c r="U222" s="46"/>
      <c r="V222" s="85"/>
      <c r="W222" s="48"/>
      <c r="X222" s="48"/>
      <c r="Y222" s="41"/>
      <c r="Z222" s="48"/>
      <c r="AA222" s="49"/>
      <c r="AB222" s="86"/>
      <c r="AC222" s="31">
        <f t="shared" si="670"/>
        <v>0</v>
      </c>
      <c r="AD222" s="1"/>
      <c r="AE222" s="1"/>
      <c r="AF222" s="1"/>
      <c r="AG222" s="1"/>
      <c r="AH222" s="1"/>
    </row>
    <row r="223" spans="1:34" s="50" customFormat="1">
      <c r="A223" s="44"/>
      <c r="B223" s="81"/>
      <c r="C223" s="82"/>
      <c r="D223" s="41"/>
      <c r="E223" s="65"/>
      <c r="F223" s="81"/>
      <c r="G223" s="44"/>
      <c r="H223" s="341"/>
      <c r="I223" s="270"/>
      <c r="J223" s="272"/>
      <c r="K223" s="272"/>
      <c r="L223" s="66"/>
      <c r="M223" s="41"/>
      <c r="N223" s="42"/>
      <c r="O223" s="43"/>
      <c r="P223" s="41"/>
      <c r="Q223" s="45"/>
      <c r="R223" s="1"/>
      <c r="S223" s="1"/>
      <c r="T223" s="1"/>
      <c r="U223" s="46"/>
      <c r="V223" s="85"/>
      <c r="W223" s="48"/>
      <c r="X223" s="48"/>
      <c r="Y223" s="41"/>
      <c r="Z223" s="48"/>
      <c r="AA223" s="49"/>
      <c r="AB223" s="86"/>
      <c r="AC223" s="31">
        <f t="shared" si="670"/>
        <v>0</v>
      </c>
      <c r="AD223" s="1"/>
      <c r="AE223" s="1"/>
      <c r="AF223" s="1"/>
      <c r="AG223" s="1"/>
      <c r="AH223" s="1"/>
    </row>
    <row r="224" spans="1:34" s="50" customFormat="1">
      <c r="A224" s="44"/>
      <c r="B224" s="81"/>
      <c r="C224" s="82"/>
      <c r="D224" s="41"/>
      <c r="E224" s="65"/>
      <c r="F224" s="81"/>
      <c r="G224" s="44"/>
      <c r="H224" s="341"/>
      <c r="I224" s="270"/>
      <c r="J224" s="272"/>
      <c r="K224" s="272"/>
      <c r="L224" s="66"/>
      <c r="M224" s="41"/>
      <c r="N224" s="42"/>
      <c r="O224" s="43"/>
      <c r="P224" s="41"/>
      <c r="Q224" s="45"/>
      <c r="R224" s="1"/>
      <c r="S224" s="1"/>
      <c r="T224" s="1"/>
      <c r="U224" s="46"/>
      <c r="V224" s="85"/>
      <c r="W224" s="48"/>
      <c r="X224" s="48"/>
      <c r="Y224" s="41"/>
      <c r="Z224" s="48"/>
      <c r="AA224" s="49"/>
      <c r="AB224" s="86"/>
      <c r="AC224" s="31">
        <f t="shared" si="670"/>
        <v>0</v>
      </c>
      <c r="AD224" s="1"/>
      <c r="AE224" s="1"/>
      <c r="AF224" s="1"/>
      <c r="AG224" s="1"/>
      <c r="AH224" s="1"/>
    </row>
    <row r="225" spans="1:34" s="50" customFormat="1">
      <c r="A225" s="44"/>
      <c r="B225" s="81"/>
      <c r="C225" s="82"/>
      <c r="D225" s="41"/>
      <c r="E225" s="65"/>
      <c r="F225" s="81"/>
      <c r="G225" s="44"/>
      <c r="H225" s="341"/>
      <c r="I225" s="270"/>
      <c r="J225" s="272"/>
      <c r="K225" s="272"/>
      <c r="L225" s="66"/>
      <c r="M225" s="41"/>
      <c r="N225" s="42"/>
      <c r="O225" s="43"/>
      <c r="P225" s="41"/>
      <c r="Q225" s="45"/>
      <c r="R225" s="1"/>
      <c r="S225" s="1"/>
      <c r="T225" s="1"/>
      <c r="U225" s="46"/>
      <c r="V225" s="85"/>
      <c r="W225" s="48"/>
      <c r="X225" s="48"/>
      <c r="Y225" s="41"/>
      <c r="Z225" s="48"/>
      <c r="AA225" s="49"/>
      <c r="AB225" s="86"/>
      <c r="AC225" s="31">
        <f t="shared" si="670"/>
        <v>0</v>
      </c>
      <c r="AD225" s="1"/>
      <c r="AE225" s="1"/>
      <c r="AF225" s="1"/>
      <c r="AG225" s="1"/>
      <c r="AH225" s="1"/>
    </row>
    <row r="226" spans="1:34" s="50" customFormat="1">
      <c r="A226" s="44"/>
      <c r="B226" s="81"/>
      <c r="C226" s="82"/>
      <c r="D226" s="41"/>
      <c r="E226" s="65"/>
      <c r="F226" s="81"/>
      <c r="G226" s="44"/>
      <c r="H226" s="341"/>
      <c r="I226" s="270"/>
      <c r="J226" s="272"/>
      <c r="K226" s="272"/>
      <c r="L226" s="66"/>
      <c r="M226" s="41"/>
      <c r="N226" s="42"/>
      <c r="O226" s="43"/>
      <c r="P226" s="41"/>
      <c r="Q226" s="45"/>
      <c r="R226" s="1"/>
      <c r="S226" s="1"/>
      <c r="T226" s="1"/>
      <c r="U226" s="46"/>
      <c r="V226" s="85"/>
      <c r="W226" s="48"/>
      <c r="X226" s="48"/>
      <c r="Y226" s="41"/>
      <c r="Z226" s="48"/>
      <c r="AA226" s="49"/>
      <c r="AB226" s="86"/>
      <c r="AC226" s="31">
        <f t="shared" si="670"/>
        <v>0</v>
      </c>
      <c r="AD226" s="1"/>
      <c r="AE226" s="1"/>
      <c r="AF226" s="1"/>
      <c r="AG226" s="1"/>
      <c r="AH226" s="1"/>
    </row>
    <row r="227" spans="1:34" s="50" customFormat="1">
      <c r="A227" s="44"/>
      <c r="B227" s="81"/>
      <c r="C227" s="82"/>
      <c r="D227" s="41"/>
      <c r="E227" s="65"/>
      <c r="F227" s="81"/>
      <c r="G227" s="44"/>
      <c r="H227" s="341"/>
      <c r="I227" s="270"/>
      <c r="J227" s="272"/>
      <c r="K227" s="272"/>
      <c r="L227" s="66"/>
      <c r="M227" s="41"/>
      <c r="N227" s="42"/>
      <c r="O227" s="43"/>
      <c r="P227" s="41"/>
      <c r="Q227" s="45"/>
      <c r="R227" s="1"/>
      <c r="S227" s="1"/>
      <c r="T227" s="1"/>
      <c r="U227" s="46"/>
      <c r="V227" s="85"/>
      <c r="W227" s="48"/>
      <c r="X227" s="48"/>
      <c r="Y227" s="41"/>
      <c r="Z227" s="48"/>
      <c r="AA227" s="49"/>
      <c r="AB227" s="86"/>
      <c r="AC227" s="31">
        <f t="shared" si="670"/>
        <v>0</v>
      </c>
      <c r="AD227" s="1"/>
      <c r="AE227" s="1"/>
      <c r="AF227" s="1"/>
      <c r="AG227" s="1"/>
      <c r="AH227" s="1"/>
    </row>
    <row r="228" spans="1:34" s="50" customFormat="1">
      <c r="A228" s="44"/>
      <c r="B228" s="81"/>
      <c r="C228" s="82"/>
      <c r="D228" s="41"/>
      <c r="E228" s="65"/>
      <c r="F228" s="81"/>
      <c r="G228" s="44"/>
      <c r="H228" s="341"/>
      <c r="I228" s="270"/>
      <c r="J228" s="272"/>
      <c r="K228" s="272"/>
      <c r="L228" s="66"/>
      <c r="M228" s="41"/>
      <c r="N228" s="42"/>
      <c r="O228" s="43"/>
      <c r="P228" s="41"/>
      <c r="Q228" s="45"/>
      <c r="R228" s="1"/>
      <c r="S228" s="1"/>
      <c r="T228" s="1"/>
      <c r="U228" s="46"/>
      <c r="V228" s="85"/>
      <c r="W228" s="48"/>
      <c r="X228" s="48"/>
      <c r="Y228" s="41"/>
      <c r="Z228" s="48"/>
      <c r="AA228" s="49"/>
      <c r="AB228" s="86"/>
      <c r="AC228" s="31">
        <f t="shared" si="670"/>
        <v>0</v>
      </c>
      <c r="AD228" s="1"/>
      <c r="AE228" s="1"/>
      <c r="AF228" s="1"/>
      <c r="AG228" s="1"/>
      <c r="AH228" s="1"/>
    </row>
    <row r="229" spans="1:34" s="50" customFormat="1">
      <c r="A229" s="44"/>
      <c r="B229" s="81"/>
      <c r="C229" s="82"/>
      <c r="D229" s="41"/>
      <c r="E229" s="65"/>
      <c r="F229" s="81"/>
      <c r="G229" s="44"/>
      <c r="H229" s="341"/>
      <c r="I229" s="270"/>
      <c r="J229" s="272"/>
      <c r="K229" s="272"/>
      <c r="L229" s="66"/>
      <c r="M229" s="41"/>
      <c r="N229" s="42"/>
      <c r="O229" s="43"/>
      <c r="P229" s="41"/>
      <c r="Q229" s="45"/>
      <c r="R229" s="1"/>
      <c r="S229" s="1"/>
      <c r="T229" s="1"/>
      <c r="U229" s="46"/>
      <c r="V229" s="85"/>
      <c r="W229" s="48"/>
      <c r="X229" s="48"/>
      <c r="Y229" s="41"/>
      <c r="Z229" s="48"/>
      <c r="AA229" s="49"/>
      <c r="AB229" s="86"/>
      <c r="AC229" s="31">
        <f t="shared" si="670"/>
        <v>0</v>
      </c>
      <c r="AD229" s="1"/>
      <c r="AE229" s="1"/>
      <c r="AF229" s="1"/>
      <c r="AG229" s="1"/>
      <c r="AH229" s="1"/>
    </row>
    <row r="230" spans="1:34" s="50" customFormat="1">
      <c r="A230" s="44"/>
      <c r="B230" s="81"/>
      <c r="C230" s="82"/>
      <c r="D230" s="41"/>
      <c r="E230" s="65"/>
      <c r="F230" s="81"/>
      <c r="G230" s="44"/>
      <c r="H230" s="341"/>
      <c r="I230" s="270"/>
      <c r="J230" s="272"/>
      <c r="K230" s="272"/>
      <c r="L230" s="66"/>
      <c r="M230" s="41"/>
      <c r="N230" s="42"/>
      <c r="O230" s="43"/>
      <c r="P230" s="41"/>
      <c r="Q230" s="45"/>
      <c r="R230" s="1"/>
      <c r="S230" s="1"/>
      <c r="T230" s="1"/>
      <c r="U230" s="46"/>
      <c r="V230" s="85"/>
      <c r="W230" s="48"/>
      <c r="X230" s="48"/>
      <c r="Y230" s="41"/>
      <c r="Z230" s="48"/>
      <c r="AA230" s="49"/>
      <c r="AB230" s="86"/>
      <c r="AC230" s="31">
        <f t="shared" si="670"/>
        <v>0</v>
      </c>
      <c r="AD230" s="1"/>
      <c r="AE230" s="1"/>
      <c r="AF230" s="1"/>
      <c r="AG230" s="1"/>
      <c r="AH230" s="1"/>
    </row>
    <row r="231" spans="1:34" s="50" customFormat="1">
      <c r="A231" s="44"/>
      <c r="B231" s="81"/>
      <c r="C231" s="82"/>
      <c r="D231" s="41"/>
      <c r="E231" s="65"/>
      <c r="F231" s="81"/>
      <c r="G231" s="44"/>
      <c r="H231" s="341"/>
      <c r="I231" s="270"/>
      <c r="J231" s="272"/>
      <c r="K231" s="272"/>
      <c r="L231" s="66"/>
      <c r="M231" s="41"/>
      <c r="N231" s="42"/>
      <c r="O231" s="43"/>
      <c r="P231" s="41"/>
      <c r="Q231" s="45"/>
      <c r="R231" s="1"/>
      <c r="S231" s="1"/>
      <c r="T231" s="1"/>
      <c r="U231" s="46"/>
      <c r="V231" s="85"/>
      <c r="W231" s="48"/>
      <c r="X231" s="48"/>
      <c r="Y231" s="41"/>
      <c r="Z231" s="48"/>
      <c r="AA231" s="49"/>
      <c r="AB231" s="86"/>
      <c r="AC231" s="31">
        <f t="shared" ref="AC231:AC294" si="671">ROUNDUP(AB231/0.75, -1)</f>
        <v>0</v>
      </c>
      <c r="AD231" s="1"/>
      <c r="AE231" s="1"/>
      <c r="AF231" s="1"/>
      <c r="AG231" s="1"/>
      <c r="AH231" s="1"/>
    </row>
    <row r="232" spans="1:34" s="50" customFormat="1">
      <c r="A232" s="44"/>
      <c r="B232" s="81"/>
      <c r="C232" s="82"/>
      <c r="D232" s="41"/>
      <c r="E232" s="65"/>
      <c r="F232" s="81"/>
      <c r="G232" s="44"/>
      <c r="H232" s="341"/>
      <c r="I232" s="270"/>
      <c r="J232" s="272"/>
      <c r="K232" s="272"/>
      <c r="L232" s="66"/>
      <c r="M232" s="41"/>
      <c r="N232" s="42"/>
      <c r="O232" s="43"/>
      <c r="P232" s="41"/>
      <c r="Q232" s="45"/>
      <c r="R232" s="1"/>
      <c r="S232" s="1"/>
      <c r="T232" s="1"/>
      <c r="U232" s="46"/>
      <c r="V232" s="85"/>
      <c r="W232" s="48"/>
      <c r="X232" s="48"/>
      <c r="Y232" s="41"/>
      <c r="Z232" s="48"/>
      <c r="AA232" s="49"/>
      <c r="AB232" s="86"/>
      <c r="AC232" s="31">
        <f t="shared" si="671"/>
        <v>0</v>
      </c>
      <c r="AD232" s="1"/>
      <c r="AE232" s="1"/>
      <c r="AF232" s="1"/>
      <c r="AG232" s="1"/>
      <c r="AH232" s="1"/>
    </row>
    <row r="233" spans="1:34" s="50" customFormat="1">
      <c r="A233" s="44"/>
      <c r="B233" s="81"/>
      <c r="C233" s="82"/>
      <c r="D233" s="41"/>
      <c r="E233" s="65"/>
      <c r="F233" s="81"/>
      <c r="G233" s="44"/>
      <c r="H233" s="341"/>
      <c r="I233" s="270"/>
      <c r="J233" s="272"/>
      <c r="K233" s="272"/>
      <c r="L233" s="66"/>
      <c r="M233" s="41"/>
      <c r="N233" s="42"/>
      <c r="O233" s="43"/>
      <c r="P233" s="41"/>
      <c r="Q233" s="45"/>
      <c r="R233" s="1"/>
      <c r="S233" s="1"/>
      <c r="T233" s="1"/>
      <c r="U233" s="46"/>
      <c r="V233" s="85"/>
      <c r="W233" s="48"/>
      <c r="X233" s="48"/>
      <c r="Y233" s="41"/>
      <c r="Z233" s="48"/>
      <c r="AA233" s="49"/>
      <c r="AB233" s="86"/>
      <c r="AC233" s="31">
        <f t="shared" si="671"/>
        <v>0</v>
      </c>
      <c r="AD233" s="1"/>
      <c r="AE233" s="1"/>
      <c r="AF233" s="1"/>
      <c r="AG233" s="1"/>
      <c r="AH233" s="1"/>
    </row>
    <row r="234" spans="1:34" s="50" customFormat="1">
      <c r="A234" s="44"/>
      <c r="B234" s="81"/>
      <c r="C234" s="82"/>
      <c r="D234" s="41"/>
      <c r="E234" s="65"/>
      <c r="F234" s="81"/>
      <c r="G234" s="44"/>
      <c r="H234" s="341"/>
      <c r="I234" s="270"/>
      <c r="J234" s="272"/>
      <c r="K234" s="272"/>
      <c r="L234" s="66"/>
      <c r="M234" s="41"/>
      <c r="N234" s="42"/>
      <c r="O234" s="43"/>
      <c r="P234" s="41"/>
      <c r="Q234" s="45"/>
      <c r="R234" s="1"/>
      <c r="S234" s="1"/>
      <c r="T234" s="1"/>
      <c r="U234" s="46"/>
      <c r="V234" s="85"/>
      <c r="W234" s="48"/>
      <c r="X234" s="48"/>
      <c r="Y234" s="41"/>
      <c r="Z234" s="48"/>
      <c r="AA234" s="49"/>
      <c r="AB234" s="86"/>
      <c r="AC234" s="31">
        <f t="shared" si="671"/>
        <v>0</v>
      </c>
      <c r="AD234" s="1"/>
      <c r="AE234" s="1"/>
      <c r="AF234" s="1"/>
      <c r="AG234" s="1"/>
      <c r="AH234" s="1"/>
    </row>
    <row r="235" spans="1:34" s="50" customFormat="1">
      <c r="A235" s="44"/>
      <c r="B235" s="81"/>
      <c r="C235" s="82"/>
      <c r="D235" s="41"/>
      <c r="E235" s="65"/>
      <c r="F235" s="81"/>
      <c r="G235" s="44"/>
      <c r="H235" s="341"/>
      <c r="I235" s="270"/>
      <c r="J235" s="272"/>
      <c r="K235" s="272"/>
      <c r="L235" s="66"/>
      <c r="M235" s="41"/>
      <c r="N235" s="42"/>
      <c r="O235" s="43"/>
      <c r="P235" s="41"/>
      <c r="Q235" s="45"/>
      <c r="R235" s="1"/>
      <c r="S235" s="1"/>
      <c r="T235" s="1"/>
      <c r="U235" s="46"/>
      <c r="V235" s="85"/>
      <c r="W235" s="48"/>
      <c r="X235" s="48"/>
      <c r="Y235" s="41"/>
      <c r="Z235" s="48"/>
      <c r="AA235" s="49"/>
      <c r="AB235" s="86"/>
      <c r="AC235" s="31">
        <f t="shared" si="671"/>
        <v>0</v>
      </c>
      <c r="AD235" s="1"/>
      <c r="AE235" s="1"/>
      <c r="AF235" s="1"/>
      <c r="AG235" s="1"/>
      <c r="AH235" s="1"/>
    </row>
    <row r="236" spans="1:34" s="50" customFormat="1">
      <c r="A236" s="44"/>
      <c r="B236" s="81"/>
      <c r="C236" s="82"/>
      <c r="D236" s="41"/>
      <c r="E236" s="65"/>
      <c r="F236" s="81"/>
      <c r="G236" s="44"/>
      <c r="H236" s="341"/>
      <c r="I236" s="270"/>
      <c r="J236" s="272"/>
      <c r="K236" s="272"/>
      <c r="L236" s="66"/>
      <c r="M236" s="41"/>
      <c r="N236" s="42"/>
      <c r="O236" s="43"/>
      <c r="P236" s="41"/>
      <c r="Q236" s="45"/>
      <c r="R236" s="1"/>
      <c r="S236" s="1"/>
      <c r="T236" s="1"/>
      <c r="U236" s="46"/>
      <c r="V236" s="85"/>
      <c r="W236" s="48"/>
      <c r="X236" s="48"/>
      <c r="Y236" s="41"/>
      <c r="Z236" s="48"/>
      <c r="AA236" s="49"/>
      <c r="AB236" s="86"/>
      <c r="AC236" s="31">
        <f t="shared" si="671"/>
        <v>0</v>
      </c>
      <c r="AD236" s="1"/>
      <c r="AE236" s="1"/>
      <c r="AF236" s="1"/>
      <c r="AG236" s="1"/>
      <c r="AH236" s="1"/>
    </row>
    <row r="237" spans="1:34" s="50" customFormat="1">
      <c r="A237" s="44"/>
      <c r="B237" s="81"/>
      <c r="C237" s="82"/>
      <c r="D237" s="41"/>
      <c r="E237" s="65"/>
      <c r="F237" s="81"/>
      <c r="G237" s="44"/>
      <c r="H237" s="341"/>
      <c r="I237" s="270"/>
      <c r="J237" s="272"/>
      <c r="K237" s="272"/>
      <c r="L237" s="66"/>
      <c r="M237" s="41"/>
      <c r="N237" s="42"/>
      <c r="O237" s="43"/>
      <c r="P237" s="41"/>
      <c r="Q237" s="45"/>
      <c r="R237" s="1"/>
      <c r="S237" s="1"/>
      <c r="T237" s="1"/>
      <c r="U237" s="46"/>
      <c r="V237" s="85"/>
      <c r="W237" s="48"/>
      <c r="X237" s="48"/>
      <c r="Y237" s="41"/>
      <c r="Z237" s="48"/>
      <c r="AA237" s="49"/>
      <c r="AB237" s="86"/>
      <c r="AC237" s="31">
        <f t="shared" si="671"/>
        <v>0</v>
      </c>
      <c r="AD237" s="1"/>
      <c r="AE237" s="1"/>
      <c r="AF237" s="1"/>
      <c r="AG237" s="1"/>
      <c r="AH237" s="1"/>
    </row>
    <row r="238" spans="1:34" s="50" customFormat="1">
      <c r="A238" s="44"/>
      <c r="B238" s="81"/>
      <c r="C238" s="82"/>
      <c r="D238" s="41"/>
      <c r="E238" s="65"/>
      <c r="F238" s="81"/>
      <c r="G238" s="44"/>
      <c r="H238" s="341"/>
      <c r="I238" s="270"/>
      <c r="J238" s="272"/>
      <c r="K238" s="272"/>
      <c r="L238" s="66"/>
      <c r="M238" s="41"/>
      <c r="N238" s="42"/>
      <c r="O238" s="43"/>
      <c r="P238" s="41"/>
      <c r="Q238" s="45"/>
      <c r="R238" s="1"/>
      <c r="S238" s="1"/>
      <c r="T238" s="1"/>
      <c r="U238" s="46"/>
      <c r="V238" s="85"/>
      <c r="W238" s="48"/>
      <c r="X238" s="48"/>
      <c r="Y238" s="41"/>
      <c r="Z238" s="48"/>
      <c r="AA238" s="49"/>
      <c r="AB238" s="86"/>
      <c r="AC238" s="31">
        <f t="shared" si="671"/>
        <v>0</v>
      </c>
      <c r="AD238" s="1"/>
      <c r="AE238" s="1"/>
      <c r="AF238" s="1"/>
      <c r="AG238" s="1"/>
      <c r="AH238" s="1"/>
    </row>
    <row r="239" spans="1:34" s="50" customFormat="1">
      <c r="A239" s="44"/>
      <c r="B239" s="81"/>
      <c r="C239" s="82"/>
      <c r="D239" s="41"/>
      <c r="E239" s="65"/>
      <c r="F239" s="81"/>
      <c r="G239" s="44"/>
      <c r="H239" s="341"/>
      <c r="I239" s="270"/>
      <c r="J239" s="272"/>
      <c r="K239" s="272"/>
      <c r="L239" s="66"/>
      <c r="M239" s="41"/>
      <c r="N239" s="42"/>
      <c r="O239" s="43"/>
      <c r="P239" s="41"/>
      <c r="Q239" s="45"/>
      <c r="R239" s="1"/>
      <c r="S239" s="1"/>
      <c r="T239" s="1"/>
      <c r="U239" s="46"/>
      <c r="V239" s="85"/>
      <c r="W239" s="48"/>
      <c r="X239" s="48"/>
      <c r="Y239" s="41"/>
      <c r="Z239" s="48"/>
      <c r="AA239" s="49"/>
      <c r="AB239" s="86"/>
      <c r="AC239" s="31">
        <f t="shared" si="671"/>
        <v>0</v>
      </c>
      <c r="AD239" s="1"/>
      <c r="AE239" s="1"/>
      <c r="AF239" s="1"/>
      <c r="AG239" s="1"/>
      <c r="AH239" s="1"/>
    </row>
    <row r="240" spans="1:34" s="50" customFormat="1">
      <c r="A240" s="44"/>
      <c r="B240" s="81"/>
      <c r="C240" s="82"/>
      <c r="D240" s="41"/>
      <c r="E240" s="65"/>
      <c r="F240" s="81"/>
      <c r="G240" s="44"/>
      <c r="H240" s="341"/>
      <c r="I240" s="270"/>
      <c r="J240" s="272"/>
      <c r="K240" s="272"/>
      <c r="L240" s="66"/>
      <c r="M240" s="41"/>
      <c r="N240" s="42"/>
      <c r="O240" s="43"/>
      <c r="P240" s="41"/>
      <c r="Q240" s="45"/>
      <c r="R240" s="1"/>
      <c r="S240" s="1"/>
      <c r="T240" s="1"/>
      <c r="U240" s="46"/>
      <c r="V240" s="85"/>
      <c r="W240" s="48"/>
      <c r="X240" s="48"/>
      <c r="Y240" s="41"/>
      <c r="Z240" s="48"/>
      <c r="AA240" s="49"/>
      <c r="AB240" s="86"/>
      <c r="AC240" s="31">
        <f t="shared" si="671"/>
        <v>0</v>
      </c>
      <c r="AD240" s="1"/>
      <c r="AE240" s="1"/>
      <c r="AF240" s="1"/>
      <c r="AG240" s="1"/>
      <c r="AH240" s="1"/>
    </row>
    <row r="241" spans="1:34" s="50" customFormat="1">
      <c r="A241" s="44"/>
      <c r="B241" s="81"/>
      <c r="C241" s="82"/>
      <c r="D241" s="41"/>
      <c r="E241" s="65"/>
      <c r="F241" s="81"/>
      <c r="G241" s="44"/>
      <c r="H241" s="341"/>
      <c r="I241" s="270"/>
      <c r="J241" s="272"/>
      <c r="K241" s="272"/>
      <c r="L241" s="66"/>
      <c r="M241" s="41"/>
      <c r="N241" s="42"/>
      <c r="O241" s="43"/>
      <c r="P241" s="41"/>
      <c r="Q241" s="45"/>
      <c r="R241" s="1"/>
      <c r="S241" s="1"/>
      <c r="T241" s="1"/>
      <c r="U241" s="46"/>
      <c r="V241" s="85"/>
      <c r="W241" s="48"/>
      <c r="X241" s="48"/>
      <c r="Y241" s="41"/>
      <c r="Z241" s="48"/>
      <c r="AA241" s="49"/>
      <c r="AB241" s="86"/>
      <c r="AC241" s="31">
        <f t="shared" si="671"/>
        <v>0</v>
      </c>
      <c r="AD241" s="1"/>
      <c r="AE241" s="1"/>
      <c r="AF241" s="1"/>
      <c r="AG241" s="1"/>
      <c r="AH241" s="1"/>
    </row>
    <row r="242" spans="1:34" s="50" customFormat="1">
      <c r="A242" s="44"/>
      <c r="B242" s="81"/>
      <c r="C242" s="82"/>
      <c r="D242" s="41"/>
      <c r="E242" s="65"/>
      <c r="F242" s="81"/>
      <c r="G242" s="44"/>
      <c r="H242" s="341"/>
      <c r="I242" s="270"/>
      <c r="J242" s="272"/>
      <c r="K242" s="272"/>
      <c r="L242" s="66"/>
      <c r="M242" s="41"/>
      <c r="N242" s="42"/>
      <c r="O242" s="43"/>
      <c r="P242" s="41"/>
      <c r="Q242" s="45"/>
      <c r="R242" s="1"/>
      <c r="S242" s="1"/>
      <c r="T242" s="1"/>
      <c r="U242" s="46"/>
      <c r="V242" s="85"/>
      <c r="W242" s="48"/>
      <c r="X242" s="48"/>
      <c r="Y242" s="41"/>
      <c r="Z242" s="48"/>
      <c r="AA242" s="49"/>
      <c r="AB242" s="86"/>
      <c r="AC242" s="31">
        <f t="shared" si="671"/>
        <v>0</v>
      </c>
      <c r="AD242" s="1"/>
      <c r="AE242" s="1"/>
      <c r="AF242" s="1"/>
      <c r="AG242" s="1"/>
      <c r="AH242" s="1"/>
    </row>
    <row r="243" spans="1:34" s="50" customFormat="1">
      <c r="A243" s="44"/>
      <c r="B243" s="81"/>
      <c r="C243" s="82"/>
      <c r="D243" s="41"/>
      <c r="E243" s="65"/>
      <c r="F243" s="81"/>
      <c r="G243" s="44"/>
      <c r="H243" s="341"/>
      <c r="I243" s="270"/>
      <c r="J243" s="272"/>
      <c r="K243" s="272"/>
      <c r="L243" s="66"/>
      <c r="M243" s="41"/>
      <c r="N243" s="42"/>
      <c r="O243" s="43"/>
      <c r="P243" s="41"/>
      <c r="Q243" s="45"/>
      <c r="R243" s="1"/>
      <c r="S243" s="1"/>
      <c r="T243" s="1"/>
      <c r="U243" s="46"/>
      <c r="V243" s="85"/>
      <c r="W243" s="48"/>
      <c r="X243" s="48"/>
      <c r="Y243" s="41"/>
      <c r="Z243" s="48"/>
      <c r="AA243" s="49"/>
      <c r="AB243" s="86"/>
      <c r="AC243" s="31">
        <f t="shared" si="671"/>
        <v>0</v>
      </c>
      <c r="AD243" s="1"/>
      <c r="AE243" s="1"/>
      <c r="AF243" s="1"/>
      <c r="AG243" s="1"/>
      <c r="AH243" s="1"/>
    </row>
    <row r="244" spans="1:34" s="50" customFormat="1">
      <c r="A244" s="44"/>
      <c r="B244" s="81"/>
      <c r="C244" s="82"/>
      <c r="D244" s="41"/>
      <c r="E244" s="65"/>
      <c r="F244" s="81"/>
      <c r="G244" s="44"/>
      <c r="H244" s="341"/>
      <c r="I244" s="270"/>
      <c r="J244" s="272"/>
      <c r="K244" s="272"/>
      <c r="L244" s="66"/>
      <c r="M244" s="41"/>
      <c r="N244" s="42"/>
      <c r="O244" s="43"/>
      <c r="P244" s="41"/>
      <c r="Q244" s="45"/>
      <c r="R244" s="1"/>
      <c r="S244" s="1"/>
      <c r="T244" s="1"/>
      <c r="U244" s="46"/>
      <c r="V244" s="85"/>
      <c r="W244" s="48"/>
      <c r="X244" s="48"/>
      <c r="Y244" s="41"/>
      <c r="Z244" s="48"/>
      <c r="AA244" s="49"/>
      <c r="AB244" s="86"/>
      <c r="AC244" s="31">
        <f t="shared" si="671"/>
        <v>0</v>
      </c>
      <c r="AD244" s="1"/>
      <c r="AE244" s="1"/>
      <c r="AF244" s="1"/>
      <c r="AG244" s="1"/>
      <c r="AH244" s="1"/>
    </row>
    <row r="245" spans="1:34" s="50" customFormat="1">
      <c r="A245" s="44"/>
      <c r="B245" s="81"/>
      <c r="C245" s="82"/>
      <c r="D245" s="41"/>
      <c r="E245" s="65"/>
      <c r="F245" s="81"/>
      <c r="G245" s="44"/>
      <c r="H245" s="341"/>
      <c r="I245" s="270"/>
      <c r="J245" s="272"/>
      <c r="K245" s="272"/>
      <c r="L245" s="66"/>
      <c r="M245" s="41"/>
      <c r="N245" s="42"/>
      <c r="O245" s="43"/>
      <c r="P245" s="41"/>
      <c r="Q245" s="45"/>
      <c r="R245" s="1"/>
      <c r="S245" s="1"/>
      <c r="T245" s="1"/>
      <c r="U245" s="46"/>
      <c r="V245" s="85"/>
      <c r="W245" s="48"/>
      <c r="X245" s="48"/>
      <c r="Y245" s="41"/>
      <c r="Z245" s="48"/>
      <c r="AA245" s="49"/>
      <c r="AB245" s="86"/>
      <c r="AC245" s="31">
        <f t="shared" si="671"/>
        <v>0</v>
      </c>
      <c r="AD245" s="1"/>
      <c r="AE245" s="1"/>
      <c r="AF245" s="1"/>
      <c r="AG245" s="1"/>
      <c r="AH245" s="1"/>
    </row>
    <row r="246" spans="1:34" s="50" customFormat="1">
      <c r="A246" s="44"/>
      <c r="B246" s="81"/>
      <c r="C246" s="82"/>
      <c r="D246" s="41"/>
      <c r="E246" s="65"/>
      <c r="F246" s="81"/>
      <c r="G246" s="44"/>
      <c r="H246" s="341"/>
      <c r="I246" s="270"/>
      <c r="J246" s="272"/>
      <c r="K246" s="272"/>
      <c r="L246" s="66"/>
      <c r="M246" s="41"/>
      <c r="N246" s="42"/>
      <c r="O246" s="43"/>
      <c r="P246" s="41"/>
      <c r="Q246" s="45"/>
      <c r="R246" s="1"/>
      <c r="S246" s="1"/>
      <c r="T246" s="1"/>
      <c r="U246" s="46"/>
      <c r="V246" s="85"/>
      <c r="W246" s="48"/>
      <c r="X246" s="48"/>
      <c r="Y246" s="41"/>
      <c r="Z246" s="48"/>
      <c r="AA246" s="49"/>
      <c r="AB246" s="86"/>
      <c r="AC246" s="31">
        <f t="shared" si="671"/>
        <v>0</v>
      </c>
      <c r="AD246" s="1"/>
      <c r="AE246" s="1"/>
      <c r="AF246" s="1"/>
      <c r="AG246" s="1"/>
      <c r="AH246" s="1"/>
    </row>
    <row r="247" spans="1:34" s="50" customFormat="1">
      <c r="A247" s="44"/>
      <c r="B247" s="81"/>
      <c r="C247" s="82"/>
      <c r="D247" s="41"/>
      <c r="E247" s="65"/>
      <c r="F247" s="81"/>
      <c r="G247" s="44"/>
      <c r="H247" s="341"/>
      <c r="I247" s="270"/>
      <c r="J247" s="272"/>
      <c r="K247" s="272"/>
      <c r="L247" s="66"/>
      <c r="M247" s="41"/>
      <c r="N247" s="42"/>
      <c r="O247" s="43"/>
      <c r="P247" s="41"/>
      <c r="Q247" s="45"/>
      <c r="R247" s="1"/>
      <c r="S247" s="1"/>
      <c r="T247" s="1"/>
      <c r="U247" s="46"/>
      <c r="V247" s="85"/>
      <c r="W247" s="48"/>
      <c r="X247" s="48"/>
      <c r="Y247" s="41"/>
      <c r="Z247" s="48"/>
      <c r="AA247" s="49"/>
      <c r="AB247" s="86"/>
      <c r="AC247" s="31">
        <f t="shared" si="671"/>
        <v>0</v>
      </c>
      <c r="AD247" s="1"/>
      <c r="AE247" s="1"/>
      <c r="AF247" s="1"/>
      <c r="AG247" s="1"/>
      <c r="AH247" s="1"/>
    </row>
    <row r="248" spans="1:34" s="50" customFormat="1">
      <c r="A248" s="44"/>
      <c r="B248" s="81"/>
      <c r="C248" s="82"/>
      <c r="D248" s="41"/>
      <c r="E248" s="65"/>
      <c r="F248" s="81"/>
      <c r="G248" s="44"/>
      <c r="H248" s="341"/>
      <c r="I248" s="270"/>
      <c r="J248" s="272"/>
      <c r="K248" s="272"/>
      <c r="L248" s="66"/>
      <c r="M248" s="41"/>
      <c r="N248" s="42"/>
      <c r="O248" s="43"/>
      <c r="P248" s="41"/>
      <c r="Q248" s="45"/>
      <c r="R248" s="1"/>
      <c r="S248" s="1"/>
      <c r="T248" s="1"/>
      <c r="U248" s="46"/>
      <c r="V248" s="85"/>
      <c r="W248" s="48"/>
      <c r="X248" s="48"/>
      <c r="Y248" s="41"/>
      <c r="Z248" s="48"/>
      <c r="AA248" s="49"/>
      <c r="AB248" s="86"/>
      <c r="AC248" s="31">
        <f t="shared" si="671"/>
        <v>0</v>
      </c>
      <c r="AD248" s="1"/>
      <c r="AE248" s="1"/>
      <c r="AF248" s="1"/>
      <c r="AG248" s="1"/>
      <c r="AH248" s="1"/>
    </row>
    <row r="249" spans="1:34" s="50" customFormat="1">
      <c r="A249" s="44"/>
      <c r="B249" s="81"/>
      <c r="C249" s="82"/>
      <c r="D249" s="41"/>
      <c r="E249" s="65"/>
      <c r="F249" s="81"/>
      <c r="G249" s="44"/>
      <c r="H249" s="341"/>
      <c r="I249" s="270"/>
      <c r="J249" s="272"/>
      <c r="K249" s="272"/>
      <c r="L249" s="66"/>
      <c r="M249" s="41"/>
      <c r="N249" s="42"/>
      <c r="O249" s="43"/>
      <c r="P249" s="41"/>
      <c r="Q249" s="45"/>
      <c r="R249" s="1"/>
      <c r="S249" s="1"/>
      <c r="T249" s="1"/>
      <c r="U249" s="46"/>
      <c r="V249" s="85"/>
      <c r="W249" s="48"/>
      <c r="X249" s="48"/>
      <c r="Y249" s="41"/>
      <c r="Z249" s="48"/>
      <c r="AA249" s="49"/>
      <c r="AB249" s="86"/>
      <c r="AC249" s="31">
        <f t="shared" si="671"/>
        <v>0</v>
      </c>
      <c r="AD249" s="1"/>
      <c r="AE249" s="1"/>
      <c r="AF249" s="1"/>
      <c r="AG249" s="1"/>
      <c r="AH249" s="1"/>
    </row>
    <row r="250" spans="1:34" s="50" customFormat="1">
      <c r="A250" s="44"/>
      <c r="B250" s="81"/>
      <c r="C250" s="82"/>
      <c r="D250" s="41"/>
      <c r="E250" s="65"/>
      <c r="F250" s="81"/>
      <c r="G250" s="44"/>
      <c r="H250" s="341"/>
      <c r="I250" s="270"/>
      <c r="J250" s="272"/>
      <c r="K250" s="272"/>
      <c r="L250" s="66"/>
      <c r="M250" s="41"/>
      <c r="N250" s="42"/>
      <c r="O250" s="43"/>
      <c r="P250" s="41"/>
      <c r="Q250" s="45"/>
      <c r="R250" s="1"/>
      <c r="S250" s="1"/>
      <c r="T250" s="1"/>
      <c r="U250" s="46"/>
      <c r="V250" s="85"/>
      <c r="W250" s="48"/>
      <c r="X250" s="48"/>
      <c r="Y250" s="41"/>
      <c r="Z250" s="48"/>
      <c r="AA250" s="49"/>
      <c r="AB250" s="86"/>
      <c r="AC250" s="31">
        <f t="shared" si="671"/>
        <v>0</v>
      </c>
      <c r="AD250" s="1"/>
      <c r="AE250" s="1"/>
      <c r="AF250" s="1"/>
      <c r="AG250" s="1"/>
      <c r="AH250" s="1"/>
    </row>
    <row r="251" spans="1:34" s="50" customFormat="1">
      <c r="A251" s="44"/>
      <c r="B251" s="81"/>
      <c r="C251" s="82"/>
      <c r="D251" s="41"/>
      <c r="E251" s="65"/>
      <c r="F251" s="81"/>
      <c r="G251" s="44"/>
      <c r="H251" s="341"/>
      <c r="I251" s="270"/>
      <c r="J251" s="272"/>
      <c r="K251" s="272"/>
      <c r="L251" s="66"/>
      <c r="M251" s="41"/>
      <c r="N251" s="42"/>
      <c r="O251" s="43"/>
      <c r="P251" s="41"/>
      <c r="Q251" s="45"/>
      <c r="R251" s="1"/>
      <c r="S251" s="1"/>
      <c r="T251" s="1"/>
      <c r="U251" s="46"/>
      <c r="V251" s="85"/>
      <c r="W251" s="48"/>
      <c r="X251" s="48"/>
      <c r="Y251" s="41"/>
      <c r="Z251" s="48"/>
      <c r="AA251" s="49"/>
      <c r="AB251" s="86"/>
      <c r="AC251" s="31">
        <f t="shared" si="671"/>
        <v>0</v>
      </c>
      <c r="AD251" s="1"/>
      <c r="AE251" s="1"/>
      <c r="AF251" s="1"/>
      <c r="AG251" s="1"/>
      <c r="AH251" s="1"/>
    </row>
    <row r="252" spans="1:34" s="50" customFormat="1">
      <c r="A252" s="44"/>
      <c r="B252" s="81"/>
      <c r="C252" s="82"/>
      <c r="D252" s="41"/>
      <c r="E252" s="65"/>
      <c r="F252" s="81"/>
      <c r="G252" s="44"/>
      <c r="H252" s="341"/>
      <c r="I252" s="270"/>
      <c r="J252" s="272"/>
      <c r="K252" s="272"/>
      <c r="L252" s="66"/>
      <c r="M252" s="41"/>
      <c r="N252" s="42"/>
      <c r="O252" s="43"/>
      <c r="P252" s="41"/>
      <c r="Q252" s="45"/>
      <c r="R252" s="1"/>
      <c r="S252" s="1"/>
      <c r="T252" s="1"/>
      <c r="U252" s="46"/>
      <c r="V252" s="85"/>
      <c r="W252" s="48"/>
      <c r="X252" s="48"/>
      <c r="Y252" s="41"/>
      <c r="Z252" s="48"/>
      <c r="AA252" s="49"/>
      <c r="AB252" s="86"/>
      <c r="AC252" s="31">
        <f t="shared" si="671"/>
        <v>0</v>
      </c>
      <c r="AD252" s="1"/>
      <c r="AE252" s="1"/>
      <c r="AF252" s="1"/>
      <c r="AG252" s="1"/>
      <c r="AH252" s="1"/>
    </row>
    <row r="253" spans="1:34" s="50" customFormat="1">
      <c r="A253" s="44"/>
      <c r="B253" s="81"/>
      <c r="C253" s="82"/>
      <c r="D253" s="41"/>
      <c r="E253" s="65"/>
      <c r="F253" s="81"/>
      <c r="G253" s="44"/>
      <c r="H253" s="341"/>
      <c r="I253" s="270"/>
      <c r="J253" s="272"/>
      <c r="K253" s="272"/>
      <c r="L253" s="66"/>
      <c r="M253" s="41"/>
      <c r="N253" s="42"/>
      <c r="O253" s="43"/>
      <c r="P253" s="41"/>
      <c r="Q253" s="45"/>
      <c r="R253" s="1"/>
      <c r="S253" s="1"/>
      <c r="T253" s="1"/>
      <c r="U253" s="46"/>
      <c r="V253" s="85"/>
      <c r="W253" s="48"/>
      <c r="X253" s="48"/>
      <c r="Y253" s="41"/>
      <c r="Z253" s="48"/>
      <c r="AA253" s="49"/>
      <c r="AB253" s="86"/>
      <c r="AC253" s="31">
        <f t="shared" si="671"/>
        <v>0</v>
      </c>
      <c r="AD253" s="1"/>
      <c r="AE253" s="1"/>
      <c r="AF253" s="1"/>
      <c r="AG253" s="1"/>
      <c r="AH253" s="1"/>
    </row>
    <row r="254" spans="1:34" s="50" customFormat="1">
      <c r="A254" s="44"/>
      <c r="B254" s="81"/>
      <c r="C254" s="82"/>
      <c r="D254" s="41"/>
      <c r="E254" s="65"/>
      <c r="F254" s="81"/>
      <c r="G254" s="44"/>
      <c r="H254" s="341"/>
      <c r="I254" s="270"/>
      <c r="J254" s="272"/>
      <c r="K254" s="272"/>
      <c r="L254" s="66"/>
      <c r="M254" s="41"/>
      <c r="N254" s="42"/>
      <c r="O254" s="43"/>
      <c r="P254" s="41"/>
      <c r="Q254" s="45"/>
      <c r="R254" s="1"/>
      <c r="S254" s="1"/>
      <c r="T254" s="1"/>
      <c r="U254" s="46"/>
      <c r="V254" s="85"/>
      <c r="W254" s="48"/>
      <c r="X254" s="48"/>
      <c r="Y254" s="41"/>
      <c r="Z254" s="48"/>
      <c r="AA254" s="49"/>
      <c r="AB254" s="86"/>
      <c r="AC254" s="31">
        <f t="shared" si="671"/>
        <v>0</v>
      </c>
      <c r="AD254" s="1"/>
      <c r="AE254" s="1"/>
      <c r="AF254" s="1"/>
      <c r="AG254" s="1"/>
      <c r="AH254" s="1"/>
    </row>
    <row r="255" spans="1:34" s="50" customFormat="1">
      <c r="A255" s="44"/>
      <c r="B255" s="81"/>
      <c r="C255" s="82"/>
      <c r="D255" s="41"/>
      <c r="E255" s="65"/>
      <c r="F255" s="81"/>
      <c r="G255" s="44"/>
      <c r="H255" s="341"/>
      <c r="I255" s="270"/>
      <c r="J255" s="272"/>
      <c r="K255" s="272"/>
      <c r="L255" s="66"/>
      <c r="M255" s="41"/>
      <c r="N255" s="42"/>
      <c r="O255" s="43"/>
      <c r="P255" s="41"/>
      <c r="Q255" s="45"/>
      <c r="R255" s="1"/>
      <c r="S255" s="1"/>
      <c r="T255" s="1"/>
      <c r="U255" s="46"/>
      <c r="V255" s="85"/>
      <c r="W255" s="48"/>
      <c r="X255" s="48"/>
      <c r="Y255" s="41"/>
      <c r="Z255" s="48"/>
      <c r="AA255" s="49"/>
      <c r="AB255" s="86"/>
      <c r="AC255" s="31">
        <f t="shared" si="671"/>
        <v>0</v>
      </c>
      <c r="AD255" s="1"/>
      <c r="AE255" s="1"/>
      <c r="AF255" s="1"/>
      <c r="AG255" s="1"/>
      <c r="AH255" s="1"/>
    </row>
    <row r="256" spans="1:34" s="50" customFormat="1">
      <c r="A256" s="44"/>
      <c r="B256" s="81"/>
      <c r="C256" s="82"/>
      <c r="D256" s="41"/>
      <c r="E256" s="65"/>
      <c r="F256" s="81"/>
      <c r="G256" s="44"/>
      <c r="H256" s="341"/>
      <c r="I256" s="270"/>
      <c r="J256" s="272"/>
      <c r="K256" s="272"/>
      <c r="L256" s="66"/>
      <c r="M256" s="41"/>
      <c r="N256" s="42"/>
      <c r="O256" s="43"/>
      <c r="P256" s="41"/>
      <c r="Q256" s="45"/>
      <c r="R256" s="1"/>
      <c r="S256" s="1"/>
      <c r="T256" s="1"/>
      <c r="U256" s="46"/>
      <c r="V256" s="85"/>
      <c r="W256" s="48"/>
      <c r="X256" s="48"/>
      <c r="Y256" s="41"/>
      <c r="Z256" s="48"/>
      <c r="AA256" s="49"/>
      <c r="AB256" s="86"/>
      <c r="AC256" s="31">
        <f t="shared" si="671"/>
        <v>0</v>
      </c>
      <c r="AD256" s="1"/>
      <c r="AE256" s="1"/>
      <c r="AF256" s="1"/>
      <c r="AG256" s="1"/>
      <c r="AH256" s="1"/>
    </row>
    <row r="257" spans="1:34" s="50" customFormat="1">
      <c r="A257" s="44"/>
      <c r="B257" s="81"/>
      <c r="C257" s="82"/>
      <c r="D257" s="41"/>
      <c r="E257" s="65"/>
      <c r="F257" s="81"/>
      <c r="G257" s="44"/>
      <c r="H257" s="341"/>
      <c r="I257" s="270"/>
      <c r="J257" s="272"/>
      <c r="K257" s="272"/>
      <c r="L257" s="66"/>
      <c r="M257" s="41"/>
      <c r="N257" s="42"/>
      <c r="O257" s="43"/>
      <c r="P257" s="41"/>
      <c r="Q257" s="45"/>
      <c r="R257" s="1"/>
      <c r="S257" s="1"/>
      <c r="T257" s="1"/>
      <c r="U257" s="46"/>
      <c r="V257" s="85"/>
      <c r="W257" s="48"/>
      <c r="X257" s="48"/>
      <c r="Y257" s="41"/>
      <c r="Z257" s="48"/>
      <c r="AA257" s="49"/>
      <c r="AB257" s="86"/>
      <c r="AC257" s="31">
        <f t="shared" si="671"/>
        <v>0</v>
      </c>
      <c r="AD257" s="1"/>
      <c r="AE257" s="1"/>
      <c r="AF257" s="1"/>
      <c r="AG257" s="1"/>
      <c r="AH257" s="1"/>
    </row>
    <row r="258" spans="1:34" s="50" customFormat="1">
      <c r="A258" s="44"/>
      <c r="B258" s="81"/>
      <c r="C258" s="82"/>
      <c r="D258" s="41"/>
      <c r="E258" s="65"/>
      <c r="F258" s="81"/>
      <c r="G258" s="44"/>
      <c r="H258" s="341"/>
      <c r="I258" s="270"/>
      <c r="J258" s="272"/>
      <c r="K258" s="272"/>
      <c r="L258" s="66"/>
      <c r="M258" s="41"/>
      <c r="N258" s="42"/>
      <c r="O258" s="43"/>
      <c r="P258" s="41"/>
      <c r="Q258" s="45"/>
      <c r="R258" s="1"/>
      <c r="S258" s="1"/>
      <c r="T258" s="1"/>
      <c r="U258" s="46"/>
      <c r="V258" s="85"/>
      <c r="W258" s="48"/>
      <c r="X258" s="48"/>
      <c r="Y258" s="41"/>
      <c r="Z258" s="48"/>
      <c r="AA258" s="49"/>
      <c r="AB258" s="86"/>
      <c r="AC258" s="31">
        <f t="shared" si="671"/>
        <v>0</v>
      </c>
      <c r="AD258" s="1"/>
      <c r="AE258" s="1"/>
      <c r="AF258" s="1"/>
      <c r="AG258" s="1"/>
      <c r="AH258" s="1"/>
    </row>
    <row r="259" spans="1:34" s="50" customFormat="1">
      <c r="A259" s="44"/>
      <c r="B259" s="81"/>
      <c r="C259" s="82"/>
      <c r="D259" s="41"/>
      <c r="E259" s="65"/>
      <c r="F259" s="81"/>
      <c r="G259" s="44"/>
      <c r="H259" s="341"/>
      <c r="I259" s="270"/>
      <c r="J259" s="272"/>
      <c r="K259" s="272"/>
      <c r="L259" s="66"/>
      <c r="M259" s="41"/>
      <c r="N259" s="42"/>
      <c r="O259" s="43"/>
      <c r="P259" s="41"/>
      <c r="Q259" s="45"/>
      <c r="R259" s="1"/>
      <c r="S259" s="1"/>
      <c r="T259" s="1"/>
      <c r="U259" s="46"/>
      <c r="V259" s="85"/>
      <c r="W259" s="48"/>
      <c r="X259" s="48"/>
      <c r="Y259" s="41"/>
      <c r="Z259" s="48"/>
      <c r="AA259" s="49"/>
      <c r="AB259" s="86"/>
      <c r="AC259" s="31">
        <f t="shared" si="671"/>
        <v>0</v>
      </c>
      <c r="AD259" s="1"/>
      <c r="AE259" s="1"/>
      <c r="AF259" s="1"/>
      <c r="AG259" s="1"/>
      <c r="AH259" s="1"/>
    </row>
    <row r="260" spans="1:34" s="50" customFormat="1">
      <c r="A260" s="44"/>
      <c r="B260" s="81"/>
      <c r="C260" s="82"/>
      <c r="D260" s="41"/>
      <c r="E260" s="65"/>
      <c r="F260" s="81"/>
      <c r="G260" s="44"/>
      <c r="H260" s="341"/>
      <c r="I260" s="270"/>
      <c r="J260" s="272"/>
      <c r="K260" s="272"/>
      <c r="L260" s="66"/>
      <c r="M260" s="41"/>
      <c r="N260" s="42"/>
      <c r="O260" s="43"/>
      <c r="P260" s="41"/>
      <c r="Q260" s="45"/>
      <c r="R260" s="1"/>
      <c r="S260" s="1"/>
      <c r="T260" s="1"/>
      <c r="U260" s="46"/>
      <c r="V260" s="85"/>
      <c r="W260" s="48"/>
      <c r="X260" s="48"/>
      <c r="Y260" s="41"/>
      <c r="Z260" s="48"/>
      <c r="AA260" s="49"/>
      <c r="AB260" s="86"/>
      <c r="AC260" s="31">
        <f t="shared" si="671"/>
        <v>0</v>
      </c>
      <c r="AD260" s="1"/>
      <c r="AE260" s="1"/>
      <c r="AF260" s="1"/>
      <c r="AG260" s="1"/>
      <c r="AH260" s="1"/>
    </row>
    <row r="261" spans="1:34" s="50" customFormat="1">
      <c r="A261" s="44"/>
      <c r="B261" s="81"/>
      <c r="C261" s="82"/>
      <c r="D261" s="41"/>
      <c r="E261" s="65"/>
      <c r="F261" s="81"/>
      <c r="G261" s="44"/>
      <c r="H261" s="341"/>
      <c r="I261" s="270"/>
      <c r="J261" s="272"/>
      <c r="K261" s="272"/>
      <c r="L261" s="66"/>
      <c r="M261" s="41"/>
      <c r="N261" s="42"/>
      <c r="O261" s="43"/>
      <c r="P261" s="41"/>
      <c r="Q261" s="45"/>
      <c r="R261" s="1"/>
      <c r="S261" s="1"/>
      <c r="T261" s="1"/>
      <c r="U261" s="46"/>
      <c r="V261" s="85"/>
      <c r="W261" s="48"/>
      <c r="X261" s="48"/>
      <c r="Y261" s="41"/>
      <c r="Z261" s="48"/>
      <c r="AA261" s="49"/>
      <c r="AB261" s="86"/>
      <c r="AC261" s="31">
        <f t="shared" si="671"/>
        <v>0</v>
      </c>
      <c r="AD261" s="1"/>
      <c r="AE261" s="1"/>
      <c r="AF261" s="1"/>
      <c r="AG261" s="1"/>
      <c r="AH261" s="1"/>
    </row>
    <row r="262" spans="1:34" s="50" customFormat="1">
      <c r="A262" s="44"/>
      <c r="B262" s="81"/>
      <c r="C262" s="82"/>
      <c r="D262" s="41"/>
      <c r="E262" s="65"/>
      <c r="F262" s="81"/>
      <c r="G262" s="44"/>
      <c r="H262" s="341"/>
      <c r="I262" s="270"/>
      <c r="J262" s="272"/>
      <c r="K262" s="272"/>
      <c r="L262" s="66"/>
      <c r="M262" s="41"/>
      <c r="N262" s="42"/>
      <c r="O262" s="43"/>
      <c r="P262" s="41"/>
      <c r="Q262" s="45"/>
      <c r="R262" s="1"/>
      <c r="S262" s="1"/>
      <c r="T262" s="1"/>
      <c r="U262" s="46"/>
      <c r="V262" s="85"/>
      <c r="W262" s="48"/>
      <c r="X262" s="48"/>
      <c r="Y262" s="41"/>
      <c r="Z262" s="48"/>
      <c r="AA262" s="49"/>
      <c r="AB262" s="86"/>
      <c r="AC262" s="31">
        <f t="shared" si="671"/>
        <v>0</v>
      </c>
      <c r="AD262" s="1"/>
      <c r="AE262" s="1"/>
      <c r="AF262" s="1"/>
      <c r="AG262" s="1"/>
      <c r="AH262" s="1"/>
    </row>
    <row r="263" spans="1:34" s="50" customFormat="1">
      <c r="A263" s="44"/>
      <c r="B263" s="81"/>
      <c r="C263" s="82"/>
      <c r="D263" s="41"/>
      <c r="E263" s="65"/>
      <c r="F263" s="81"/>
      <c r="G263" s="44"/>
      <c r="H263" s="341"/>
      <c r="I263" s="270"/>
      <c r="J263" s="272"/>
      <c r="K263" s="272"/>
      <c r="L263" s="66"/>
      <c r="M263" s="41"/>
      <c r="N263" s="42"/>
      <c r="O263" s="43"/>
      <c r="P263" s="41"/>
      <c r="Q263" s="45"/>
      <c r="R263" s="1"/>
      <c r="S263" s="1"/>
      <c r="T263" s="1"/>
      <c r="U263" s="46"/>
      <c r="V263" s="85"/>
      <c r="W263" s="48"/>
      <c r="X263" s="48"/>
      <c r="Y263" s="41"/>
      <c r="Z263" s="48"/>
      <c r="AA263" s="49"/>
      <c r="AB263" s="86"/>
      <c r="AC263" s="31">
        <f t="shared" si="671"/>
        <v>0</v>
      </c>
      <c r="AD263" s="1"/>
      <c r="AE263" s="1"/>
      <c r="AF263" s="1"/>
      <c r="AG263" s="1"/>
      <c r="AH263" s="1"/>
    </row>
    <row r="264" spans="1:34" s="50" customFormat="1">
      <c r="A264" s="44"/>
      <c r="B264" s="81"/>
      <c r="C264" s="82"/>
      <c r="D264" s="41"/>
      <c r="E264" s="65"/>
      <c r="F264" s="81"/>
      <c r="G264" s="44"/>
      <c r="H264" s="341"/>
      <c r="I264" s="270"/>
      <c r="J264" s="272"/>
      <c r="K264" s="272"/>
      <c r="L264" s="66"/>
      <c r="M264" s="41"/>
      <c r="N264" s="42"/>
      <c r="O264" s="43"/>
      <c r="P264" s="41"/>
      <c r="Q264" s="45"/>
      <c r="R264" s="1"/>
      <c r="S264" s="1"/>
      <c r="T264" s="1"/>
      <c r="U264" s="46"/>
      <c r="V264" s="85"/>
      <c r="W264" s="48"/>
      <c r="X264" s="48"/>
      <c r="Y264" s="41"/>
      <c r="Z264" s="48"/>
      <c r="AA264" s="49"/>
      <c r="AB264" s="86"/>
      <c r="AC264" s="31">
        <f t="shared" si="671"/>
        <v>0</v>
      </c>
      <c r="AD264" s="1"/>
      <c r="AE264" s="1"/>
      <c r="AF264" s="1"/>
      <c r="AG264" s="1"/>
      <c r="AH264" s="1"/>
    </row>
    <row r="265" spans="1:34" s="50" customFormat="1">
      <c r="A265" s="44"/>
      <c r="B265" s="81"/>
      <c r="C265" s="82"/>
      <c r="D265" s="41"/>
      <c r="E265" s="65"/>
      <c r="F265" s="81"/>
      <c r="G265" s="44"/>
      <c r="H265" s="341"/>
      <c r="I265" s="270"/>
      <c r="J265" s="272"/>
      <c r="K265" s="272"/>
      <c r="L265" s="66"/>
      <c r="M265" s="41"/>
      <c r="N265" s="42"/>
      <c r="O265" s="43"/>
      <c r="P265" s="41"/>
      <c r="Q265" s="45"/>
      <c r="R265" s="1"/>
      <c r="S265" s="1"/>
      <c r="T265" s="1"/>
      <c r="U265" s="46"/>
      <c r="V265" s="85"/>
      <c r="W265" s="48"/>
      <c r="X265" s="48"/>
      <c r="Y265" s="41"/>
      <c r="Z265" s="48"/>
      <c r="AA265" s="49"/>
      <c r="AB265" s="86"/>
      <c r="AC265" s="31">
        <f t="shared" si="671"/>
        <v>0</v>
      </c>
      <c r="AD265" s="1"/>
      <c r="AE265" s="1"/>
      <c r="AF265" s="1"/>
      <c r="AG265" s="1"/>
      <c r="AH265" s="1"/>
    </row>
    <row r="266" spans="1:34" s="50" customFormat="1">
      <c r="A266" s="44"/>
      <c r="B266" s="81"/>
      <c r="C266" s="82"/>
      <c r="D266" s="41"/>
      <c r="E266" s="65"/>
      <c r="F266" s="81"/>
      <c r="G266" s="44"/>
      <c r="H266" s="341"/>
      <c r="I266" s="270"/>
      <c r="J266" s="272"/>
      <c r="K266" s="272"/>
      <c r="L266" s="66"/>
      <c r="M266" s="41"/>
      <c r="N266" s="42"/>
      <c r="O266" s="43"/>
      <c r="P266" s="41"/>
      <c r="Q266" s="45"/>
      <c r="R266" s="1"/>
      <c r="S266" s="1"/>
      <c r="T266" s="1"/>
      <c r="U266" s="46"/>
      <c r="V266" s="85"/>
      <c r="W266" s="48"/>
      <c r="X266" s="48"/>
      <c r="Y266" s="41"/>
      <c r="Z266" s="48"/>
      <c r="AA266" s="49"/>
      <c r="AB266" s="86"/>
      <c r="AC266" s="31">
        <f t="shared" si="671"/>
        <v>0</v>
      </c>
      <c r="AD266" s="1"/>
      <c r="AE266" s="1"/>
      <c r="AF266" s="1"/>
      <c r="AG266" s="1"/>
      <c r="AH266" s="1"/>
    </row>
    <row r="267" spans="1:34" s="50" customFormat="1">
      <c r="A267" s="44"/>
      <c r="B267" s="81"/>
      <c r="C267" s="82"/>
      <c r="D267" s="41"/>
      <c r="E267" s="65"/>
      <c r="F267" s="81"/>
      <c r="G267" s="44"/>
      <c r="H267" s="341"/>
      <c r="I267" s="270"/>
      <c r="J267" s="272"/>
      <c r="K267" s="272"/>
      <c r="L267" s="66"/>
      <c r="M267" s="41"/>
      <c r="N267" s="42"/>
      <c r="O267" s="43"/>
      <c r="P267" s="41"/>
      <c r="Q267" s="45"/>
      <c r="R267" s="1"/>
      <c r="S267" s="1"/>
      <c r="T267" s="1"/>
      <c r="U267" s="46"/>
      <c r="V267" s="85"/>
      <c r="W267" s="48"/>
      <c r="X267" s="48"/>
      <c r="Y267" s="41"/>
      <c r="Z267" s="48"/>
      <c r="AA267" s="49"/>
      <c r="AB267" s="86"/>
      <c r="AC267" s="31">
        <f t="shared" si="671"/>
        <v>0</v>
      </c>
      <c r="AD267" s="1"/>
      <c r="AE267" s="1"/>
      <c r="AF267" s="1"/>
      <c r="AG267" s="1"/>
      <c r="AH267" s="1"/>
    </row>
    <row r="268" spans="1:34" s="50" customFormat="1">
      <c r="A268" s="44"/>
      <c r="B268" s="81"/>
      <c r="C268" s="82"/>
      <c r="D268" s="41"/>
      <c r="E268" s="65"/>
      <c r="F268" s="81"/>
      <c r="G268" s="44"/>
      <c r="H268" s="341"/>
      <c r="I268" s="270"/>
      <c r="J268" s="272"/>
      <c r="K268" s="272"/>
      <c r="L268" s="66"/>
      <c r="M268" s="41"/>
      <c r="N268" s="42"/>
      <c r="O268" s="43"/>
      <c r="P268" s="41"/>
      <c r="Q268" s="45"/>
      <c r="R268" s="1"/>
      <c r="S268" s="1"/>
      <c r="T268" s="1"/>
      <c r="U268" s="46"/>
      <c r="V268" s="85"/>
      <c r="W268" s="48"/>
      <c r="X268" s="48"/>
      <c r="Y268" s="41"/>
      <c r="Z268" s="48"/>
      <c r="AA268" s="49"/>
      <c r="AB268" s="86"/>
      <c r="AC268" s="31">
        <f t="shared" si="671"/>
        <v>0</v>
      </c>
      <c r="AD268" s="1"/>
      <c r="AE268" s="1"/>
      <c r="AF268" s="1"/>
      <c r="AG268" s="1"/>
      <c r="AH268" s="1"/>
    </row>
    <row r="269" spans="1:34" s="50" customFormat="1">
      <c r="A269" s="44"/>
      <c r="B269" s="81"/>
      <c r="C269" s="82"/>
      <c r="D269" s="41"/>
      <c r="E269" s="65"/>
      <c r="F269" s="81"/>
      <c r="G269" s="44"/>
      <c r="H269" s="341"/>
      <c r="I269" s="270"/>
      <c r="J269" s="272"/>
      <c r="K269" s="272"/>
      <c r="L269" s="66"/>
      <c r="M269" s="41"/>
      <c r="N269" s="42"/>
      <c r="O269" s="43"/>
      <c r="P269" s="41"/>
      <c r="Q269" s="45"/>
      <c r="R269" s="1"/>
      <c r="S269" s="1"/>
      <c r="T269" s="1"/>
      <c r="U269" s="46"/>
      <c r="V269" s="85"/>
      <c r="W269" s="48"/>
      <c r="X269" s="48"/>
      <c r="Y269" s="41"/>
      <c r="Z269" s="48"/>
      <c r="AA269" s="49"/>
      <c r="AB269" s="86"/>
      <c r="AC269" s="31">
        <f t="shared" si="671"/>
        <v>0</v>
      </c>
      <c r="AD269" s="1"/>
      <c r="AE269" s="1"/>
      <c r="AF269" s="1"/>
      <c r="AG269" s="1"/>
      <c r="AH269" s="1"/>
    </row>
    <row r="270" spans="1:34" s="50" customFormat="1">
      <c r="A270" s="44"/>
      <c r="B270" s="81"/>
      <c r="C270" s="82"/>
      <c r="D270" s="41"/>
      <c r="E270" s="65"/>
      <c r="F270" s="81"/>
      <c r="G270" s="44"/>
      <c r="H270" s="341"/>
      <c r="I270" s="270"/>
      <c r="J270" s="272"/>
      <c r="K270" s="272"/>
      <c r="L270" s="66"/>
      <c r="M270" s="41"/>
      <c r="N270" s="42"/>
      <c r="O270" s="43"/>
      <c r="P270" s="41"/>
      <c r="Q270" s="45"/>
      <c r="R270" s="1"/>
      <c r="S270" s="1"/>
      <c r="T270" s="1"/>
      <c r="U270" s="46"/>
      <c r="V270" s="85"/>
      <c r="W270" s="48"/>
      <c r="X270" s="48"/>
      <c r="Y270" s="41"/>
      <c r="Z270" s="48"/>
      <c r="AA270" s="49"/>
      <c r="AB270" s="86"/>
      <c r="AC270" s="31">
        <f t="shared" si="671"/>
        <v>0</v>
      </c>
      <c r="AD270" s="1"/>
      <c r="AE270" s="1"/>
      <c r="AF270" s="1"/>
      <c r="AG270" s="1"/>
      <c r="AH270" s="1"/>
    </row>
    <row r="271" spans="1:34" s="50" customFormat="1">
      <c r="A271" s="44"/>
      <c r="B271" s="81"/>
      <c r="C271" s="82"/>
      <c r="D271" s="41"/>
      <c r="E271" s="65"/>
      <c r="F271" s="81"/>
      <c r="G271" s="44"/>
      <c r="H271" s="341"/>
      <c r="I271" s="270"/>
      <c r="J271" s="272"/>
      <c r="K271" s="272"/>
      <c r="L271" s="66"/>
      <c r="M271" s="41"/>
      <c r="N271" s="42"/>
      <c r="O271" s="43"/>
      <c r="P271" s="41"/>
      <c r="Q271" s="45"/>
      <c r="R271" s="1"/>
      <c r="S271" s="1"/>
      <c r="T271" s="1"/>
      <c r="U271" s="46"/>
      <c r="V271" s="85"/>
      <c r="W271" s="48"/>
      <c r="X271" s="48"/>
      <c r="Y271" s="41"/>
      <c r="Z271" s="48"/>
      <c r="AA271" s="49"/>
      <c r="AB271" s="86"/>
      <c r="AC271" s="31">
        <f t="shared" si="671"/>
        <v>0</v>
      </c>
      <c r="AD271" s="1"/>
      <c r="AE271" s="1"/>
      <c r="AF271" s="1"/>
      <c r="AG271" s="1"/>
      <c r="AH271" s="1"/>
    </row>
    <row r="272" spans="1:34" s="50" customFormat="1">
      <c r="A272" s="44"/>
      <c r="B272" s="81"/>
      <c r="C272" s="82"/>
      <c r="D272" s="41"/>
      <c r="E272" s="65"/>
      <c r="F272" s="81"/>
      <c r="G272" s="44"/>
      <c r="H272" s="341"/>
      <c r="I272" s="270"/>
      <c r="J272" s="272"/>
      <c r="K272" s="272"/>
      <c r="L272" s="66"/>
      <c r="M272" s="41"/>
      <c r="N272" s="42"/>
      <c r="O272" s="43"/>
      <c r="P272" s="41"/>
      <c r="Q272" s="45"/>
      <c r="R272" s="1"/>
      <c r="S272" s="1"/>
      <c r="T272" s="1"/>
      <c r="U272" s="46"/>
      <c r="V272" s="85"/>
      <c r="W272" s="48"/>
      <c r="X272" s="48"/>
      <c r="Y272" s="41"/>
      <c r="Z272" s="48"/>
      <c r="AA272" s="49"/>
      <c r="AB272" s="86"/>
      <c r="AC272" s="31">
        <f t="shared" si="671"/>
        <v>0</v>
      </c>
      <c r="AD272" s="1"/>
      <c r="AE272" s="1"/>
      <c r="AF272" s="1"/>
      <c r="AG272" s="1"/>
      <c r="AH272" s="1"/>
    </row>
    <row r="273" spans="1:34" s="50" customFormat="1">
      <c r="A273" s="44"/>
      <c r="B273" s="81"/>
      <c r="C273" s="82"/>
      <c r="D273" s="41"/>
      <c r="E273" s="65"/>
      <c r="F273" s="81"/>
      <c r="G273" s="44"/>
      <c r="H273" s="341"/>
      <c r="I273" s="270"/>
      <c r="J273" s="272"/>
      <c r="K273" s="272"/>
      <c r="L273" s="66"/>
      <c r="M273" s="41"/>
      <c r="N273" s="42"/>
      <c r="O273" s="43"/>
      <c r="P273" s="41"/>
      <c r="Q273" s="45"/>
      <c r="R273" s="1"/>
      <c r="S273" s="1"/>
      <c r="T273" s="1"/>
      <c r="U273" s="46"/>
      <c r="V273" s="85"/>
      <c r="W273" s="48"/>
      <c r="X273" s="48"/>
      <c r="Y273" s="41"/>
      <c r="Z273" s="48"/>
      <c r="AA273" s="49"/>
      <c r="AB273" s="86"/>
      <c r="AC273" s="31">
        <f t="shared" si="671"/>
        <v>0</v>
      </c>
      <c r="AD273" s="1"/>
      <c r="AE273" s="1"/>
      <c r="AF273" s="1"/>
      <c r="AG273" s="1"/>
      <c r="AH273" s="1"/>
    </row>
    <row r="274" spans="1:34" s="50" customFormat="1">
      <c r="A274" s="44"/>
      <c r="B274" s="81"/>
      <c r="C274" s="82"/>
      <c r="D274" s="41"/>
      <c r="E274" s="65"/>
      <c r="F274" s="81"/>
      <c r="G274" s="44"/>
      <c r="H274" s="341"/>
      <c r="I274" s="270"/>
      <c r="J274" s="272"/>
      <c r="K274" s="272"/>
      <c r="L274" s="66"/>
      <c r="M274" s="41"/>
      <c r="N274" s="42"/>
      <c r="O274" s="43"/>
      <c r="P274" s="41"/>
      <c r="Q274" s="45"/>
      <c r="R274" s="1"/>
      <c r="S274" s="1"/>
      <c r="T274" s="1"/>
      <c r="U274" s="46"/>
      <c r="V274" s="85"/>
      <c r="W274" s="48"/>
      <c r="X274" s="48"/>
      <c r="Y274" s="41"/>
      <c r="Z274" s="48"/>
      <c r="AA274" s="49"/>
      <c r="AB274" s="86"/>
      <c r="AC274" s="31">
        <f t="shared" si="671"/>
        <v>0</v>
      </c>
      <c r="AD274" s="1"/>
      <c r="AE274" s="1"/>
      <c r="AF274" s="1"/>
      <c r="AG274" s="1"/>
      <c r="AH274" s="1"/>
    </row>
    <row r="275" spans="1:34" s="50" customFormat="1">
      <c r="A275" s="44"/>
      <c r="B275" s="81"/>
      <c r="C275" s="82"/>
      <c r="D275" s="41"/>
      <c r="E275" s="65"/>
      <c r="F275" s="81"/>
      <c r="G275" s="44"/>
      <c r="H275" s="341"/>
      <c r="I275" s="270"/>
      <c r="J275" s="272"/>
      <c r="K275" s="272"/>
      <c r="L275" s="66"/>
      <c r="M275" s="41"/>
      <c r="N275" s="42"/>
      <c r="O275" s="43"/>
      <c r="P275" s="41"/>
      <c r="Q275" s="45"/>
      <c r="R275" s="1"/>
      <c r="S275" s="1"/>
      <c r="T275" s="1"/>
      <c r="U275" s="46"/>
      <c r="V275" s="85"/>
      <c r="W275" s="48"/>
      <c r="X275" s="48"/>
      <c r="Y275" s="41"/>
      <c r="Z275" s="48"/>
      <c r="AA275" s="49"/>
      <c r="AB275" s="86"/>
      <c r="AC275" s="31">
        <f t="shared" si="671"/>
        <v>0</v>
      </c>
      <c r="AD275" s="1"/>
      <c r="AE275" s="1"/>
      <c r="AF275" s="1"/>
      <c r="AG275" s="1"/>
      <c r="AH275" s="1"/>
    </row>
    <row r="276" spans="1:34" s="50" customFormat="1">
      <c r="A276" s="44"/>
      <c r="B276" s="81"/>
      <c r="C276" s="82"/>
      <c r="D276" s="41"/>
      <c r="E276" s="65"/>
      <c r="F276" s="81"/>
      <c r="G276" s="44"/>
      <c r="H276" s="341"/>
      <c r="I276" s="270"/>
      <c r="J276" s="272"/>
      <c r="K276" s="272"/>
      <c r="L276" s="66"/>
      <c r="M276" s="41"/>
      <c r="N276" s="42"/>
      <c r="O276" s="43"/>
      <c r="P276" s="41"/>
      <c r="Q276" s="45"/>
      <c r="R276" s="1"/>
      <c r="S276" s="1"/>
      <c r="T276" s="1"/>
      <c r="U276" s="46"/>
      <c r="V276" s="85"/>
      <c r="W276" s="48"/>
      <c r="X276" s="48"/>
      <c r="Y276" s="41"/>
      <c r="Z276" s="48"/>
      <c r="AA276" s="49"/>
      <c r="AB276" s="86"/>
      <c r="AC276" s="31">
        <f t="shared" si="671"/>
        <v>0</v>
      </c>
      <c r="AD276" s="1"/>
      <c r="AE276" s="1"/>
      <c r="AF276" s="1"/>
      <c r="AG276" s="1"/>
      <c r="AH276" s="1"/>
    </row>
    <row r="277" spans="1:34" s="50" customFormat="1">
      <c r="A277" s="44"/>
      <c r="B277" s="81"/>
      <c r="C277" s="82"/>
      <c r="D277" s="41"/>
      <c r="E277" s="65"/>
      <c r="F277" s="81"/>
      <c r="G277" s="44"/>
      <c r="H277" s="341"/>
      <c r="I277" s="270"/>
      <c r="J277" s="272"/>
      <c r="K277" s="272"/>
      <c r="L277" s="66"/>
      <c r="M277" s="41"/>
      <c r="N277" s="42"/>
      <c r="O277" s="43"/>
      <c r="P277" s="41"/>
      <c r="Q277" s="45"/>
      <c r="R277" s="1"/>
      <c r="S277" s="1"/>
      <c r="T277" s="1"/>
      <c r="U277" s="46"/>
      <c r="V277" s="85"/>
      <c r="W277" s="48"/>
      <c r="X277" s="48"/>
      <c r="Y277" s="41"/>
      <c r="Z277" s="48"/>
      <c r="AA277" s="49"/>
      <c r="AB277" s="86"/>
      <c r="AC277" s="31">
        <f t="shared" si="671"/>
        <v>0</v>
      </c>
      <c r="AD277" s="1"/>
      <c r="AE277" s="1"/>
      <c r="AF277" s="1"/>
      <c r="AG277" s="1"/>
      <c r="AH277" s="1"/>
    </row>
    <row r="278" spans="1:34" s="50" customFormat="1">
      <c r="A278" s="44"/>
      <c r="B278" s="81"/>
      <c r="C278" s="82"/>
      <c r="D278" s="41"/>
      <c r="E278" s="65"/>
      <c r="F278" s="81"/>
      <c r="G278" s="44"/>
      <c r="H278" s="341"/>
      <c r="I278" s="270"/>
      <c r="J278" s="272"/>
      <c r="K278" s="272"/>
      <c r="L278" s="66"/>
      <c r="M278" s="41"/>
      <c r="N278" s="42"/>
      <c r="O278" s="43"/>
      <c r="P278" s="41"/>
      <c r="Q278" s="45"/>
      <c r="R278" s="1"/>
      <c r="S278" s="1"/>
      <c r="T278" s="1"/>
      <c r="U278" s="46"/>
      <c r="V278" s="85"/>
      <c r="W278" s="48"/>
      <c r="X278" s="48"/>
      <c r="Y278" s="41"/>
      <c r="Z278" s="48"/>
      <c r="AA278" s="49"/>
      <c r="AB278" s="86"/>
      <c r="AC278" s="31">
        <f t="shared" si="671"/>
        <v>0</v>
      </c>
      <c r="AD278" s="1"/>
      <c r="AE278" s="1"/>
      <c r="AF278" s="1"/>
      <c r="AG278" s="1"/>
      <c r="AH278" s="1"/>
    </row>
    <row r="279" spans="1:34" s="50" customFormat="1">
      <c r="A279" s="44"/>
      <c r="B279" s="81"/>
      <c r="C279" s="82"/>
      <c r="D279" s="41"/>
      <c r="E279" s="65"/>
      <c r="F279" s="81"/>
      <c r="G279" s="44"/>
      <c r="H279" s="341"/>
      <c r="I279" s="270"/>
      <c r="J279" s="272"/>
      <c r="K279" s="272"/>
      <c r="L279" s="66"/>
      <c r="M279" s="41"/>
      <c r="N279" s="42"/>
      <c r="O279" s="43"/>
      <c r="P279" s="41"/>
      <c r="Q279" s="45"/>
      <c r="R279" s="1"/>
      <c r="S279" s="1"/>
      <c r="T279" s="1"/>
      <c r="U279" s="46"/>
      <c r="V279" s="85"/>
      <c r="W279" s="48"/>
      <c r="X279" s="48"/>
      <c r="Y279" s="41"/>
      <c r="Z279" s="48"/>
      <c r="AA279" s="49"/>
      <c r="AB279" s="86"/>
      <c r="AC279" s="31">
        <f t="shared" si="671"/>
        <v>0</v>
      </c>
      <c r="AD279" s="1"/>
      <c r="AE279" s="1"/>
      <c r="AF279" s="1"/>
      <c r="AG279" s="1"/>
      <c r="AH279" s="1"/>
    </row>
    <row r="280" spans="1:34" s="50" customFormat="1">
      <c r="A280" s="44"/>
      <c r="B280" s="81"/>
      <c r="C280" s="82"/>
      <c r="D280" s="41"/>
      <c r="E280" s="65"/>
      <c r="F280" s="81"/>
      <c r="G280" s="44"/>
      <c r="H280" s="341"/>
      <c r="I280" s="270"/>
      <c r="J280" s="272"/>
      <c r="K280" s="272"/>
      <c r="L280" s="66"/>
      <c r="M280" s="41"/>
      <c r="N280" s="42"/>
      <c r="O280" s="43"/>
      <c r="P280" s="41"/>
      <c r="Q280" s="45"/>
      <c r="R280" s="1"/>
      <c r="S280" s="1"/>
      <c r="T280" s="1"/>
      <c r="U280" s="46"/>
      <c r="V280" s="85"/>
      <c r="W280" s="48"/>
      <c r="X280" s="48"/>
      <c r="Y280" s="41"/>
      <c r="Z280" s="48"/>
      <c r="AA280" s="49"/>
      <c r="AB280" s="86"/>
      <c r="AC280" s="31">
        <f t="shared" si="671"/>
        <v>0</v>
      </c>
      <c r="AD280" s="1"/>
      <c r="AE280" s="1"/>
      <c r="AF280" s="1"/>
      <c r="AG280" s="1"/>
      <c r="AH280" s="1"/>
    </row>
    <row r="281" spans="1:34" s="50" customFormat="1">
      <c r="A281" s="44"/>
      <c r="B281" s="81"/>
      <c r="C281" s="82"/>
      <c r="D281" s="41"/>
      <c r="E281" s="65"/>
      <c r="F281" s="81"/>
      <c r="G281" s="44"/>
      <c r="H281" s="341"/>
      <c r="I281" s="270"/>
      <c r="J281" s="272"/>
      <c r="K281" s="272"/>
      <c r="L281" s="66"/>
      <c r="M281" s="41"/>
      <c r="N281" s="42"/>
      <c r="O281" s="43"/>
      <c r="P281" s="41"/>
      <c r="Q281" s="45"/>
      <c r="R281" s="1"/>
      <c r="S281" s="1"/>
      <c r="T281" s="1"/>
      <c r="U281" s="46"/>
      <c r="V281" s="85"/>
      <c r="W281" s="48"/>
      <c r="X281" s="48"/>
      <c r="Y281" s="41"/>
      <c r="Z281" s="48"/>
      <c r="AA281" s="49"/>
      <c r="AB281" s="86"/>
      <c r="AC281" s="31">
        <f t="shared" si="671"/>
        <v>0</v>
      </c>
      <c r="AD281" s="1"/>
      <c r="AE281" s="1"/>
      <c r="AF281" s="1"/>
      <c r="AG281" s="1"/>
      <c r="AH281" s="1"/>
    </row>
    <row r="282" spans="1:34" s="50" customFormat="1">
      <c r="A282" s="44"/>
      <c r="B282" s="81"/>
      <c r="C282" s="82"/>
      <c r="D282" s="41"/>
      <c r="E282" s="65"/>
      <c r="F282" s="81"/>
      <c r="G282" s="44"/>
      <c r="H282" s="341"/>
      <c r="I282" s="270"/>
      <c r="J282" s="272"/>
      <c r="K282" s="272"/>
      <c r="L282" s="66"/>
      <c r="M282" s="41"/>
      <c r="N282" s="42"/>
      <c r="O282" s="43"/>
      <c r="P282" s="41"/>
      <c r="Q282" s="45"/>
      <c r="R282" s="1"/>
      <c r="S282" s="1"/>
      <c r="T282" s="1"/>
      <c r="U282" s="46"/>
      <c r="V282" s="85"/>
      <c r="W282" s="48"/>
      <c r="X282" s="48"/>
      <c r="Y282" s="41"/>
      <c r="Z282" s="48"/>
      <c r="AA282" s="49"/>
      <c r="AB282" s="86"/>
      <c r="AC282" s="31">
        <f t="shared" si="671"/>
        <v>0</v>
      </c>
      <c r="AD282" s="1"/>
      <c r="AE282" s="1"/>
      <c r="AF282" s="1"/>
      <c r="AG282" s="1"/>
      <c r="AH282" s="1"/>
    </row>
    <row r="283" spans="1:34" s="50" customFormat="1">
      <c r="A283" s="44"/>
      <c r="B283" s="81"/>
      <c r="C283" s="82"/>
      <c r="D283" s="41"/>
      <c r="E283" s="65"/>
      <c r="F283" s="81"/>
      <c r="G283" s="44"/>
      <c r="H283" s="341"/>
      <c r="I283" s="270"/>
      <c r="J283" s="272"/>
      <c r="K283" s="272"/>
      <c r="L283" s="66"/>
      <c r="M283" s="41"/>
      <c r="N283" s="42"/>
      <c r="O283" s="43"/>
      <c r="P283" s="41"/>
      <c r="Q283" s="45"/>
      <c r="R283" s="1"/>
      <c r="S283" s="1"/>
      <c r="T283" s="1"/>
      <c r="U283" s="46"/>
      <c r="V283" s="85"/>
      <c r="W283" s="48"/>
      <c r="X283" s="48"/>
      <c r="Y283" s="41"/>
      <c r="Z283" s="48"/>
      <c r="AA283" s="49"/>
      <c r="AB283" s="86"/>
      <c r="AC283" s="31">
        <f t="shared" si="671"/>
        <v>0</v>
      </c>
      <c r="AD283" s="1"/>
      <c r="AE283" s="1"/>
      <c r="AF283" s="1"/>
      <c r="AG283" s="1"/>
      <c r="AH283" s="1"/>
    </row>
    <row r="284" spans="1:34" s="50" customFormat="1">
      <c r="A284" s="44"/>
      <c r="B284" s="81"/>
      <c r="C284" s="82"/>
      <c r="D284" s="41"/>
      <c r="E284" s="65"/>
      <c r="F284" s="81"/>
      <c r="G284" s="44"/>
      <c r="H284" s="341"/>
      <c r="I284" s="270"/>
      <c r="J284" s="272"/>
      <c r="K284" s="272"/>
      <c r="L284" s="66"/>
      <c r="M284" s="41"/>
      <c r="N284" s="42"/>
      <c r="O284" s="43"/>
      <c r="P284" s="41"/>
      <c r="Q284" s="45"/>
      <c r="R284" s="1"/>
      <c r="S284" s="1"/>
      <c r="T284" s="1"/>
      <c r="U284" s="46"/>
      <c r="V284" s="85"/>
      <c r="W284" s="48"/>
      <c r="X284" s="48"/>
      <c r="Y284" s="41"/>
      <c r="Z284" s="48"/>
      <c r="AA284" s="49"/>
      <c r="AB284" s="86"/>
      <c r="AC284" s="31">
        <f t="shared" si="671"/>
        <v>0</v>
      </c>
      <c r="AD284" s="1"/>
      <c r="AE284" s="1"/>
      <c r="AF284" s="1"/>
      <c r="AG284" s="1"/>
      <c r="AH284" s="1"/>
    </row>
    <row r="285" spans="1:34" s="50" customFormat="1">
      <c r="A285" s="44"/>
      <c r="B285" s="81"/>
      <c r="C285" s="82"/>
      <c r="D285" s="41"/>
      <c r="E285" s="65"/>
      <c r="F285" s="81"/>
      <c r="G285" s="44"/>
      <c r="H285" s="341"/>
      <c r="I285" s="270"/>
      <c r="J285" s="272"/>
      <c r="K285" s="272"/>
      <c r="L285" s="66"/>
      <c r="M285" s="41"/>
      <c r="N285" s="42"/>
      <c r="O285" s="43"/>
      <c r="P285" s="41"/>
      <c r="Q285" s="45"/>
      <c r="R285" s="1"/>
      <c r="S285" s="1"/>
      <c r="T285" s="1"/>
      <c r="U285" s="46"/>
      <c r="V285" s="85"/>
      <c r="W285" s="48"/>
      <c r="X285" s="48"/>
      <c r="Y285" s="41"/>
      <c r="Z285" s="48"/>
      <c r="AA285" s="49"/>
      <c r="AB285" s="86"/>
      <c r="AC285" s="31">
        <f t="shared" si="671"/>
        <v>0</v>
      </c>
      <c r="AD285" s="1"/>
      <c r="AE285" s="1"/>
      <c r="AF285" s="1"/>
      <c r="AG285" s="1"/>
      <c r="AH285" s="1"/>
    </row>
    <row r="286" spans="1:34" s="50" customFormat="1">
      <c r="A286" s="44"/>
      <c r="B286" s="81"/>
      <c r="C286" s="82"/>
      <c r="D286" s="41"/>
      <c r="E286" s="65"/>
      <c r="F286" s="81"/>
      <c r="G286" s="44"/>
      <c r="H286" s="341"/>
      <c r="I286" s="270"/>
      <c r="J286" s="272"/>
      <c r="K286" s="272"/>
      <c r="L286" s="66"/>
      <c r="M286" s="41"/>
      <c r="N286" s="42"/>
      <c r="O286" s="43"/>
      <c r="P286" s="41"/>
      <c r="Q286" s="45"/>
      <c r="R286" s="1"/>
      <c r="S286" s="1"/>
      <c r="T286" s="1"/>
      <c r="U286" s="46"/>
      <c r="V286" s="85"/>
      <c r="W286" s="48"/>
      <c r="X286" s="48"/>
      <c r="Y286" s="41"/>
      <c r="Z286" s="48"/>
      <c r="AA286" s="49"/>
      <c r="AB286" s="86"/>
      <c r="AC286" s="31">
        <f t="shared" si="671"/>
        <v>0</v>
      </c>
      <c r="AD286" s="1"/>
      <c r="AE286" s="1"/>
      <c r="AF286" s="1"/>
      <c r="AG286" s="1"/>
      <c r="AH286" s="1"/>
    </row>
    <row r="287" spans="1:34" s="50" customFormat="1">
      <c r="A287" s="44"/>
      <c r="B287" s="81"/>
      <c r="C287" s="82"/>
      <c r="D287" s="41"/>
      <c r="E287" s="65"/>
      <c r="F287" s="81"/>
      <c r="G287" s="44"/>
      <c r="H287" s="341"/>
      <c r="I287" s="270"/>
      <c r="J287" s="272"/>
      <c r="K287" s="272"/>
      <c r="L287" s="66"/>
      <c r="M287" s="41"/>
      <c r="N287" s="42"/>
      <c r="O287" s="43"/>
      <c r="P287" s="41"/>
      <c r="Q287" s="45"/>
      <c r="R287" s="1"/>
      <c r="S287" s="1"/>
      <c r="T287" s="1"/>
      <c r="U287" s="46"/>
      <c r="V287" s="85"/>
      <c r="W287" s="48"/>
      <c r="X287" s="48"/>
      <c r="Y287" s="41"/>
      <c r="Z287" s="48"/>
      <c r="AA287" s="49"/>
      <c r="AB287" s="86"/>
      <c r="AC287" s="31">
        <f t="shared" si="671"/>
        <v>0</v>
      </c>
      <c r="AD287" s="1"/>
      <c r="AE287" s="1"/>
      <c r="AF287" s="1"/>
      <c r="AG287" s="1"/>
      <c r="AH287" s="1"/>
    </row>
    <row r="288" spans="1:34" s="50" customFormat="1">
      <c r="A288" s="44"/>
      <c r="B288" s="81"/>
      <c r="C288" s="82"/>
      <c r="D288" s="41"/>
      <c r="E288" s="65"/>
      <c r="F288" s="81"/>
      <c r="G288" s="44"/>
      <c r="H288" s="341"/>
      <c r="I288" s="270"/>
      <c r="J288" s="272"/>
      <c r="K288" s="272"/>
      <c r="L288" s="66"/>
      <c r="M288" s="41"/>
      <c r="N288" s="42"/>
      <c r="O288" s="43"/>
      <c r="P288" s="41"/>
      <c r="Q288" s="45"/>
      <c r="R288" s="1"/>
      <c r="S288" s="1"/>
      <c r="T288" s="1"/>
      <c r="U288" s="46"/>
      <c r="V288" s="85"/>
      <c r="W288" s="48"/>
      <c r="X288" s="48"/>
      <c r="Y288" s="41"/>
      <c r="Z288" s="48"/>
      <c r="AA288" s="49"/>
      <c r="AB288" s="86"/>
      <c r="AC288" s="31">
        <f t="shared" si="671"/>
        <v>0</v>
      </c>
      <c r="AD288" s="1"/>
      <c r="AE288" s="1"/>
      <c r="AF288" s="1"/>
      <c r="AG288" s="1"/>
      <c r="AH288" s="1"/>
    </row>
    <row r="289" spans="1:34" s="50" customFormat="1">
      <c r="A289" s="44"/>
      <c r="B289" s="81"/>
      <c r="C289" s="82"/>
      <c r="D289" s="41"/>
      <c r="E289" s="65"/>
      <c r="F289" s="81"/>
      <c r="G289" s="44"/>
      <c r="H289" s="341"/>
      <c r="I289" s="270"/>
      <c r="J289" s="272"/>
      <c r="K289" s="272"/>
      <c r="L289" s="66"/>
      <c r="M289" s="41"/>
      <c r="N289" s="42"/>
      <c r="O289" s="43"/>
      <c r="P289" s="41"/>
      <c r="Q289" s="45"/>
      <c r="R289" s="1"/>
      <c r="S289" s="1"/>
      <c r="T289" s="1"/>
      <c r="U289" s="46"/>
      <c r="V289" s="85"/>
      <c r="W289" s="48"/>
      <c r="X289" s="48"/>
      <c r="Y289" s="41"/>
      <c r="Z289" s="48"/>
      <c r="AA289" s="49"/>
      <c r="AB289" s="86"/>
      <c r="AC289" s="31">
        <f t="shared" si="671"/>
        <v>0</v>
      </c>
      <c r="AD289" s="1"/>
      <c r="AE289" s="1"/>
      <c r="AF289" s="1"/>
      <c r="AG289" s="1"/>
      <c r="AH289" s="1"/>
    </row>
    <row r="290" spans="1:34" s="50" customFormat="1">
      <c r="A290" s="44"/>
      <c r="B290" s="81"/>
      <c r="C290" s="82"/>
      <c r="D290" s="41"/>
      <c r="E290" s="65"/>
      <c r="F290" s="81"/>
      <c r="G290" s="44"/>
      <c r="H290" s="341"/>
      <c r="I290" s="270"/>
      <c r="J290" s="272"/>
      <c r="K290" s="272"/>
      <c r="L290" s="66"/>
      <c r="M290" s="41"/>
      <c r="N290" s="42"/>
      <c r="O290" s="43"/>
      <c r="P290" s="41"/>
      <c r="Q290" s="45"/>
      <c r="R290" s="1"/>
      <c r="S290" s="1"/>
      <c r="T290" s="1"/>
      <c r="U290" s="46"/>
      <c r="V290" s="85"/>
      <c r="W290" s="48"/>
      <c r="X290" s="48"/>
      <c r="Y290" s="41"/>
      <c r="Z290" s="48"/>
      <c r="AA290" s="49"/>
      <c r="AB290" s="86"/>
      <c r="AC290" s="31">
        <f t="shared" si="671"/>
        <v>0</v>
      </c>
      <c r="AD290" s="1"/>
      <c r="AE290" s="1"/>
      <c r="AF290" s="1"/>
      <c r="AG290" s="1"/>
      <c r="AH290" s="1"/>
    </row>
    <row r="291" spans="1:34" s="50" customFormat="1">
      <c r="A291" s="44"/>
      <c r="B291" s="81"/>
      <c r="C291" s="82"/>
      <c r="D291" s="41"/>
      <c r="E291" s="65"/>
      <c r="F291" s="81"/>
      <c r="G291" s="44"/>
      <c r="H291" s="341"/>
      <c r="I291" s="270"/>
      <c r="J291" s="272"/>
      <c r="K291" s="272"/>
      <c r="L291" s="66"/>
      <c r="M291" s="41"/>
      <c r="N291" s="42"/>
      <c r="O291" s="43"/>
      <c r="P291" s="41"/>
      <c r="Q291" s="45"/>
      <c r="R291" s="1"/>
      <c r="S291" s="1"/>
      <c r="T291" s="1"/>
      <c r="U291" s="46"/>
      <c r="V291" s="85"/>
      <c r="W291" s="48"/>
      <c r="X291" s="48"/>
      <c r="Y291" s="41"/>
      <c r="Z291" s="48"/>
      <c r="AA291" s="49"/>
      <c r="AB291" s="86"/>
      <c r="AC291" s="31">
        <f t="shared" si="671"/>
        <v>0</v>
      </c>
      <c r="AD291" s="1"/>
      <c r="AE291" s="1"/>
      <c r="AF291" s="1"/>
      <c r="AG291" s="1"/>
      <c r="AH291" s="1"/>
    </row>
    <row r="292" spans="1:34" s="50" customFormat="1">
      <c r="A292" s="44"/>
      <c r="B292" s="81"/>
      <c r="C292" s="82"/>
      <c r="D292" s="41"/>
      <c r="E292" s="65"/>
      <c r="F292" s="81"/>
      <c r="G292" s="44"/>
      <c r="H292" s="341"/>
      <c r="I292" s="270"/>
      <c r="J292" s="272"/>
      <c r="K292" s="272"/>
      <c r="L292" s="66"/>
      <c r="M292" s="41"/>
      <c r="N292" s="42"/>
      <c r="O292" s="43"/>
      <c r="P292" s="41"/>
      <c r="Q292" s="45"/>
      <c r="R292" s="1"/>
      <c r="S292" s="1"/>
      <c r="T292" s="1"/>
      <c r="U292" s="46"/>
      <c r="V292" s="85"/>
      <c r="W292" s="48"/>
      <c r="X292" s="48"/>
      <c r="Y292" s="41"/>
      <c r="Z292" s="48"/>
      <c r="AA292" s="49"/>
      <c r="AB292" s="86"/>
      <c r="AC292" s="31">
        <f t="shared" si="671"/>
        <v>0</v>
      </c>
      <c r="AD292" s="1"/>
      <c r="AE292" s="1"/>
      <c r="AF292" s="1"/>
      <c r="AG292" s="1"/>
      <c r="AH292" s="1"/>
    </row>
    <row r="293" spans="1:34" s="50" customFormat="1">
      <c r="A293" s="44"/>
      <c r="B293" s="81"/>
      <c r="C293" s="82"/>
      <c r="D293" s="41"/>
      <c r="E293" s="65"/>
      <c r="F293" s="81"/>
      <c r="G293" s="44"/>
      <c r="H293" s="341"/>
      <c r="I293" s="270"/>
      <c r="J293" s="272"/>
      <c r="K293" s="272"/>
      <c r="L293" s="66"/>
      <c r="M293" s="41"/>
      <c r="N293" s="42"/>
      <c r="O293" s="43"/>
      <c r="P293" s="41"/>
      <c r="Q293" s="45"/>
      <c r="R293" s="1"/>
      <c r="S293" s="1"/>
      <c r="T293" s="1"/>
      <c r="U293" s="46"/>
      <c r="V293" s="85"/>
      <c r="W293" s="48"/>
      <c r="X293" s="48"/>
      <c r="Y293" s="41"/>
      <c r="Z293" s="48"/>
      <c r="AA293" s="49"/>
      <c r="AB293" s="86"/>
      <c r="AC293" s="31">
        <f t="shared" si="671"/>
        <v>0</v>
      </c>
      <c r="AD293" s="1"/>
      <c r="AE293" s="1"/>
      <c r="AF293" s="1"/>
      <c r="AG293" s="1"/>
      <c r="AH293" s="1"/>
    </row>
    <row r="294" spans="1:34" s="50" customFormat="1">
      <c r="A294" s="44"/>
      <c r="B294" s="81"/>
      <c r="C294" s="82"/>
      <c r="D294" s="41"/>
      <c r="E294" s="65"/>
      <c r="F294" s="81"/>
      <c r="G294" s="44"/>
      <c r="H294" s="341"/>
      <c r="I294" s="270"/>
      <c r="J294" s="272"/>
      <c r="K294" s="272"/>
      <c r="L294" s="66"/>
      <c r="M294" s="41"/>
      <c r="N294" s="42"/>
      <c r="O294" s="43"/>
      <c r="P294" s="41"/>
      <c r="Q294" s="45"/>
      <c r="R294" s="1"/>
      <c r="S294" s="1"/>
      <c r="T294" s="1"/>
      <c r="U294" s="46"/>
      <c r="V294" s="85"/>
      <c r="W294" s="48"/>
      <c r="X294" s="48"/>
      <c r="Y294" s="41"/>
      <c r="Z294" s="48"/>
      <c r="AA294" s="49"/>
      <c r="AB294" s="86"/>
      <c r="AC294" s="31">
        <f t="shared" si="671"/>
        <v>0</v>
      </c>
      <c r="AD294" s="1"/>
      <c r="AE294" s="1"/>
      <c r="AF294" s="1"/>
      <c r="AG294" s="1"/>
      <c r="AH294" s="1"/>
    </row>
    <row r="295" spans="1:34" s="50" customFormat="1">
      <c r="A295" s="44"/>
      <c r="B295" s="81"/>
      <c r="C295" s="82"/>
      <c r="D295" s="41"/>
      <c r="E295" s="65"/>
      <c r="F295" s="81"/>
      <c r="G295" s="44"/>
      <c r="H295" s="341"/>
      <c r="I295" s="270"/>
      <c r="J295" s="272"/>
      <c r="K295" s="272"/>
      <c r="L295" s="66"/>
      <c r="M295" s="41"/>
      <c r="N295" s="42"/>
      <c r="O295" s="43"/>
      <c r="P295" s="41"/>
      <c r="Q295" s="45"/>
      <c r="R295" s="1"/>
      <c r="S295" s="1"/>
      <c r="T295" s="1"/>
      <c r="U295" s="46"/>
      <c r="V295" s="85"/>
      <c r="W295" s="48"/>
      <c r="X295" s="48"/>
      <c r="Y295" s="41"/>
      <c r="Z295" s="48"/>
      <c r="AA295" s="49"/>
      <c r="AB295" s="86"/>
      <c r="AC295" s="31">
        <f t="shared" ref="AC295:AC358" si="672">ROUNDUP(AB295/0.75, -1)</f>
        <v>0</v>
      </c>
      <c r="AD295" s="1"/>
      <c r="AE295" s="1"/>
      <c r="AF295" s="1"/>
      <c r="AG295" s="1"/>
      <c r="AH295" s="1"/>
    </row>
    <row r="296" spans="1:34" s="50" customFormat="1">
      <c r="A296" s="44"/>
      <c r="B296" s="81"/>
      <c r="C296" s="82"/>
      <c r="D296" s="41"/>
      <c r="E296" s="65"/>
      <c r="F296" s="81"/>
      <c r="G296" s="44"/>
      <c r="H296" s="341"/>
      <c r="I296" s="270"/>
      <c r="J296" s="272"/>
      <c r="K296" s="272"/>
      <c r="L296" s="66"/>
      <c r="M296" s="41"/>
      <c r="N296" s="42"/>
      <c r="O296" s="43"/>
      <c r="P296" s="41"/>
      <c r="Q296" s="45"/>
      <c r="R296" s="1"/>
      <c r="S296" s="1"/>
      <c r="T296" s="1"/>
      <c r="U296" s="46"/>
      <c r="V296" s="85"/>
      <c r="W296" s="48"/>
      <c r="X296" s="48"/>
      <c r="Y296" s="41"/>
      <c r="Z296" s="48"/>
      <c r="AA296" s="49"/>
      <c r="AB296" s="86"/>
      <c r="AC296" s="31">
        <f t="shared" si="672"/>
        <v>0</v>
      </c>
      <c r="AD296" s="1"/>
      <c r="AE296" s="1"/>
      <c r="AF296" s="1"/>
      <c r="AG296" s="1"/>
      <c r="AH296" s="1"/>
    </row>
    <row r="297" spans="1:34" s="50" customFormat="1">
      <c r="A297" s="44"/>
      <c r="B297" s="81"/>
      <c r="C297" s="82"/>
      <c r="D297" s="41"/>
      <c r="E297" s="65"/>
      <c r="F297" s="81"/>
      <c r="G297" s="44"/>
      <c r="H297" s="341"/>
      <c r="I297" s="270"/>
      <c r="J297" s="272"/>
      <c r="K297" s="272"/>
      <c r="L297" s="66"/>
      <c r="M297" s="41"/>
      <c r="N297" s="42"/>
      <c r="O297" s="43"/>
      <c r="P297" s="41"/>
      <c r="Q297" s="45"/>
      <c r="R297" s="1"/>
      <c r="S297" s="1"/>
      <c r="T297" s="1"/>
      <c r="U297" s="46"/>
      <c r="V297" s="85"/>
      <c r="W297" s="48"/>
      <c r="X297" s="48"/>
      <c r="Y297" s="41"/>
      <c r="Z297" s="48"/>
      <c r="AA297" s="49"/>
      <c r="AB297" s="86"/>
      <c r="AC297" s="31">
        <f t="shared" si="672"/>
        <v>0</v>
      </c>
      <c r="AD297" s="1"/>
      <c r="AE297" s="1"/>
      <c r="AF297" s="1"/>
      <c r="AG297" s="1"/>
      <c r="AH297" s="1"/>
    </row>
    <row r="298" spans="1:34" s="50" customFormat="1">
      <c r="A298" s="44"/>
      <c r="B298" s="81"/>
      <c r="C298" s="82"/>
      <c r="D298" s="41"/>
      <c r="E298" s="65"/>
      <c r="F298" s="81"/>
      <c r="G298" s="44"/>
      <c r="H298" s="341"/>
      <c r="I298" s="270"/>
      <c r="J298" s="272"/>
      <c r="K298" s="272"/>
      <c r="L298" s="66"/>
      <c r="M298" s="41"/>
      <c r="N298" s="42"/>
      <c r="O298" s="43"/>
      <c r="P298" s="41"/>
      <c r="Q298" s="45"/>
      <c r="R298" s="1"/>
      <c r="S298" s="1"/>
      <c r="T298" s="1"/>
      <c r="U298" s="46"/>
      <c r="V298" s="85"/>
      <c r="W298" s="48"/>
      <c r="X298" s="48"/>
      <c r="Y298" s="41"/>
      <c r="Z298" s="48"/>
      <c r="AA298" s="49"/>
      <c r="AB298" s="86"/>
      <c r="AC298" s="31">
        <f t="shared" si="672"/>
        <v>0</v>
      </c>
      <c r="AD298" s="1"/>
      <c r="AE298" s="1"/>
      <c r="AF298" s="1"/>
      <c r="AG298" s="1"/>
      <c r="AH298" s="1"/>
    </row>
    <row r="299" spans="1:34" s="50" customFormat="1">
      <c r="A299" s="44"/>
      <c r="B299" s="81"/>
      <c r="C299" s="82"/>
      <c r="D299" s="41"/>
      <c r="E299" s="65"/>
      <c r="F299" s="81"/>
      <c r="G299" s="44"/>
      <c r="H299" s="341"/>
      <c r="I299" s="270"/>
      <c r="J299" s="272"/>
      <c r="K299" s="272"/>
      <c r="L299" s="66"/>
      <c r="M299" s="41"/>
      <c r="N299" s="42"/>
      <c r="O299" s="43"/>
      <c r="P299" s="41"/>
      <c r="Q299" s="45"/>
      <c r="R299" s="1"/>
      <c r="S299" s="1"/>
      <c r="T299" s="1"/>
      <c r="U299" s="46"/>
      <c r="V299" s="85"/>
      <c r="W299" s="48"/>
      <c r="X299" s="48"/>
      <c r="Y299" s="41"/>
      <c r="Z299" s="48"/>
      <c r="AA299" s="49"/>
      <c r="AB299" s="86"/>
      <c r="AC299" s="31">
        <f t="shared" si="672"/>
        <v>0</v>
      </c>
      <c r="AD299" s="1"/>
      <c r="AE299" s="1"/>
      <c r="AF299" s="1"/>
      <c r="AG299" s="1"/>
      <c r="AH299" s="1"/>
    </row>
    <row r="300" spans="1:34" s="50" customFormat="1">
      <c r="A300" s="44"/>
      <c r="B300" s="81"/>
      <c r="C300" s="82"/>
      <c r="D300" s="41"/>
      <c r="E300" s="65"/>
      <c r="F300" s="81"/>
      <c r="G300" s="44"/>
      <c r="H300" s="341"/>
      <c r="I300" s="270"/>
      <c r="J300" s="272"/>
      <c r="K300" s="272"/>
      <c r="L300" s="66"/>
      <c r="M300" s="41"/>
      <c r="N300" s="42"/>
      <c r="O300" s="43"/>
      <c r="P300" s="41"/>
      <c r="Q300" s="45"/>
      <c r="R300" s="1"/>
      <c r="S300" s="1"/>
      <c r="T300" s="1"/>
      <c r="U300" s="46"/>
      <c r="V300" s="85"/>
      <c r="W300" s="48"/>
      <c r="X300" s="48"/>
      <c r="Y300" s="41"/>
      <c r="Z300" s="48"/>
      <c r="AA300" s="49"/>
      <c r="AB300" s="86"/>
      <c r="AC300" s="31">
        <f t="shared" si="672"/>
        <v>0</v>
      </c>
      <c r="AD300" s="1"/>
      <c r="AE300" s="1"/>
      <c r="AF300" s="1"/>
      <c r="AG300" s="1"/>
      <c r="AH300" s="1"/>
    </row>
    <row r="301" spans="1:34" s="50" customFormat="1">
      <c r="A301" s="44"/>
      <c r="B301" s="81"/>
      <c r="C301" s="82"/>
      <c r="D301" s="41"/>
      <c r="E301" s="65"/>
      <c r="F301" s="81"/>
      <c r="G301" s="44"/>
      <c r="H301" s="341"/>
      <c r="I301" s="270"/>
      <c r="J301" s="272"/>
      <c r="K301" s="272"/>
      <c r="L301" s="66"/>
      <c r="M301" s="41"/>
      <c r="N301" s="42"/>
      <c r="O301" s="43"/>
      <c r="P301" s="41"/>
      <c r="Q301" s="45"/>
      <c r="R301" s="1"/>
      <c r="S301" s="1"/>
      <c r="T301" s="1"/>
      <c r="U301" s="46"/>
      <c r="V301" s="85"/>
      <c r="W301" s="48"/>
      <c r="X301" s="48"/>
      <c r="Y301" s="41"/>
      <c r="Z301" s="48"/>
      <c r="AA301" s="49"/>
      <c r="AB301" s="86"/>
      <c r="AC301" s="31">
        <f t="shared" si="672"/>
        <v>0</v>
      </c>
      <c r="AD301" s="1"/>
      <c r="AE301" s="1"/>
      <c r="AF301" s="1"/>
      <c r="AG301" s="1"/>
      <c r="AH301" s="1"/>
    </row>
    <row r="302" spans="1:34" s="50" customFormat="1">
      <c r="A302" s="44"/>
      <c r="B302" s="81"/>
      <c r="C302" s="82"/>
      <c r="D302" s="41"/>
      <c r="E302" s="65"/>
      <c r="F302" s="81"/>
      <c r="G302" s="44"/>
      <c r="H302" s="341"/>
      <c r="I302" s="270"/>
      <c r="J302" s="272"/>
      <c r="K302" s="272"/>
      <c r="L302" s="66"/>
      <c r="M302" s="41"/>
      <c r="N302" s="42"/>
      <c r="O302" s="43"/>
      <c r="P302" s="41"/>
      <c r="Q302" s="45"/>
      <c r="R302" s="1"/>
      <c r="S302" s="1"/>
      <c r="T302" s="1"/>
      <c r="U302" s="46"/>
      <c r="V302" s="85"/>
      <c r="W302" s="48"/>
      <c r="X302" s="48"/>
      <c r="Y302" s="41"/>
      <c r="Z302" s="48"/>
      <c r="AA302" s="49"/>
      <c r="AB302" s="86"/>
      <c r="AC302" s="31">
        <f t="shared" si="672"/>
        <v>0</v>
      </c>
      <c r="AD302" s="1"/>
      <c r="AE302" s="1"/>
      <c r="AF302" s="1"/>
      <c r="AG302" s="1"/>
      <c r="AH302" s="1"/>
    </row>
    <row r="303" spans="1:34" s="50" customFormat="1">
      <c r="A303" s="44"/>
      <c r="B303" s="81"/>
      <c r="C303" s="82"/>
      <c r="D303" s="41"/>
      <c r="E303" s="65"/>
      <c r="F303" s="81"/>
      <c r="G303" s="44"/>
      <c r="H303" s="341"/>
      <c r="I303" s="270"/>
      <c r="J303" s="272"/>
      <c r="K303" s="272"/>
      <c r="L303" s="66"/>
      <c r="M303" s="41"/>
      <c r="N303" s="42"/>
      <c r="O303" s="43"/>
      <c r="P303" s="41"/>
      <c r="Q303" s="45"/>
      <c r="R303" s="1"/>
      <c r="S303" s="1"/>
      <c r="T303" s="1"/>
      <c r="U303" s="46"/>
      <c r="V303" s="85"/>
      <c r="W303" s="48"/>
      <c r="X303" s="48"/>
      <c r="Y303" s="41"/>
      <c r="Z303" s="48"/>
      <c r="AA303" s="49"/>
      <c r="AB303" s="86"/>
      <c r="AC303" s="31">
        <f t="shared" si="672"/>
        <v>0</v>
      </c>
      <c r="AD303" s="1"/>
      <c r="AE303" s="1"/>
      <c r="AF303" s="1"/>
      <c r="AG303" s="1"/>
      <c r="AH303" s="1"/>
    </row>
    <row r="304" spans="1:34" s="50" customFormat="1">
      <c r="A304" s="44"/>
      <c r="B304" s="81"/>
      <c r="C304" s="82"/>
      <c r="D304" s="41"/>
      <c r="E304" s="65"/>
      <c r="F304" s="81"/>
      <c r="G304" s="44"/>
      <c r="H304" s="341"/>
      <c r="I304" s="270"/>
      <c r="J304" s="272"/>
      <c r="K304" s="272"/>
      <c r="L304" s="66"/>
      <c r="M304" s="41"/>
      <c r="N304" s="42"/>
      <c r="O304" s="43"/>
      <c r="P304" s="41"/>
      <c r="Q304" s="45"/>
      <c r="R304" s="1"/>
      <c r="S304" s="1"/>
      <c r="T304" s="1"/>
      <c r="U304" s="46"/>
      <c r="V304" s="85"/>
      <c r="W304" s="48"/>
      <c r="X304" s="48"/>
      <c r="Y304" s="41"/>
      <c r="Z304" s="48"/>
      <c r="AA304" s="49"/>
      <c r="AB304" s="86"/>
      <c r="AC304" s="31">
        <f t="shared" si="672"/>
        <v>0</v>
      </c>
      <c r="AD304" s="1"/>
      <c r="AE304" s="1"/>
      <c r="AF304" s="1"/>
      <c r="AG304" s="1"/>
      <c r="AH304" s="1"/>
    </row>
    <row r="305" spans="1:34" s="50" customFormat="1">
      <c r="A305" s="44"/>
      <c r="B305" s="81"/>
      <c r="C305" s="82"/>
      <c r="D305" s="41"/>
      <c r="E305" s="65"/>
      <c r="F305" s="81"/>
      <c r="G305" s="44"/>
      <c r="H305" s="341"/>
      <c r="I305" s="270"/>
      <c r="J305" s="272"/>
      <c r="K305" s="272"/>
      <c r="L305" s="66"/>
      <c r="M305" s="41"/>
      <c r="N305" s="42"/>
      <c r="O305" s="43"/>
      <c r="P305" s="41"/>
      <c r="Q305" s="45"/>
      <c r="R305" s="1"/>
      <c r="S305" s="1"/>
      <c r="T305" s="1"/>
      <c r="U305" s="46"/>
      <c r="V305" s="85"/>
      <c r="W305" s="48"/>
      <c r="X305" s="48"/>
      <c r="Y305" s="41"/>
      <c r="Z305" s="48"/>
      <c r="AA305" s="49"/>
      <c r="AB305" s="86"/>
      <c r="AC305" s="31">
        <f t="shared" si="672"/>
        <v>0</v>
      </c>
      <c r="AD305" s="1"/>
      <c r="AE305" s="1"/>
      <c r="AF305" s="1"/>
      <c r="AG305" s="1"/>
      <c r="AH305" s="1"/>
    </row>
    <row r="306" spans="1:34" s="50" customFormat="1">
      <c r="A306" s="44"/>
      <c r="B306" s="81"/>
      <c r="C306" s="82"/>
      <c r="D306" s="41"/>
      <c r="E306" s="65"/>
      <c r="F306" s="81"/>
      <c r="G306" s="44"/>
      <c r="H306" s="341"/>
      <c r="I306" s="270"/>
      <c r="J306" s="272"/>
      <c r="K306" s="272"/>
      <c r="L306" s="66"/>
      <c r="M306" s="41"/>
      <c r="N306" s="42"/>
      <c r="O306" s="43"/>
      <c r="P306" s="41"/>
      <c r="Q306" s="45"/>
      <c r="R306" s="1"/>
      <c r="S306" s="1"/>
      <c r="T306" s="1"/>
      <c r="U306" s="46"/>
      <c r="V306" s="85"/>
      <c r="W306" s="48"/>
      <c r="X306" s="48"/>
      <c r="Y306" s="41"/>
      <c r="Z306" s="48"/>
      <c r="AA306" s="49"/>
      <c r="AB306" s="86"/>
      <c r="AC306" s="31">
        <f t="shared" si="672"/>
        <v>0</v>
      </c>
      <c r="AD306" s="1"/>
      <c r="AE306" s="1"/>
      <c r="AF306" s="1"/>
      <c r="AG306" s="1"/>
      <c r="AH306" s="1"/>
    </row>
    <row r="307" spans="1:34" s="50" customFormat="1">
      <c r="A307" s="44"/>
      <c r="B307" s="81"/>
      <c r="C307" s="82"/>
      <c r="D307" s="41"/>
      <c r="E307" s="65"/>
      <c r="F307" s="81"/>
      <c r="G307" s="44"/>
      <c r="H307" s="341"/>
      <c r="I307" s="270"/>
      <c r="J307" s="272"/>
      <c r="K307" s="272"/>
      <c r="L307" s="66"/>
      <c r="M307" s="41"/>
      <c r="N307" s="42"/>
      <c r="O307" s="43"/>
      <c r="P307" s="41"/>
      <c r="Q307" s="45"/>
      <c r="R307" s="1"/>
      <c r="S307" s="1"/>
      <c r="T307" s="1"/>
      <c r="U307" s="46"/>
      <c r="V307" s="85"/>
      <c r="W307" s="48"/>
      <c r="X307" s="48"/>
      <c r="Y307" s="41"/>
      <c r="Z307" s="48"/>
      <c r="AA307" s="49"/>
      <c r="AB307" s="86"/>
      <c r="AC307" s="31">
        <f t="shared" si="672"/>
        <v>0</v>
      </c>
      <c r="AD307" s="1"/>
      <c r="AE307" s="1"/>
      <c r="AF307" s="1"/>
      <c r="AG307" s="1"/>
      <c r="AH307" s="1"/>
    </row>
    <row r="308" spans="1:34" s="50" customFormat="1">
      <c r="A308" s="44"/>
      <c r="B308" s="81"/>
      <c r="C308" s="82"/>
      <c r="D308" s="41"/>
      <c r="E308" s="65"/>
      <c r="F308" s="81"/>
      <c r="G308" s="44"/>
      <c r="H308" s="341"/>
      <c r="I308" s="270"/>
      <c r="J308" s="272"/>
      <c r="K308" s="272"/>
      <c r="L308" s="66"/>
      <c r="M308" s="41"/>
      <c r="N308" s="42"/>
      <c r="O308" s="43"/>
      <c r="P308" s="41"/>
      <c r="Q308" s="45"/>
      <c r="R308" s="1"/>
      <c r="S308" s="1"/>
      <c r="T308" s="1"/>
      <c r="U308" s="46"/>
      <c r="V308" s="85"/>
      <c r="W308" s="48"/>
      <c r="X308" s="48"/>
      <c r="Y308" s="41"/>
      <c r="Z308" s="48"/>
      <c r="AA308" s="49"/>
      <c r="AB308" s="86"/>
      <c r="AC308" s="31">
        <f t="shared" si="672"/>
        <v>0</v>
      </c>
      <c r="AD308" s="1"/>
      <c r="AE308" s="1"/>
      <c r="AF308" s="1"/>
      <c r="AG308" s="1"/>
      <c r="AH308" s="1"/>
    </row>
    <row r="309" spans="1:34" s="50" customFormat="1">
      <c r="A309" s="44"/>
      <c r="B309" s="81"/>
      <c r="C309" s="82"/>
      <c r="D309" s="41"/>
      <c r="E309" s="65"/>
      <c r="F309" s="81"/>
      <c r="G309" s="44"/>
      <c r="H309" s="341"/>
      <c r="I309" s="270"/>
      <c r="J309" s="272"/>
      <c r="K309" s="272"/>
      <c r="L309" s="66"/>
      <c r="M309" s="41"/>
      <c r="N309" s="42"/>
      <c r="O309" s="43"/>
      <c r="P309" s="41"/>
      <c r="Q309" s="45"/>
      <c r="R309" s="1"/>
      <c r="S309" s="1"/>
      <c r="T309" s="1"/>
      <c r="U309" s="46"/>
      <c r="V309" s="85"/>
      <c r="W309" s="48"/>
      <c r="X309" s="48"/>
      <c r="Y309" s="41"/>
      <c r="Z309" s="48"/>
      <c r="AA309" s="49"/>
      <c r="AB309" s="86"/>
      <c r="AC309" s="31">
        <f t="shared" si="672"/>
        <v>0</v>
      </c>
      <c r="AD309" s="1"/>
      <c r="AE309" s="1"/>
      <c r="AF309" s="1"/>
      <c r="AG309" s="1"/>
      <c r="AH309" s="1"/>
    </row>
    <row r="310" spans="1:34" s="50" customFormat="1">
      <c r="A310" s="44"/>
      <c r="B310" s="81"/>
      <c r="C310" s="82"/>
      <c r="D310" s="41"/>
      <c r="E310" s="65"/>
      <c r="F310" s="81"/>
      <c r="G310" s="44"/>
      <c r="H310" s="341"/>
      <c r="I310" s="270"/>
      <c r="J310" s="272"/>
      <c r="K310" s="272"/>
      <c r="L310" s="66"/>
      <c r="M310" s="41"/>
      <c r="N310" s="42"/>
      <c r="O310" s="43"/>
      <c r="P310" s="41"/>
      <c r="Q310" s="45"/>
      <c r="R310" s="1"/>
      <c r="S310" s="1"/>
      <c r="T310" s="1"/>
      <c r="U310" s="46"/>
      <c r="V310" s="85"/>
      <c r="W310" s="48"/>
      <c r="X310" s="48"/>
      <c r="Y310" s="41"/>
      <c r="Z310" s="48"/>
      <c r="AA310" s="49"/>
      <c r="AB310" s="86"/>
      <c r="AC310" s="31">
        <f t="shared" si="672"/>
        <v>0</v>
      </c>
      <c r="AD310" s="1"/>
      <c r="AE310" s="1"/>
      <c r="AF310" s="1"/>
      <c r="AG310" s="1"/>
      <c r="AH310" s="1"/>
    </row>
    <row r="311" spans="1:34" s="50" customFormat="1">
      <c r="A311" s="44"/>
      <c r="B311" s="81"/>
      <c r="C311" s="82"/>
      <c r="D311" s="41"/>
      <c r="E311" s="65"/>
      <c r="F311" s="81"/>
      <c r="G311" s="44"/>
      <c r="H311" s="341"/>
      <c r="I311" s="270"/>
      <c r="J311" s="272"/>
      <c r="K311" s="272"/>
      <c r="L311" s="66"/>
      <c r="M311" s="41"/>
      <c r="N311" s="42"/>
      <c r="O311" s="43"/>
      <c r="P311" s="41"/>
      <c r="Q311" s="45"/>
      <c r="R311" s="1"/>
      <c r="S311" s="1"/>
      <c r="T311" s="1"/>
      <c r="U311" s="46"/>
      <c r="V311" s="85"/>
      <c r="W311" s="48"/>
      <c r="X311" s="48"/>
      <c r="Y311" s="41"/>
      <c r="Z311" s="48"/>
      <c r="AA311" s="49"/>
      <c r="AB311" s="86"/>
      <c r="AC311" s="31">
        <f t="shared" si="672"/>
        <v>0</v>
      </c>
      <c r="AD311" s="1"/>
      <c r="AE311" s="1"/>
      <c r="AF311" s="1"/>
      <c r="AG311" s="1"/>
      <c r="AH311" s="1"/>
    </row>
    <row r="312" spans="1:34" s="50" customFormat="1">
      <c r="A312" s="44"/>
      <c r="B312" s="81"/>
      <c r="C312" s="82"/>
      <c r="D312" s="41"/>
      <c r="E312" s="65"/>
      <c r="F312" s="81"/>
      <c r="G312" s="44"/>
      <c r="H312" s="341"/>
      <c r="I312" s="270"/>
      <c r="J312" s="272"/>
      <c r="K312" s="272"/>
      <c r="L312" s="66"/>
      <c r="M312" s="41"/>
      <c r="N312" s="42"/>
      <c r="O312" s="43"/>
      <c r="P312" s="41"/>
      <c r="Q312" s="45"/>
      <c r="R312" s="1"/>
      <c r="S312" s="1"/>
      <c r="T312" s="1"/>
      <c r="U312" s="46"/>
      <c r="V312" s="85"/>
      <c r="W312" s="48"/>
      <c r="X312" s="48"/>
      <c r="Y312" s="41"/>
      <c r="Z312" s="48"/>
      <c r="AA312" s="49"/>
      <c r="AB312" s="86"/>
      <c r="AC312" s="31">
        <f t="shared" si="672"/>
        <v>0</v>
      </c>
      <c r="AD312" s="1"/>
      <c r="AE312" s="1"/>
      <c r="AF312" s="1"/>
      <c r="AG312" s="1"/>
      <c r="AH312" s="1"/>
    </row>
    <row r="313" spans="1:34" s="50" customFormat="1">
      <c r="A313" s="44"/>
      <c r="B313" s="81"/>
      <c r="C313" s="82"/>
      <c r="D313" s="41"/>
      <c r="E313" s="65"/>
      <c r="F313" s="81"/>
      <c r="G313" s="44"/>
      <c r="H313" s="341"/>
      <c r="I313" s="270"/>
      <c r="J313" s="272"/>
      <c r="K313" s="272"/>
      <c r="L313" s="66"/>
      <c r="M313" s="41"/>
      <c r="N313" s="42"/>
      <c r="O313" s="43"/>
      <c r="P313" s="41"/>
      <c r="Q313" s="45"/>
      <c r="R313" s="1"/>
      <c r="S313" s="1"/>
      <c r="T313" s="1"/>
      <c r="U313" s="46"/>
      <c r="V313" s="85"/>
      <c r="W313" s="48"/>
      <c r="X313" s="48"/>
      <c r="Y313" s="41"/>
      <c r="Z313" s="48"/>
      <c r="AA313" s="49"/>
      <c r="AB313" s="86"/>
      <c r="AC313" s="31">
        <f t="shared" si="672"/>
        <v>0</v>
      </c>
      <c r="AD313" s="1"/>
      <c r="AE313" s="1"/>
      <c r="AF313" s="1"/>
      <c r="AG313" s="1"/>
      <c r="AH313" s="1"/>
    </row>
    <row r="314" spans="1:34" s="50" customFormat="1">
      <c r="A314" s="44"/>
      <c r="B314" s="81"/>
      <c r="C314" s="82"/>
      <c r="D314" s="41"/>
      <c r="E314" s="65"/>
      <c r="F314" s="81"/>
      <c r="G314" s="44"/>
      <c r="H314" s="341"/>
      <c r="I314" s="270"/>
      <c r="J314" s="272"/>
      <c r="K314" s="272"/>
      <c r="L314" s="66"/>
      <c r="M314" s="41"/>
      <c r="N314" s="42"/>
      <c r="O314" s="43"/>
      <c r="P314" s="41"/>
      <c r="Q314" s="45"/>
      <c r="R314" s="1"/>
      <c r="S314" s="1"/>
      <c r="T314" s="1"/>
      <c r="U314" s="46"/>
      <c r="V314" s="85"/>
      <c r="W314" s="48"/>
      <c r="X314" s="48"/>
      <c r="Y314" s="41"/>
      <c r="Z314" s="48"/>
      <c r="AA314" s="49"/>
      <c r="AB314" s="86"/>
      <c r="AC314" s="31">
        <f t="shared" si="672"/>
        <v>0</v>
      </c>
      <c r="AD314" s="1"/>
      <c r="AE314" s="1"/>
      <c r="AF314" s="1"/>
      <c r="AG314" s="1"/>
      <c r="AH314" s="1"/>
    </row>
    <row r="315" spans="1:34" s="50" customFormat="1">
      <c r="A315" s="44"/>
      <c r="B315" s="81"/>
      <c r="C315" s="82"/>
      <c r="D315" s="41"/>
      <c r="E315" s="65"/>
      <c r="F315" s="81"/>
      <c r="G315" s="44"/>
      <c r="H315" s="341"/>
      <c r="I315" s="270"/>
      <c r="J315" s="272"/>
      <c r="K315" s="272"/>
      <c r="L315" s="66"/>
      <c r="M315" s="41"/>
      <c r="N315" s="42"/>
      <c r="O315" s="43"/>
      <c r="P315" s="41"/>
      <c r="Q315" s="45"/>
      <c r="R315" s="1"/>
      <c r="S315" s="1"/>
      <c r="T315" s="1"/>
      <c r="U315" s="46"/>
      <c r="V315" s="85"/>
      <c r="W315" s="48"/>
      <c r="X315" s="48"/>
      <c r="Y315" s="41"/>
      <c r="Z315" s="48"/>
      <c r="AA315" s="49"/>
      <c r="AB315" s="86"/>
      <c r="AC315" s="31">
        <f t="shared" si="672"/>
        <v>0</v>
      </c>
      <c r="AD315" s="1"/>
      <c r="AE315" s="1"/>
      <c r="AF315" s="1"/>
      <c r="AG315" s="1"/>
      <c r="AH315" s="1"/>
    </row>
    <row r="316" spans="1:34" s="50" customFormat="1">
      <c r="A316" s="44"/>
      <c r="B316" s="81"/>
      <c r="C316" s="82"/>
      <c r="D316" s="41"/>
      <c r="E316" s="65"/>
      <c r="F316" s="81"/>
      <c r="G316" s="44"/>
      <c r="H316" s="341"/>
      <c r="I316" s="270"/>
      <c r="J316" s="272"/>
      <c r="K316" s="272"/>
      <c r="L316" s="66"/>
      <c r="M316" s="41"/>
      <c r="N316" s="42"/>
      <c r="O316" s="43"/>
      <c r="P316" s="41"/>
      <c r="Q316" s="45"/>
      <c r="R316" s="1"/>
      <c r="S316" s="1"/>
      <c r="T316" s="1"/>
      <c r="U316" s="46"/>
      <c r="V316" s="85"/>
      <c r="W316" s="48"/>
      <c r="X316" s="48"/>
      <c r="Y316" s="41"/>
      <c r="Z316" s="48"/>
      <c r="AA316" s="49"/>
      <c r="AB316" s="86"/>
      <c r="AC316" s="31">
        <f t="shared" si="672"/>
        <v>0</v>
      </c>
      <c r="AD316" s="1"/>
      <c r="AE316" s="1"/>
      <c r="AF316" s="1"/>
      <c r="AG316" s="1"/>
      <c r="AH316" s="1"/>
    </row>
    <row r="317" spans="1:34" s="50" customFormat="1">
      <c r="A317" s="44"/>
      <c r="B317" s="81"/>
      <c r="C317" s="82"/>
      <c r="D317" s="41"/>
      <c r="E317" s="65"/>
      <c r="F317" s="81"/>
      <c r="G317" s="44"/>
      <c r="H317" s="341"/>
      <c r="I317" s="270"/>
      <c r="J317" s="272"/>
      <c r="K317" s="272"/>
      <c r="L317" s="66"/>
      <c r="M317" s="41"/>
      <c r="N317" s="42"/>
      <c r="O317" s="43"/>
      <c r="P317" s="41"/>
      <c r="Q317" s="45"/>
      <c r="R317" s="1"/>
      <c r="S317" s="1"/>
      <c r="T317" s="1"/>
      <c r="U317" s="46"/>
      <c r="V317" s="85"/>
      <c r="W317" s="48"/>
      <c r="X317" s="48"/>
      <c r="Y317" s="41"/>
      <c r="Z317" s="48"/>
      <c r="AA317" s="49"/>
      <c r="AB317" s="86"/>
      <c r="AC317" s="31">
        <f t="shared" si="672"/>
        <v>0</v>
      </c>
      <c r="AD317" s="1"/>
      <c r="AE317" s="1"/>
      <c r="AF317" s="1"/>
      <c r="AG317" s="1"/>
      <c r="AH317" s="1"/>
    </row>
    <row r="318" spans="1:34" s="50" customFormat="1">
      <c r="A318" s="44"/>
      <c r="B318" s="81"/>
      <c r="C318" s="82"/>
      <c r="D318" s="41"/>
      <c r="E318" s="65"/>
      <c r="F318" s="81"/>
      <c r="G318" s="44"/>
      <c r="H318" s="341"/>
      <c r="I318" s="270"/>
      <c r="J318" s="272"/>
      <c r="K318" s="272"/>
      <c r="L318" s="66"/>
      <c r="M318" s="41"/>
      <c r="N318" s="42"/>
      <c r="O318" s="43"/>
      <c r="P318" s="41"/>
      <c r="Q318" s="45"/>
      <c r="R318" s="1"/>
      <c r="S318" s="1"/>
      <c r="T318" s="1"/>
      <c r="U318" s="46"/>
      <c r="V318" s="85"/>
      <c r="W318" s="48"/>
      <c r="X318" s="48"/>
      <c r="Y318" s="41"/>
      <c r="Z318" s="48"/>
      <c r="AA318" s="49"/>
      <c r="AB318" s="86"/>
      <c r="AC318" s="31">
        <f t="shared" si="672"/>
        <v>0</v>
      </c>
      <c r="AD318" s="1"/>
      <c r="AE318" s="1"/>
      <c r="AF318" s="1"/>
      <c r="AG318" s="1"/>
      <c r="AH318" s="1"/>
    </row>
    <row r="319" spans="1:34" s="50" customFormat="1">
      <c r="A319" s="44"/>
      <c r="B319" s="81"/>
      <c r="C319" s="82"/>
      <c r="D319" s="41"/>
      <c r="E319" s="65"/>
      <c r="F319" s="81"/>
      <c r="G319" s="44"/>
      <c r="H319" s="341"/>
      <c r="I319" s="270"/>
      <c r="J319" s="272"/>
      <c r="K319" s="272"/>
      <c r="L319" s="66"/>
      <c r="M319" s="41"/>
      <c r="N319" s="42"/>
      <c r="O319" s="43"/>
      <c r="P319" s="41"/>
      <c r="Q319" s="45"/>
      <c r="R319" s="1"/>
      <c r="S319" s="1"/>
      <c r="T319" s="1"/>
      <c r="U319" s="46"/>
      <c r="V319" s="85"/>
      <c r="W319" s="48"/>
      <c r="X319" s="48"/>
      <c r="Y319" s="41"/>
      <c r="Z319" s="48"/>
      <c r="AA319" s="49"/>
      <c r="AB319" s="86"/>
      <c r="AC319" s="31">
        <f t="shared" si="672"/>
        <v>0</v>
      </c>
      <c r="AD319" s="1"/>
      <c r="AE319" s="1"/>
      <c r="AF319" s="1"/>
      <c r="AG319" s="1"/>
      <c r="AH319" s="1"/>
    </row>
    <row r="320" spans="1:34" s="50" customFormat="1">
      <c r="A320" s="44"/>
      <c r="B320" s="81"/>
      <c r="C320" s="82"/>
      <c r="D320" s="41"/>
      <c r="E320" s="65"/>
      <c r="F320" s="81"/>
      <c r="G320" s="44"/>
      <c r="H320" s="341"/>
      <c r="I320" s="270"/>
      <c r="J320" s="272"/>
      <c r="K320" s="272"/>
      <c r="L320" s="66"/>
      <c r="M320" s="41"/>
      <c r="N320" s="42"/>
      <c r="O320" s="43"/>
      <c r="P320" s="41"/>
      <c r="Q320" s="45"/>
      <c r="R320" s="1"/>
      <c r="S320" s="1"/>
      <c r="T320" s="1"/>
      <c r="U320" s="46"/>
      <c r="V320" s="85"/>
      <c r="W320" s="48"/>
      <c r="X320" s="48"/>
      <c r="Y320" s="41"/>
      <c r="Z320" s="48"/>
      <c r="AA320" s="49"/>
      <c r="AB320" s="86"/>
      <c r="AC320" s="31">
        <f t="shared" si="672"/>
        <v>0</v>
      </c>
      <c r="AD320" s="1"/>
      <c r="AE320" s="1"/>
      <c r="AF320" s="1"/>
      <c r="AG320" s="1"/>
      <c r="AH320" s="1"/>
    </row>
    <row r="321" spans="1:34" s="50" customFormat="1">
      <c r="A321" s="44"/>
      <c r="B321" s="81"/>
      <c r="C321" s="82"/>
      <c r="D321" s="41"/>
      <c r="E321" s="65"/>
      <c r="F321" s="81"/>
      <c r="G321" s="44"/>
      <c r="H321" s="341"/>
      <c r="I321" s="270"/>
      <c r="J321" s="272"/>
      <c r="K321" s="272"/>
      <c r="L321" s="66"/>
      <c r="M321" s="41"/>
      <c r="N321" s="42"/>
      <c r="O321" s="43"/>
      <c r="P321" s="41"/>
      <c r="Q321" s="45"/>
      <c r="R321" s="1"/>
      <c r="S321" s="1"/>
      <c r="T321" s="1"/>
      <c r="U321" s="46"/>
      <c r="V321" s="85"/>
      <c r="W321" s="48"/>
      <c r="X321" s="48"/>
      <c r="Y321" s="41"/>
      <c r="Z321" s="48"/>
      <c r="AA321" s="49"/>
      <c r="AB321" s="86"/>
      <c r="AC321" s="31">
        <f t="shared" si="672"/>
        <v>0</v>
      </c>
      <c r="AD321" s="1"/>
      <c r="AE321" s="1"/>
      <c r="AF321" s="1"/>
      <c r="AG321" s="1"/>
      <c r="AH321" s="1"/>
    </row>
    <row r="322" spans="1:34" s="50" customFormat="1">
      <c r="A322" s="44"/>
      <c r="B322" s="81"/>
      <c r="C322" s="82"/>
      <c r="D322" s="41"/>
      <c r="E322" s="65"/>
      <c r="F322" s="81"/>
      <c r="G322" s="44"/>
      <c r="H322" s="341"/>
      <c r="I322" s="270"/>
      <c r="J322" s="272"/>
      <c r="K322" s="272"/>
      <c r="L322" s="66"/>
      <c r="M322" s="41"/>
      <c r="N322" s="42"/>
      <c r="O322" s="43"/>
      <c r="P322" s="41"/>
      <c r="Q322" s="45"/>
      <c r="R322" s="1"/>
      <c r="S322" s="1"/>
      <c r="T322" s="1"/>
      <c r="U322" s="46"/>
      <c r="V322" s="85"/>
      <c r="W322" s="48"/>
      <c r="X322" s="48"/>
      <c r="Y322" s="41"/>
      <c r="Z322" s="48"/>
      <c r="AA322" s="49"/>
      <c r="AB322" s="86"/>
      <c r="AC322" s="31">
        <f t="shared" si="672"/>
        <v>0</v>
      </c>
      <c r="AD322" s="1"/>
      <c r="AE322" s="1"/>
      <c r="AF322" s="1"/>
      <c r="AG322" s="1"/>
      <c r="AH322" s="1"/>
    </row>
    <row r="323" spans="1:34" s="50" customFormat="1">
      <c r="A323" s="44"/>
      <c r="B323" s="81"/>
      <c r="C323" s="82"/>
      <c r="D323" s="41"/>
      <c r="E323" s="65"/>
      <c r="F323" s="81"/>
      <c r="G323" s="44"/>
      <c r="H323" s="341"/>
      <c r="I323" s="270"/>
      <c r="J323" s="272"/>
      <c r="K323" s="272"/>
      <c r="L323" s="66"/>
      <c r="M323" s="41"/>
      <c r="N323" s="42"/>
      <c r="O323" s="43"/>
      <c r="P323" s="41"/>
      <c r="Q323" s="45"/>
      <c r="R323" s="1"/>
      <c r="S323" s="1"/>
      <c r="T323" s="1"/>
      <c r="U323" s="46"/>
      <c r="V323" s="85"/>
      <c r="W323" s="48"/>
      <c r="X323" s="48"/>
      <c r="Y323" s="41"/>
      <c r="Z323" s="48"/>
      <c r="AA323" s="49"/>
      <c r="AB323" s="86"/>
      <c r="AC323" s="31">
        <f t="shared" si="672"/>
        <v>0</v>
      </c>
      <c r="AD323" s="1"/>
      <c r="AE323" s="1"/>
      <c r="AF323" s="1"/>
      <c r="AG323" s="1"/>
      <c r="AH323" s="1"/>
    </row>
    <row r="324" spans="1:34" s="50" customFormat="1">
      <c r="A324" s="44"/>
      <c r="B324" s="81"/>
      <c r="C324" s="82"/>
      <c r="D324" s="41"/>
      <c r="E324" s="65"/>
      <c r="F324" s="81"/>
      <c r="G324" s="44"/>
      <c r="H324" s="341"/>
      <c r="I324" s="270"/>
      <c r="J324" s="272"/>
      <c r="K324" s="272"/>
      <c r="L324" s="66"/>
      <c r="M324" s="41"/>
      <c r="N324" s="42"/>
      <c r="O324" s="43"/>
      <c r="P324" s="41"/>
      <c r="Q324" s="45"/>
      <c r="R324" s="1"/>
      <c r="S324" s="1"/>
      <c r="T324" s="1"/>
      <c r="U324" s="46"/>
      <c r="V324" s="85"/>
      <c r="W324" s="48"/>
      <c r="X324" s="48"/>
      <c r="Y324" s="41"/>
      <c r="Z324" s="48"/>
      <c r="AA324" s="49"/>
      <c r="AB324" s="86"/>
      <c r="AC324" s="31">
        <f t="shared" si="672"/>
        <v>0</v>
      </c>
      <c r="AD324" s="1"/>
      <c r="AE324" s="1"/>
      <c r="AF324" s="1"/>
      <c r="AG324" s="1"/>
      <c r="AH324" s="1"/>
    </row>
    <row r="325" spans="1:34" s="50" customFormat="1">
      <c r="A325" s="44"/>
      <c r="B325" s="81"/>
      <c r="C325" s="82"/>
      <c r="D325" s="41"/>
      <c r="E325" s="65"/>
      <c r="F325" s="81"/>
      <c r="G325" s="44"/>
      <c r="H325" s="341"/>
      <c r="I325" s="270"/>
      <c r="J325" s="272"/>
      <c r="K325" s="272"/>
      <c r="L325" s="66"/>
      <c r="M325" s="41"/>
      <c r="N325" s="42"/>
      <c r="O325" s="43"/>
      <c r="P325" s="41"/>
      <c r="Q325" s="45"/>
      <c r="R325" s="1"/>
      <c r="S325" s="1"/>
      <c r="T325" s="1"/>
      <c r="U325" s="46"/>
      <c r="V325" s="85"/>
      <c r="W325" s="48"/>
      <c r="X325" s="48"/>
      <c r="Y325" s="41"/>
      <c r="Z325" s="48"/>
      <c r="AA325" s="49"/>
      <c r="AB325" s="86"/>
      <c r="AC325" s="31">
        <f t="shared" si="672"/>
        <v>0</v>
      </c>
      <c r="AD325" s="1"/>
      <c r="AE325" s="1"/>
      <c r="AF325" s="1"/>
      <c r="AG325" s="1"/>
      <c r="AH325" s="1"/>
    </row>
    <row r="326" spans="1:34" s="50" customFormat="1">
      <c r="A326" s="44"/>
      <c r="B326" s="81"/>
      <c r="C326" s="82"/>
      <c r="D326" s="41"/>
      <c r="E326" s="65"/>
      <c r="F326" s="81"/>
      <c r="G326" s="44"/>
      <c r="H326" s="341"/>
      <c r="I326" s="270"/>
      <c r="J326" s="272"/>
      <c r="K326" s="272"/>
      <c r="L326" s="66"/>
      <c r="M326" s="41"/>
      <c r="N326" s="42"/>
      <c r="O326" s="43"/>
      <c r="P326" s="41"/>
      <c r="Q326" s="45"/>
      <c r="R326" s="1"/>
      <c r="S326" s="1"/>
      <c r="T326" s="1"/>
      <c r="U326" s="46"/>
      <c r="V326" s="85"/>
      <c r="W326" s="48"/>
      <c r="X326" s="48"/>
      <c r="Y326" s="41"/>
      <c r="Z326" s="48"/>
      <c r="AA326" s="49"/>
      <c r="AB326" s="86"/>
      <c r="AC326" s="31">
        <f t="shared" si="672"/>
        <v>0</v>
      </c>
      <c r="AD326" s="1"/>
      <c r="AE326" s="1"/>
      <c r="AF326" s="1"/>
      <c r="AG326" s="1"/>
      <c r="AH326" s="1"/>
    </row>
    <row r="327" spans="1:34" s="50" customFormat="1">
      <c r="A327" s="44"/>
      <c r="B327" s="81"/>
      <c r="C327" s="82"/>
      <c r="D327" s="41"/>
      <c r="E327" s="65"/>
      <c r="F327" s="81"/>
      <c r="G327" s="44"/>
      <c r="H327" s="341"/>
      <c r="I327" s="270"/>
      <c r="J327" s="272"/>
      <c r="K327" s="272"/>
      <c r="L327" s="66"/>
      <c r="M327" s="41"/>
      <c r="N327" s="42"/>
      <c r="O327" s="43"/>
      <c r="P327" s="41"/>
      <c r="Q327" s="45"/>
      <c r="R327" s="1"/>
      <c r="S327" s="1"/>
      <c r="T327" s="1"/>
      <c r="U327" s="46"/>
      <c r="V327" s="85"/>
      <c r="W327" s="48"/>
      <c r="X327" s="48"/>
      <c r="Y327" s="41"/>
      <c r="Z327" s="48"/>
      <c r="AA327" s="49"/>
      <c r="AB327" s="86"/>
      <c r="AC327" s="31">
        <f t="shared" si="672"/>
        <v>0</v>
      </c>
      <c r="AD327" s="1"/>
      <c r="AE327" s="1"/>
      <c r="AF327" s="1"/>
      <c r="AG327" s="1"/>
      <c r="AH327" s="1"/>
    </row>
    <row r="328" spans="1:34" s="50" customFormat="1">
      <c r="A328" s="44"/>
      <c r="B328" s="81"/>
      <c r="C328" s="82"/>
      <c r="D328" s="41"/>
      <c r="E328" s="65"/>
      <c r="F328" s="81"/>
      <c r="G328" s="44"/>
      <c r="H328" s="341"/>
      <c r="I328" s="270"/>
      <c r="J328" s="272"/>
      <c r="K328" s="272"/>
      <c r="L328" s="66"/>
      <c r="M328" s="41"/>
      <c r="N328" s="42"/>
      <c r="O328" s="43"/>
      <c r="P328" s="41"/>
      <c r="Q328" s="45"/>
      <c r="R328" s="1"/>
      <c r="S328" s="1"/>
      <c r="T328" s="1"/>
      <c r="U328" s="46"/>
      <c r="V328" s="85"/>
      <c r="W328" s="48"/>
      <c r="X328" s="48"/>
      <c r="Y328" s="41"/>
      <c r="Z328" s="48"/>
      <c r="AA328" s="49"/>
      <c r="AB328" s="86"/>
      <c r="AC328" s="31">
        <f t="shared" si="672"/>
        <v>0</v>
      </c>
      <c r="AD328" s="1"/>
      <c r="AE328" s="1"/>
      <c r="AF328" s="1"/>
      <c r="AG328" s="1"/>
      <c r="AH328" s="1"/>
    </row>
    <row r="329" spans="1:34" s="50" customFormat="1">
      <c r="A329" s="44"/>
      <c r="B329" s="81"/>
      <c r="C329" s="82"/>
      <c r="D329" s="41"/>
      <c r="E329" s="65"/>
      <c r="F329" s="81"/>
      <c r="G329" s="44"/>
      <c r="H329" s="341"/>
      <c r="I329" s="270"/>
      <c r="J329" s="272"/>
      <c r="K329" s="272"/>
      <c r="L329" s="66"/>
      <c r="M329" s="41"/>
      <c r="N329" s="42"/>
      <c r="O329" s="43"/>
      <c r="P329" s="41"/>
      <c r="Q329" s="45"/>
      <c r="R329" s="1"/>
      <c r="S329" s="1"/>
      <c r="T329" s="1"/>
      <c r="U329" s="46"/>
      <c r="V329" s="85"/>
      <c r="W329" s="48"/>
      <c r="X329" s="48"/>
      <c r="Y329" s="41"/>
      <c r="Z329" s="48"/>
      <c r="AA329" s="49"/>
      <c r="AB329" s="86"/>
      <c r="AC329" s="31">
        <f t="shared" si="672"/>
        <v>0</v>
      </c>
      <c r="AD329" s="1"/>
      <c r="AE329" s="1"/>
      <c r="AF329" s="1"/>
      <c r="AG329" s="1"/>
      <c r="AH329" s="1"/>
    </row>
    <row r="330" spans="1:34" s="50" customFormat="1">
      <c r="A330" s="44"/>
      <c r="B330" s="81"/>
      <c r="C330" s="82"/>
      <c r="D330" s="41"/>
      <c r="E330" s="65"/>
      <c r="F330" s="81"/>
      <c r="G330" s="44"/>
      <c r="H330" s="341"/>
      <c r="I330" s="270"/>
      <c r="J330" s="272"/>
      <c r="K330" s="272"/>
      <c r="L330" s="66"/>
      <c r="M330" s="41"/>
      <c r="N330" s="42"/>
      <c r="O330" s="43"/>
      <c r="P330" s="41"/>
      <c r="Q330" s="45"/>
      <c r="R330" s="1"/>
      <c r="S330" s="1"/>
      <c r="T330" s="1"/>
      <c r="U330" s="46"/>
      <c r="V330" s="85"/>
      <c r="W330" s="48"/>
      <c r="X330" s="48"/>
      <c r="Y330" s="41"/>
      <c r="Z330" s="48"/>
      <c r="AA330" s="49"/>
      <c r="AB330" s="86"/>
      <c r="AC330" s="31">
        <f t="shared" si="672"/>
        <v>0</v>
      </c>
      <c r="AD330" s="1"/>
      <c r="AE330" s="1"/>
      <c r="AF330" s="1"/>
      <c r="AG330" s="1"/>
      <c r="AH330" s="1"/>
    </row>
    <row r="331" spans="1:34" s="50" customFormat="1">
      <c r="A331" s="44"/>
      <c r="B331" s="81"/>
      <c r="C331" s="82"/>
      <c r="D331" s="41"/>
      <c r="E331" s="65"/>
      <c r="F331" s="81"/>
      <c r="G331" s="44"/>
      <c r="H331" s="341"/>
      <c r="I331" s="270"/>
      <c r="J331" s="272"/>
      <c r="K331" s="272"/>
      <c r="L331" s="66"/>
      <c r="M331" s="41"/>
      <c r="N331" s="42"/>
      <c r="O331" s="43"/>
      <c r="P331" s="41"/>
      <c r="Q331" s="45"/>
      <c r="R331" s="1"/>
      <c r="S331" s="1"/>
      <c r="T331" s="1"/>
      <c r="U331" s="46"/>
      <c r="V331" s="85"/>
      <c r="W331" s="48"/>
      <c r="X331" s="48"/>
      <c r="Y331" s="41"/>
      <c r="Z331" s="48"/>
      <c r="AA331" s="49"/>
      <c r="AB331" s="86"/>
      <c r="AC331" s="31">
        <f t="shared" si="672"/>
        <v>0</v>
      </c>
      <c r="AD331" s="1"/>
      <c r="AE331" s="1"/>
      <c r="AF331" s="1"/>
      <c r="AG331" s="1"/>
      <c r="AH331" s="1"/>
    </row>
    <row r="332" spans="1:34" s="50" customFormat="1">
      <c r="A332" s="44"/>
      <c r="B332" s="81"/>
      <c r="C332" s="82"/>
      <c r="D332" s="41"/>
      <c r="E332" s="65"/>
      <c r="F332" s="81"/>
      <c r="G332" s="44"/>
      <c r="H332" s="341"/>
      <c r="I332" s="270"/>
      <c r="J332" s="272"/>
      <c r="K332" s="272"/>
      <c r="L332" s="66"/>
      <c r="M332" s="41"/>
      <c r="N332" s="42"/>
      <c r="O332" s="43"/>
      <c r="P332" s="41"/>
      <c r="Q332" s="45"/>
      <c r="R332" s="1"/>
      <c r="S332" s="1"/>
      <c r="T332" s="1"/>
      <c r="U332" s="46"/>
      <c r="V332" s="85"/>
      <c r="W332" s="48"/>
      <c r="X332" s="48"/>
      <c r="Y332" s="41"/>
      <c r="Z332" s="48"/>
      <c r="AA332" s="49"/>
      <c r="AB332" s="86"/>
      <c r="AC332" s="31">
        <f t="shared" si="672"/>
        <v>0</v>
      </c>
      <c r="AD332" s="1"/>
      <c r="AE332" s="1"/>
      <c r="AF332" s="1"/>
      <c r="AG332" s="1"/>
      <c r="AH332" s="1"/>
    </row>
    <row r="333" spans="1:34" s="50" customFormat="1">
      <c r="A333" s="44"/>
      <c r="B333" s="81"/>
      <c r="C333" s="82"/>
      <c r="D333" s="41"/>
      <c r="E333" s="65"/>
      <c r="F333" s="81"/>
      <c r="G333" s="44"/>
      <c r="H333" s="341"/>
      <c r="I333" s="270"/>
      <c r="J333" s="272"/>
      <c r="K333" s="272"/>
      <c r="L333" s="66"/>
      <c r="M333" s="41"/>
      <c r="N333" s="42"/>
      <c r="O333" s="43"/>
      <c r="P333" s="41"/>
      <c r="Q333" s="45"/>
      <c r="R333" s="1"/>
      <c r="S333" s="1"/>
      <c r="T333" s="1"/>
      <c r="U333" s="46"/>
      <c r="V333" s="85"/>
      <c r="W333" s="48"/>
      <c r="X333" s="48"/>
      <c r="Y333" s="41"/>
      <c r="Z333" s="48"/>
      <c r="AA333" s="49"/>
      <c r="AB333" s="86"/>
      <c r="AC333" s="31">
        <f t="shared" si="672"/>
        <v>0</v>
      </c>
      <c r="AD333" s="1"/>
      <c r="AE333" s="1"/>
      <c r="AF333" s="1"/>
      <c r="AG333" s="1"/>
      <c r="AH333" s="1"/>
    </row>
    <row r="334" spans="1:34" s="50" customFormat="1">
      <c r="A334" s="44"/>
      <c r="B334" s="81"/>
      <c r="C334" s="82"/>
      <c r="D334" s="41"/>
      <c r="E334" s="65"/>
      <c r="F334" s="81"/>
      <c r="G334" s="44"/>
      <c r="H334" s="341"/>
      <c r="I334" s="270"/>
      <c r="J334" s="272"/>
      <c r="K334" s="272"/>
      <c r="L334" s="66"/>
      <c r="M334" s="41"/>
      <c r="N334" s="42"/>
      <c r="O334" s="43"/>
      <c r="P334" s="41"/>
      <c r="Q334" s="45"/>
      <c r="R334" s="1"/>
      <c r="S334" s="1"/>
      <c r="T334" s="1"/>
      <c r="U334" s="46"/>
      <c r="V334" s="85"/>
      <c r="W334" s="48"/>
      <c r="X334" s="48"/>
      <c r="Y334" s="41"/>
      <c r="Z334" s="48"/>
      <c r="AA334" s="49"/>
      <c r="AB334" s="86"/>
      <c r="AC334" s="31">
        <f t="shared" si="672"/>
        <v>0</v>
      </c>
      <c r="AD334" s="1"/>
      <c r="AE334" s="1"/>
      <c r="AF334" s="1"/>
      <c r="AG334" s="1"/>
      <c r="AH334" s="1"/>
    </row>
    <row r="335" spans="1:34" s="50" customFormat="1">
      <c r="A335" s="44"/>
      <c r="B335" s="81"/>
      <c r="C335" s="82"/>
      <c r="D335" s="41"/>
      <c r="E335" s="65"/>
      <c r="F335" s="81"/>
      <c r="G335" s="44"/>
      <c r="H335" s="341"/>
      <c r="I335" s="270"/>
      <c r="J335" s="272"/>
      <c r="K335" s="272"/>
      <c r="L335" s="66"/>
      <c r="M335" s="41"/>
      <c r="N335" s="42"/>
      <c r="O335" s="43"/>
      <c r="P335" s="41"/>
      <c r="Q335" s="45"/>
      <c r="R335" s="1"/>
      <c r="S335" s="1"/>
      <c r="T335" s="1"/>
      <c r="U335" s="46"/>
      <c r="V335" s="85"/>
      <c r="W335" s="48"/>
      <c r="X335" s="48"/>
      <c r="Y335" s="41"/>
      <c r="Z335" s="48"/>
      <c r="AA335" s="49"/>
      <c r="AB335" s="86"/>
      <c r="AC335" s="31">
        <f t="shared" si="672"/>
        <v>0</v>
      </c>
      <c r="AD335" s="1"/>
      <c r="AE335" s="1"/>
      <c r="AF335" s="1"/>
      <c r="AG335" s="1"/>
      <c r="AH335" s="1"/>
    </row>
    <row r="336" spans="1:34" s="50" customFormat="1">
      <c r="A336" s="44"/>
      <c r="B336" s="81"/>
      <c r="C336" s="82"/>
      <c r="D336" s="41"/>
      <c r="E336" s="65"/>
      <c r="F336" s="81"/>
      <c r="G336" s="44"/>
      <c r="H336" s="341"/>
      <c r="I336" s="270"/>
      <c r="J336" s="272"/>
      <c r="K336" s="272"/>
      <c r="L336" s="66"/>
      <c r="M336" s="41"/>
      <c r="N336" s="42"/>
      <c r="O336" s="43"/>
      <c r="P336" s="41"/>
      <c r="Q336" s="45"/>
      <c r="R336" s="1"/>
      <c r="S336" s="1"/>
      <c r="T336" s="1"/>
      <c r="U336" s="46"/>
      <c r="V336" s="85"/>
      <c r="W336" s="48"/>
      <c r="X336" s="48"/>
      <c r="Y336" s="41"/>
      <c r="Z336" s="48"/>
      <c r="AA336" s="49"/>
      <c r="AB336" s="86"/>
      <c r="AC336" s="31">
        <f t="shared" si="672"/>
        <v>0</v>
      </c>
      <c r="AD336" s="1"/>
      <c r="AE336" s="1"/>
      <c r="AF336" s="1"/>
      <c r="AG336" s="1"/>
      <c r="AH336" s="1"/>
    </row>
    <row r="337" spans="1:34" s="50" customFormat="1">
      <c r="A337" s="44"/>
      <c r="B337" s="81"/>
      <c r="C337" s="82"/>
      <c r="D337" s="41"/>
      <c r="E337" s="65"/>
      <c r="F337" s="81"/>
      <c r="G337" s="44"/>
      <c r="H337" s="341"/>
      <c r="I337" s="270"/>
      <c r="J337" s="272"/>
      <c r="K337" s="272"/>
      <c r="L337" s="66"/>
      <c r="M337" s="41"/>
      <c r="N337" s="42"/>
      <c r="O337" s="43"/>
      <c r="P337" s="41"/>
      <c r="Q337" s="45"/>
      <c r="R337" s="1"/>
      <c r="S337" s="1"/>
      <c r="T337" s="1"/>
      <c r="U337" s="46"/>
      <c r="V337" s="85"/>
      <c r="W337" s="48"/>
      <c r="X337" s="48"/>
      <c r="Y337" s="41"/>
      <c r="Z337" s="48"/>
      <c r="AA337" s="49"/>
      <c r="AB337" s="86"/>
      <c r="AC337" s="31">
        <f t="shared" si="672"/>
        <v>0</v>
      </c>
      <c r="AD337" s="1"/>
      <c r="AE337" s="1"/>
      <c r="AF337" s="1"/>
      <c r="AG337" s="1"/>
      <c r="AH337" s="1"/>
    </row>
    <row r="338" spans="1:34" s="50" customFormat="1">
      <c r="A338" s="44"/>
      <c r="B338" s="81"/>
      <c r="C338" s="82"/>
      <c r="D338" s="41"/>
      <c r="E338" s="65"/>
      <c r="F338" s="81"/>
      <c r="G338" s="44"/>
      <c r="H338" s="341"/>
      <c r="I338" s="270"/>
      <c r="J338" s="272"/>
      <c r="K338" s="272"/>
      <c r="L338" s="66"/>
      <c r="M338" s="41"/>
      <c r="N338" s="42"/>
      <c r="O338" s="43"/>
      <c r="P338" s="41"/>
      <c r="Q338" s="45"/>
      <c r="R338" s="1"/>
      <c r="S338" s="1"/>
      <c r="T338" s="1"/>
      <c r="U338" s="46"/>
      <c r="V338" s="85"/>
      <c r="W338" s="48"/>
      <c r="X338" s="48"/>
      <c r="Y338" s="41"/>
      <c r="Z338" s="48"/>
      <c r="AA338" s="49"/>
      <c r="AB338" s="86"/>
      <c r="AC338" s="31">
        <f t="shared" si="672"/>
        <v>0</v>
      </c>
      <c r="AD338" s="1"/>
      <c r="AE338" s="1"/>
      <c r="AF338" s="1"/>
      <c r="AG338" s="1"/>
      <c r="AH338" s="1"/>
    </row>
    <row r="339" spans="1:34" s="50" customFormat="1">
      <c r="A339" s="44"/>
      <c r="B339" s="81"/>
      <c r="C339" s="82"/>
      <c r="D339" s="41"/>
      <c r="E339" s="65"/>
      <c r="F339" s="81"/>
      <c r="G339" s="44"/>
      <c r="H339" s="341"/>
      <c r="I339" s="270"/>
      <c r="J339" s="272"/>
      <c r="K339" s="272"/>
      <c r="L339" s="66"/>
      <c r="M339" s="41"/>
      <c r="N339" s="42"/>
      <c r="O339" s="43"/>
      <c r="P339" s="41"/>
      <c r="Q339" s="45"/>
      <c r="R339" s="1"/>
      <c r="S339" s="1"/>
      <c r="T339" s="1"/>
      <c r="U339" s="46"/>
      <c r="V339" s="85"/>
      <c r="W339" s="48"/>
      <c r="X339" s="48"/>
      <c r="Y339" s="41"/>
      <c r="Z339" s="48"/>
      <c r="AA339" s="49"/>
      <c r="AB339" s="86"/>
      <c r="AC339" s="31">
        <f t="shared" si="672"/>
        <v>0</v>
      </c>
      <c r="AD339" s="1"/>
      <c r="AE339" s="1"/>
      <c r="AF339" s="1"/>
      <c r="AG339" s="1"/>
      <c r="AH339" s="1"/>
    </row>
    <row r="340" spans="1:34" s="50" customFormat="1">
      <c r="A340" s="44"/>
      <c r="B340" s="81"/>
      <c r="C340" s="82"/>
      <c r="D340" s="41"/>
      <c r="E340" s="65"/>
      <c r="F340" s="81"/>
      <c r="G340" s="44"/>
      <c r="H340" s="341"/>
      <c r="I340" s="270"/>
      <c r="J340" s="272"/>
      <c r="K340" s="272"/>
      <c r="L340" s="66"/>
      <c r="M340" s="41"/>
      <c r="N340" s="42"/>
      <c r="O340" s="43"/>
      <c r="P340" s="41"/>
      <c r="Q340" s="45"/>
      <c r="R340" s="1"/>
      <c r="S340" s="1"/>
      <c r="T340" s="1"/>
      <c r="U340" s="46"/>
      <c r="V340" s="85"/>
      <c r="W340" s="48"/>
      <c r="X340" s="48"/>
      <c r="Y340" s="41"/>
      <c r="Z340" s="48"/>
      <c r="AA340" s="49"/>
      <c r="AB340" s="86"/>
      <c r="AC340" s="31">
        <f t="shared" si="672"/>
        <v>0</v>
      </c>
      <c r="AD340" s="1"/>
      <c r="AE340" s="1"/>
      <c r="AF340" s="1"/>
      <c r="AG340" s="1"/>
      <c r="AH340" s="1"/>
    </row>
    <row r="341" spans="1:34" s="50" customFormat="1">
      <c r="A341" s="44"/>
      <c r="B341" s="81"/>
      <c r="C341" s="82"/>
      <c r="D341" s="41"/>
      <c r="E341" s="65"/>
      <c r="F341" s="81"/>
      <c r="G341" s="44"/>
      <c r="H341" s="341"/>
      <c r="I341" s="270"/>
      <c r="J341" s="272"/>
      <c r="K341" s="272"/>
      <c r="L341" s="66"/>
      <c r="M341" s="41"/>
      <c r="N341" s="42"/>
      <c r="O341" s="43"/>
      <c r="P341" s="41"/>
      <c r="Q341" s="45"/>
      <c r="R341" s="1"/>
      <c r="S341" s="1"/>
      <c r="T341" s="1"/>
      <c r="U341" s="46"/>
      <c r="V341" s="85"/>
      <c r="W341" s="48"/>
      <c r="X341" s="48"/>
      <c r="Y341" s="41"/>
      <c r="Z341" s="48"/>
      <c r="AA341" s="49"/>
      <c r="AB341" s="86"/>
      <c r="AC341" s="31">
        <f t="shared" si="672"/>
        <v>0</v>
      </c>
      <c r="AD341" s="1"/>
      <c r="AE341" s="1"/>
      <c r="AF341" s="1"/>
      <c r="AG341" s="1"/>
      <c r="AH341" s="1"/>
    </row>
    <row r="342" spans="1:34" s="50" customFormat="1">
      <c r="A342" s="44"/>
      <c r="B342" s="81"/>
      <c r="C342" s="82"/>
      <c r="D342" s="41"/>
      <c r="E342" s="65"/>
      <c r="F342" s="81"/>
      <c r="G342" s="44"/>
      <c r="H342" s="341"/>
      <c r="I342" s="270"/>
      <c r="J342" s="272"/>
      <c r="K342" s="272"/>
      <c r="L342" s="66"/>
      <c r="M342" s="41"/>
      <c r="N342" s="42"/>
      <c r="O342" s="43"/>
      <c r="P342" s="41"/>
      <c r="Q342" s="45"/>
      <c r="R342" s="1"/>
      <c r="S342" s="1"/>
      <c r="T342" s="1"/>
      <c r="U342" s="46"/>
      <c r="V342" s="85"/>
      <c r="W342" s="48"/>
      <c r="X342" s="48"/>
      <c r="Y342" s="41"/>
      <c r="Z342" s="48"/>
      <c r="AA342" s="49"/>
      <c r="AB342" s="86"/>
      <c r="AC342" s="31">
        <f t="shared" si="672"/>
        <v>0</v>
      </c>
      <c r="AD342" s="1"/>
      <c r="AE342" s="1"/>
      <c r="AF342" s="1"/>
      <c r="AG342" s="1"/>
      <c r="AH342" s="1"/>
    </row>
    <row r="343" spans="1:34" s="50" customFormat="1">
      <c r="A343" s="44"/>
      <c r="B343" s="81"/>
      <c r="C343" s="82"/>
      <c r="D343" s="41"/>
      <c r="E343" s="65"/>
      <c r="F343" s="81"/>
      <c r="G343" s="44"/>
      <c r="H343" s="341"/>
      <c r="I343" s="270"/>
      <c r="J343" s="272"/>
      <c r="K343" s="272"/>
      <c r="L343" s="66"/>
      <c r="M343" s="41"/>
      <c r="N343" s="42"/>
      <c r="O343" s="43"/>
      <c r="P343" s="41"/>
      <c r="Q343" s="45"/>
      <c r="R343" s="1"/>
      <c r="S343" s="1"/>
      <c r="T343" s="1"/>
      <c r="U343" s="46"/>
      <c r="V343" s="85"/>
      <c r="W343" s="48"/>
      <c r="X343" s="48"/>
      <c r="Y343" s="41"/>
      <c r="Z343" s="48"/>
      <c r="AA343" s="49"/>
      <c r="AB343" s="86"/>
      <c r="AC343" s="31">
        <f t="shared" si="672"/>
        <v>0</v>
      </c>
      <c r="AD343" s="1"/>
      <c r="AE343" s="1"/>
      <c r="AF343" s="1"/>
      <c r="AG343" s="1"/>
      <c r="AH343" s="1"/>
    </row>
    <row r="344" spans="1:34" s="50" customFormat="1">
      <c r="A344" s="44"/>
      <c r="B344" s="81"/>
      <c r="C344" s="82"/>
      <c r="D344" s="41"/>
      <c r="E344" s="65"/>
      <c r="F344" s="81"/>
      <c r="G344" s="44"/>
      <c r="H344" s="341"/>
      <c r="I344" s="270"/>
      <c r="J344" s="272"/>
      <c r="K344" s="272"/>
      <c r="L344" s="66"/>
      <c r="M344" s="41"/>
      <c r="N344" s="42"/>
      <c r="O344" s="43"/>
      <c r="P344" s="41"/>
      <c r="Q344" s="45"/>
      <c r="R344" s="1"/>
      <c r="S344" s="1"/>
      <c r="T344" s="1"/>
      <c r="U344" s="46"/>
      <c r="V344" s="85"/>
      <c r="W344" s="48"/>
      <c r="X344" s="48"/>
      <c r="Y344" s="41"/>
      <c r="Z344" s="48"/>
      <c r="AA344" s="49"/>
      <c r="AB344" s="86"/>
      <c r="AC344" s="31">
        <f t="shared" si="672"/>
        <v>0</v>
      </c>
      <c r="AD344" s="1"/>
      <c r="AE344" s="1"/>
      <c r="AF344" s="1"/>
      <c r="AG344" s="1"/>
      <c r="AH344" s="1"/>
    </row>
    <row r="345" spans="1:34" s="50" customFormat="1">
      <c r="A345" s="44"/>
      <c r="B345" s="81"/>
      <c r="C345" s="82"/>
      <c r="D345" s="41"/>
      <c r="E345" s="65"/>
      <c r="F345" s="81"/>
      <c r="G345" s="44"/>
      <c r="H345" s="341"/>
      <c r="I345" s="270"/>
      <c r="J345" s="272"/>
      <c r="K345" s="272"/>
      <c r="L345" s="66"/>
      <c r="M345" s="41"/>
      <c r="N345" s="42"/>
      <c r="O345" s="43"/>
      <c r="P345" s="41"/>
      <c r="Q345" s="45"/>
      <c r="R345" s="1"/>
      <c r="S345" s="1"/>
      <c r="T345" s="1"/>
      <c r="U345" s="46"/>
      <c r="V345" s="85"/>
      <c r="W345" s="48"/>
      <c r="X345" s="48"/>
      <c r="Y345" s="41"/>
      <c r="Z345" s="48"/>
      <c r="AA345" s="49"/>
      <c r="AB345" s="86"/>
      <c r="AC345" s="31">
        <f t="shared" si="672"/>
        <v>0</v>
      </c>
      <c r="AD345" s="1"/>
      <c r="AE345" s="1"/>
      <c r="AF345" s="1"/>
      <c r="AG345" s="1"/>
      <c r="AH345" s="1"/>
    </row>
    <row r="346" spans="1:34" s="50" customFormat="1">
      <c r="A346" s="44"/>
      <c r="B346" s="81"/>
      <c r="C346" s="82"/>
      <c r="D346" s="41"/>
      <c r="E346" s="65"/>
      <c r="F346" s="81"/>
      <c r="G346" s="44"/>
      <c r="H346" s="341"/>
      <c r="I346" s="270"/>
      <c r="J346" s="272"/>
      <c r="K346" s="272"/>
      <c r="L346" s="66"/>
      <c r="M346" s="41"/>
      <c r="N346" s="42"/>
      <c r="O346" s="43"/>
      <c r="P346" s="41"/>
      <c r="Q346" s="45"/>
      <c r="R346" s="1"/>
      <c r="S346" s="1"/>
      <c r="T346" s="1"/>
      <c r="U346" s="46"/>
      <c r="V346" s="85"/>
      <c r="W346" s="48"/>
      <c r="X346" s="48"/>
      <c r="Y346" s="41"/>
      <c r="Z346" s="48"/>
      <c r="AA346" s="49"/>
      <c r="AB346" s="86"/>
      <c r="AC346" s="31">
        <f t="shared" si="672"/>
        <v>0</v>
      </c>
      <c r="AD346" s="1"/>
      <c r="AE346" s="1"/>
      <c r="AF346" s="1"/>
      <c r="AG346" s="1"/>
      <c r="AH346" s="1"/>
    </row>
    <row r="347" spans="1:34" s="50" customFormat="1">
      <c r="A347" s="44"/>
      <c r="B347" s="81"/>
      <c r="C347" s="82"/>
      <c r="D347" s="41"/>
      <c r="E347" s="65"/>
      <c r="F347" s="81"/>
      <c r="G347" s="44"/>
      <c r="H347" s="341"/>
      <c r="I347" s="270"/>
      <c r="J347" s="272"/>
      <c r="K347" s="272"/>
      <c r="L347" s="66"/>
      <c r="M347" s="41"/>
      <c r="N347" s="42"/>
      <c r="O347" s="43"/>
      <c r="P347" s="41"/>
      <c r="Q347" s="45"/>
      <c r="R347" s="1"/>
      <c r="S347" s="1"/>
      <c r="T347" s="1"/>
      <c r="U347" s="46"/>
      <c r="V347" s="85"/>
      <c r="W347" s="48"/>
      <c r="X347" s="48"/>
      <c r="Y347" s="41"/>
      <c r="Z347" s="48"/>
      <c r="AA347" s="49"/>
      <c r="AB347" s="86"/>
      <c r="AC347" s="31">
        <f t="shared" si="672"/>
        <v>0</v>
      </c>
      <c r="AD347" s="1"/>
      <c r="AE347" s="1"/>
      <c r="AF347" s="1"/>
      <c r="AG347" s="1"/>
      <c r="AH347" s="1"/>
    </row>
    <row r="348" spans="1:34" s="50" customFormat="1">
      <c r="A348" s="44"/>
      <c r="B348" s="81"/>
      <c r="C348" s="82"/>
      <c r="D348" s="41"/>
      <c r="E348" s="65"/>
      <c r="F348" s="81"/>
      <c r="G348" s="44"/>
      <c r="H348" s="341"/>
      <c r="I348" s="270"/>
      <c r="J348" s="272"/>
      <c r="K348" s="272"/>
      <c r="L348" s="66"/>
      <c r="M348" s="41"/>
      <c r="N348" s="42"/>
      <c r="O348" s="43"/>
      <c r="P348" s="41"/>
      <c r="Q348" s="45"/>
      <c r="R348" s="1"/>
      <c r="S348" s="1"/>
      <c r="T348" s="1"/>
      <c r="U348" s="46"/>
      <c r="V348" s="85"/>
      <c r="W348" s="48"/>
      <c r="X348" s="48"/>
      <c r="Y348" s="41"/>
      <c r="Z348" s="48"/>
      <c r="AA348" s="49"/>
      <c r="AB348" s="86"/>
      <c r="AC348" s="31">
        <f t="shared" si="672"/>
        <v>0</v>
      </c>
      <c r="AD348" s="1"/>
      <c r="AE348" s="1"/>
      <c r="AF348" s="1"/>
      <c r="AG348" s="1"/>
      <c r="AH348" s="1"/>
    </row>
    <row r="349" spans="1:34" s="50" customFormat="1">
      <c r="A349" s="44"/>
      <c r="B349" s="81"/>
      <c r="C349" s="82"/>
      <c r="D349" s="41"/>
      <c r="E349" s="65"/>
      <c r="F349" s="81"/>
      <c r="G349" s="44"/>
      <c r="H349" s="341"/>
      <c r="I349" s="270"/>
      <c r="J349" s="272"/>
      <c r="K349" s="272"/>
      <c r="L349" s="66"/>
      <c r="M349" s="41"/>
      <c r="N349" s="42"/>
      <c r="O349" s="43"/>
      <c r="P349" s="41"/>
      <c r="Q349" s="45"/>
      <c r="R349" s="1"/>
      <c r="S349" s="1"/>
      <c r="T349" s="1"/>
      <c r="U349" s="46"/>
      <c r="V349" s="85"/>
      <c r="W349" s="48"/>
      <c r="X349" s="48"/>
      <c r="Y349" s="41"/>
      <c r="Z349" s="48"/>
      <c r="AA349" s="49"/>
      <c r="AB349" s="86"/>
      <c r="AC349" s="31">
        <f t="shared" si="672"/>
        <v>0</v>
      </c>
      <c r="AD349" s="1"/>
      <c r="AE349" s="1"/>
      <c r="AF349" s="1"/>
      <c r="AG349" s="1"/>
      <c r="AH349" s="1"/>
    </row>
    <row r="350" spans="1:34" s="50" customFormat="1">
      <c r="A350" s="44"/>
      <c r="B350" s="81"/>
      <c r="C350" s="82"/>
      <c r="D350" s="41"/>
      <c r="E350" s="65"/>
      <c r="F350" s="81"/>
      <c r="G350" s="44"/>
      <c r="H350" s="341"/>
      <c r="I350" s="270"/>
      <c r="J350" s="272"/>
      <c r="K350" s="272"/>
      <c r="L350" s="66"/>
      <c r="M350" s="41"/>
      <c r="N350" s="42"/>
      <c r="O350" s="43"/>
      <c r="P350" s="41"/>
      <c r="Q350" s="45"/>
      <c r="R350" s="1"/>
      <c r="S350" s="1"/>
      <c r="T350" s="1"/>
      <c r="U350" s="46"/>
      <c r="V350" s="85"/>
      <c r="W350" s="48"/>
      <c r="X350" s="48"/>
      <c r="Y350" s="41"/>
      <c r="Z350" s="48"/>
      <c r="AA350" s="49"/>
      <c r="AB350" s="86"/>
      <c r="AC350" s="31">
        <f t="shared" si="672"/>
        <v>0</v>
      </c>
      <c r="AD350" s="1"/>
      <c r="AE350" s="1"/>
      <c r="AF350" s="1"/>
      <c r="AG350" s="1"/>
      <c r="AH350" s="1"/>
    </row>
    <row r="351" spans="1:34" s="50" customFormat="1">
      <c r="A351" s="44"/>
      <c r="B351" s="81"/>
      <c r="C351" s="82"/>
      <c r="D351" s="41"/>
      <c r="E351" s="65"/>
      <c r="F351" s="81"/>
      <c r="G351" s="44"/>
      <c r="H351" s="341"/>
      <c r="I351" s="270"/>
      <c r="J351" s="272"/>
      <c r="K351" s="272"/>
      <c r="L351" s="66"/>
      <c r="M351" s="41"/>
      <c r="N351" s="42"/>
      <c r="O351" s="43"/>
      <c r="P351" s="41"/>
      <c r="Q351" s="45"/>
      <c r="R351" s="1"/>
      <c r="S351" s="1"/>
      <c r="T351" s="1"/>
      <c r="U351" s="46"/>
      <c r="V351" s="85"/>
      <c r="W351" s="48"/>
      <c r="X351" s="48"/>
      <c r="Y351" s="41"/>
      <c r="Z351" s="48"/>
      <c r="AA351" s="49"/>
      <c r="AB351" s="86"/>
      <c r="AC351" s="31">
        <f t="shared" si="672"/>
        <v>0</v>
      </c>
      <c r="AD351" s="1"/>
      <c r="AE351" s="1"/>
      <c r="AF351" s="1"/>
      <c r="AG351" s="1"/>
      <c r="AH351" s="1"/>
    </row>
    <row r="352" spans="1:34" s="50" customFormat="1">
      <c r="A352" s="44"/>
      <c r="B352" s="81"/>
      <c r="C352" s="82"/>
      <c r="D352" s="41"/>
      <c r="E352" s="65"/>
      <c r="F352" s="81"/>
      <c r="G352" s="44"/>
      <c r="H352" s="341"/>
      <c r="I352" s="270"/>
      <c r="J352" s="272"/>
      <c r="K352" s="272"/>
      <c r="L352" s="66"/>
      <c r="M352" s="41"/>
      <c r="N352" s="42"/>
      <c r="O352" s="43"/>
      <c r="P352" s="41"/>
      <c r="Q352" s="45"/>
      <c r="R352" s="1"/>
      <c r="S352" s="1"/>
      <c r="T352" s="1"/>
      <c r="U352" s="46"/>
      <c r="V352" s="85"/>
      <c r="W352" s="48"/>
      <c r="X352" s="48"/>
      <c r="Y352" s="41"/>
      <c r="Z352" s="48"/>
      <c r="AA352" s="49"/>
      <c r="AB352" s="86"/>
      <c r="AC352" s="31">
        <f t="shared" si="672"/>
        <v>0</v>
      </c>
      <c r="AD352" s="1"/>
      <c r="AE352" s="1"/>
      <c r="AF352" s="1"/>
      <c r="AG352" s="1"/>
      <c r="AH352" s="1"/>
    </row>
    <row r="353" spans="1:34" s="50" customFormat="1">
      <c r="A353" s="44"/>
      <c r="B353" s="81"/>
      <c r="C353" s="82"/>
      <c r="D353" s="41"/>
      <c r="E353" s="65"/>
      <c r="F353" s="81"/>
      <c r="G353" s="44"/>
      <c r="H353" s="341"/>
      <c r="I353" s="270"/>
      <c r="J353" s="272"/>
      <c r="K353" s="272"/>
      <c r="L353" s="66"/>
      <c r="M353" s="41"/>
      <c r="N353" s="42"/>
      <c r="O353" s="43"/>
      <c r="P353" s="41"/>
      <c r="Q353" s="45"/>
      <c r="R353" s="1"/>
      <c r="S353" s="1"/>
      <c r="T353" s="1"/>
      <c r="U353" s="46"/>
      <c r="V353" s="85"/>
      <c r="W353" s="48"/>
      <c r="X353" s="48"/>
      <c r="Y353" s="41"/>
      <c r="Z353" s="48"/>
      <c r="AA353" s="49"/>
      <c r="AB353" s="86"/>
      <c r="AC353" s="31">
        <f t="shared" si="672"/>
        <v>0</v>
      </c>
      <c r="AD353" s="1"/>
      <c r="AE353" s="1"/>
      <c r="AF353" s="1"/>
      <c r="AG353" s="1"/>
      <c r="AH353" s="1"/>
    </row>
    <row r="354" spans="1:34" s="50" customFormat="1">
      <c r="A354" s="44"/>
      <c r="B354" s="81"/>
      <c r="C354" s="82"/>
      <c r="D354" s="41"/>
      <c r="E354" s="65"/>
      <c r="F354" s="81"/>
      <c r="G354" s="44"/>
      <c r="H354" s="341"/>
      <c r="I354" s="270"/>
      <c r="J354" s="272"/>
      <c r="K354" s="272"/>
      <c r="L354" s="66"/>
      <c r="M354" s="41"/>
      <c r="N354" s="42"/>
      <c r="O354" s="43"/>
      <c r="P354" s="41"/>
      <c r="Q354" s="45"/>
      <c r="R354" s="1"/>
      <c r="S354" s="1"/>
      <c r="T354" s="1"/>
      <c r="U354" s="46"/>
      <c r="V354" s="85"/>
      <c r="W354" s="48"/>
      <c r="X354" s="48"/>
      <c r="Y354" s="41"/>
      <c r="Z354" s="48"/>
      <c r="AA354" s="49"/>
      <c r="AB354" s="86"/>
      <c r="AC354" s="31">
        <f t="shared" si="672"/>
        <v>0</v>
      </c>
      <c r="AD354" s="1"/>
      <c r="AE354" s="1"/>
      <c r="AF354" s="1"/>
      <c r="AG354" s="1"/>
      <c r="AH354" s="1"/>
    </row>
    <row r="355" spans="1:34" s="50" customFormat="1">
      <c r="A355" s="44"/>
      <c r="B355" s="81"/>
      <c r="C355" s="82"/>
      <c r="D355" s="41"/>
      <c r="E355" s="65"/>
      <c r="F355" s="81"/>
      <c r="G355" s="44"/>
      <c r="H355" s="341"/>
      <c r="I355" s="270"/>
      <c r="J355" s="272"/>
      <c r="K355" s="272"/>
      <c r="L355" s="66"/>
      <c r="M355" s="41"/>
      <c r="N355" s="42"/>
      <c r="O355" s="43"/>
      <c r="P355" s="41"/>
      <c r="Q355" s="45"/>
      <c r="R355" s="1"/>
      <c r="S355" s="1"/>
      <c r="T355" s="1"/>
      <c r="U355" s="46"/>
      <c r="V355" s="85"/>
      <c r="W355" s="48"/>
      <c r="X355" s="48"/>
      <c r="Y355" s="41"/>
      <c r="Z355" s="48"/>
      <c r="AA355" s="49"/>
      <c r="AB355" s="86"/>
      <c r="AC355" s="31">
        <f t="shared" si="672"/>
        <v>0</v>
      </c>
      <c r="AD355" s="1"/>
      <c r="AE355" s="1"/>
      <c r="AF355" s="1"/>
      <c r="AG355" s="1"/>
      <c r="AH355" s="1"/>
    </row>
    <row r="356" spans="1:34" s="50" customFormat="1">
      <c r="A356" s="44"/>
      <c r="B356" s="81"/>
      <c r="C356" s="82"/>
      <c r="D356" s="41"/>
      <c r="E356" s="65"/>
      <c r="F356" s="81"/>
      <c r="G356" s="44"/>
      <c r="H356" s="341"/>
      <c r="I356" s="270"/>
      <c r="J356" s="272"/>
      <c r="K356" s="272"/>
      <c r="L356" s="66"/>
      <c r="M356" s="41"/>
      <c r="N356" s="42"/>
      <c r="O356" s="43"/>
      <c r="P356" s="41"/>
      <c r="Q356" s="45"/>
      <c r="R356" s="1"/>
      <c r="S356" s="1"/>
      <c r="T356" s="1"/>
      <c r="U356" s="46"/>
      <c r="V356" s="85"/>
      <c r="W356" s="48"/>
      <c r="X356" s="48"/>
      <c r="Y356" s="41"/>
      <c r="Z356" s="48"/>
      <c r="AA356" s="49"/>
      <c r="AB356" s="86"/>
      <c r="AC356" s="31">
        <f t="shared" si="672"/>
        <v>0</v>
      </c>
      <c r="AD356" s="1"/>
      <c r="AE356" s="1"/>
      <c r="AF356" s="1"/>
      <c r="AG356" s="1"/>
      <c r="AH356" s="1"/>
    </row>
    <row r="357" spans="1:34" s="50" customFormat="1">
      <c r="A357" s="44"/>
      <c r="B357" s="81"/>
      <c r="C357" s="82"/>
      <c r="D357" s="41"/>
      <c r="E357" s="65"/>
      <c r="F357" s="81"/>
      <c r="G357" s="44"/>
      <c r="H357" s="341"/>
      <c r="I357" s="270"/>
      <c r="J357" s="272"/>
      <c r="K357" s="272"/>
      <c r="L357" s="66"/>
      <c r="M357" s="41"/>
      <c r="N357" s="42"/>
      <c r="O357" s="43"/>
      <c r="P357" s="41"/>
      <c r="Q357" s="45"/>
      <c r="R357" s="1"/>
      <c r="S357" s="1"/>
      <c r="T357" s="1"/>
      <c r="U357" s="46"/>
      <c r="V357" s="85"/>
      <c r="W357" s="48"/>
      <c r="X357" s="48"/>
      <c r="Y357" s="41"/>
      <c r="Z357" s="48"/>
      <c r="AA357" s="49"/>
      <c r="AB357" s="86"/>
      <c r="AC357" s="31">
        <f t="shared" si="672"/>
        <v>0</v>
      </c>
      <c r="AD357" s="1"/>
      <c r="AE357" s="1"/>
      <c r="AF357" s="1"/>
      <c r="AG357" s="1"/>
      <c r="AH357" s="1"/>
    </row>
    <row r="358" spans="1:34" s="50" customFormat="1">
      <c r="A358" s="44"/>
      <c r="B358" s="81"/>
      <c r="C358" s="82"/>
      <c r="D358" s="41"/>
      <c r="E358" s="65"/>
      <c r="F358" s="81"/>
      <c r="G358" s="44"/>
      <c r="H358" s="341"/>
      <c r="I358" s="270"/>
      <c r="J358" s="272"/>
      <c r="K358" s="272"/>
      <c r="L358" s="66"/>
      <c r="M358" s="41"/>
      <c r="N358" s="42"/>
      <c r="O358" s="43"/>
      <c r="P358" s="41"/>
      <c r="Q358" s="45"/>
      <c r="R358" s="1"/>
      <c r="S358" s="1"/>
      <c r="T358" s="1"/>
      <c r="U358" s="46"/>
      <c r="V358" s="85"/>
      <c r="W358" s="48"/>
      <c r="X358" s="48"/>
      <c r="Y358" s="41"/>
      <c r="Z358" s="48"/>
      <c r="AA358" s="49"/>
      <c r="AB358" s="86"/>
      <c r="AC358" s="31">
        <f t="shared" si="672"/>
        <v>0</v>
      </c>
      <c r="AD358" s="1"/>
      <c r="AE358" s="1"/>
      <c r="AF358" s="1"/>
      <c r="AG358" s="1"/>
      <c r="AH358" s="1"/>
    </row>
    <row r="359" spans="1:34" s="50" customFormat="1">
      <c r="A359" s="44"/>
      <c r="B359" s="81"/>
      <c r="C359" s="82"/>
      <c r="D359" s="41"/>
      <c r="E359" s="65"/>
      <c r="F359" s="81"/>
      <c r="G359" s="44"/>
      <c r="H359" s="341"/>
      <c r="I359" s="270"/>
      <c r="J359" s="272"/>
      <c r="K359" s="272"/>
      <c r="L359" s="66"/>
      <c r="M359" s="41"/>
      <c r="N359" s="42"/>
      <c r="O359" s="43"/>
      <c r="P359" s="41"/>
      <c r="Q359" s="45"/>
      <c r="R359" s="1"/>
      <c r="S359" s="1"/>
      <c r="T359" s="1"/>
      <c r="U359" s="46"/>
      <c r="V359" s="85"/>
      <c r="W359" s="48"/>
      <c r="X359" s="48"/>
      <c r="Y359" s="41"/>
      <c r="Z359" s="48"/>
      <c r="AA359" s="49"/>
      <c r="AB359" s="86"/>
      <c r="AC359" s="31">
        <f t="shared" ref="AC359:AC411" si="673">ROUNDUP(AB359/0.75, -1)</f>
        <v>0</v>
      </c>
      <c r="AD359" s="1"/>
      <c r="AE359" s="1"/>
      <c r="AF359" s="1"/>
      <c r="AG359" s="1"/>
      <c r="AH359" s="1"/>
    </row>
    <row r="360" spans="1:34" s="50" customFormat="1">
      <c r="A360" s="44"/>
      <c r="B360" s="81"/>
      <c r="C360" s="82"/>
      <c r="D360" s="41"/>
      <c r="E360" s="65"/>
      <c r="F360" s="81"/>
      <c r="G360" s="44"/>
      <c r="H360" s="341"/>
      <c r="I360" s="270"/>
      <c r="J360" s="272"/>
      <c r="K360" s="272"/>
      <c r="L360" s="66"/>
      <c r="M360" s="41"/>
      <c r="N360" s="42"/>
      <c r="O360" s="43"/>
      <c r="P360" s="41"/>
      <c r="Q360" s="45"/>
      <c r="R360" s="1"/>
      <c r="S360" s="1"/>
      <c r="T360" s="1"/>
      <c r="U360" s="46"/>
      <c r="V360" s="85"/>
      <c r="W360" s="48"/>
      <c r="X360" s="48"/>
      <c r="Y360" s="41"/>
      <c r="Z360" s="48"/>
      <c r="AA360" s="49"/>
      <c r="AB360" s="86"/>
      <c r="AC360" s="31">
        <f t="shared" si="673"/>
        <v>0</v>
      </c>
      <c r="AD360" s="1"/>
      <c r="AE360" s="1"/>
      <c r="AF360" s="1"/>
      <c r="AG360" s="1"/>
      <c r="AH360" s="1"/>
    </row>
    <row r="361" spans="1:34" s="50" customFormat="1">
      <c r="A361" s="44"/>
      <c r="B361" s="81"/>
      <c r="C361" s="82"/>
      <c r="D361" s="41"/>
      <c r="E361" s="65"/>
      <c r="F361" s="81"/>
      <c r="G361" s="44"/>
      <c r="H361" s="341"/>
      <c r="I361" s="270"/>
      <c r="J361" s="272"/>
      <c r="K361" s="272"/>
      <c r="L361" s="66"/>
      <c r="M361" s="41"/>
      <c r="N361" s="42"/>
      <c r="O361" s="43"/>
      <c r="P361" s="41"/>
      <c r="Q361" s="45"/>
      <c r="R361" s="1"/>
      <c r="S361" s="1"/>
      <c r="T361" s="1"/>
      <c r="U361" s="46"/>
      <c r="V361" s="85"/>
      <c r="W361" s="48"/>
      <c r="X361" s="48"/>
      <c r="Y361" s="41"/>
      <c r="Z361" s="48"/>
      <c r="AA361" s="49"/>
      <c r="AB361" s="86"/>
      <c r="AC361" s="31">
        <f t="shared" si="673"/>
        <v>0</v>
      </c>
      <c r="AD361" s="1"/>
      <c r="AE361" s="1"/>
      <c r="AF361" s="1"/>
      <c r="AG361" s="1"/>
      <c r="AH361" s="1"/>
    </row>
    <row r="362" spans="1:34" s="50" customFormat="1">
      <c r="A362" s="44"/>
      <c r="B362" s="81"/>
      <c r="C362" s="82"/>
      <c r="D362" s="41"/>
      <c r="E362" s="65"/>
      <c r="F362" s="81"/>
      <c r="G362" s="44"/>
      <c r="H362" s="341"/>
      <c r="I362" s="270"/>
      <c r="J362" s="272"/>
      <c r="K362" s="272"/>
      <c r="L362" s="66"/>
      <c r="M362" s="41"/>
      <c r="N362" s="42"/>
      <c r="O362" s="43"/>
      <c r="P362" s="41"/>
      <c r="Q362" s="45"/>
      <c r="R362" s="1"/>
      <c r="S362" s="1"/>
      <c r="T362" s="1"/>
      <c r="U362" s="46"/>
      <c r="V362" s="85"/>
      <c r="W362" s="48"/>
      <c r="X362" s="48"/>
      <c r="Y362" s="41"/>
      <c r="Z362" s="48"/>
      <c r="AA362" s="49"/>
      <c r="AB362" s="86"/>
      <c r="AC362" s="31">
        <f t="shared" si="673"/>
        <v>0</v>
      </c>
      <c r="AD362" s="1"/>
      <c r="AE362" s="1"/>
      <c r="AF362" s="1"/>
      <c r="AG362" s="1"/>
      <c r="AH362" s="1"/>
    </row>
    <row r="363" spans="1:34" s="50" customFormat="1">
      <c r="A363" s="44"/>
      <c r="B363" s="81"/>
      <c r="C363" s="82"/>
      <c r="D363" s="41"/>
      <c r="E363" s="65"/>
      <c r="F363" s="81"/>
      <c r="G363" s="44"/>
      <c r="H363" s="341"/>
      <c r="I363" s="270"/>
      <c r="J363" s="272"/>
      <c r="K363" s="272"/>
      <c r="L363" s="66"/>
      <c r="M363" s="41"/>
      <c r="N363" s="42"/>
      <c r="O363" s="43"/>
      <c r="P363" s="41"/>
      <c r="Q363" s="45"/>
      <c r="R363" s="1"/>
      <c r="S363" s="1"/>
      <c r="T363" s="1"/>
      <c r="U363" s="46"/>
      <c r="V363" s="85"/>
      <c r="W363" s="48"/>
      <c r="X363" s="48"/>
      <c r="Y363" s="41"/>
      <c r="Z363" s="48"/>
      <c r="AA363" s="49"/>
      <c r="AB363" s="86"/>
      <c r="AC363" s="31">
        <f t="shared" si="673"/>
        <v>0</v>
      </c>
      <c r="AD363" s="1"/>
      <c r="AE363" s="1"/>
      <c r="AF363" s="1"/>
      <c r="AG363" s="1"/>
      <c r="AH363" s="1"/>
    </row>
    <row r="364" spans="1:34" s="50" customFormat="1">
      <c r="A364" s="44"/>
      <c r="B364" s="81"/>
      <c r="C364" s="82"/>
      <c r="D364" s="41"/>
      <c r="E364" s="65"/>
      <c r="F364" s="81"/>
      <c r="G364" s="44"/>
      <c r="H364" s="341"/>
      <c r="I364" s="270"/>
      <c r="J364" s="272"/>
      <c r="K364" s="272"/>
      <c r="L364" s="66"/>
      <c r="M364" s="41"/>
      <c r="N364" s="42"/>
      <c r="O364" s="43"/>
      <c r="P364" s="41"/>
      <c r="Q364" s="45"/>
      <c r="R364" s="1"/>
      <c r="S364" s="1"/>
      <c r="T364" s="1"/>
      <c r="U364" s="46"/>
      <c r="V364" s="85"/>
      <c r="W364" s="48"/>
      <c r="X364" s="48"/>
      <c r="Y364" s="41"/>
      <c r="Z364" s="48"/>
      <c r="AA364" s="49"/>
      <c r="AB364" s="86"/>
      <c r="AC364" s="31">
        <f t="shared" si="673"/>
        <v>0</v>
      </c>
      <c r="AD364" s="1"/>
      <c r="AE364" s="1"/>
      <c r="AF364" s="1"/>
      <c r="AG364" s="1"/>
      <c r="AH364" s="1"/>
    </row>
    <row r="365" spans="1:34" s="50" customFormat="1">
      <c r="A365" s="44"/>
      <c r="B365" s="81"/>
      <c r="C365" s="82"/>
      <c r="D365" s="41"/>
      <c r="E365" s="65"/>
      <c r="F365" s="81"/>
      <c r="G365" s="44"/>
      <c r="H365" s="341"/>
      <c r="I365" s="270"/>
      <c r="J365" s="272"/>
      <c r="K365" s="272"/>
      <c r="L365" s="66"/>
      <c r="M365" s="41"/>
      <c r="N365" s="42"/>
      <c r="O365" s="43"/>
      <c r="P365" s="41"/>
      <c r="Q365" s="45"/>
      <c r="R365" s="1"/>
      <c r="S365" s="1"/>
      <c r="T365" s="1"/>
      <c r="U365" s="46"/>
      <c r="V365" s="85"/>
      <c r="W365" s="48"/>
      <c r="X365" s="48"/>
      <c r="Y365" s="41"/>
      <c r="Z365" s="48"/>
      <c r="AA365" s="49"/>
      <c r="AB365" s="86"/>
      <c r="AC365" s="31">
        <f t="shared" si="673"/>
        <v>0</v>
      </c>
      <c r="AD365" s="1"/>
      <c r="AE365" s="1"/>
      <c r="AF365" s="1"/>
      <c r="AG365" s="1"/>
      <c r="AH365" s="1"/>
    </row>
    <row r="366" spans="1:34" s="50" customFormat="1">
      <c r="A366" s="44"/>
      <c r="B366" s="81"/>
      <c r="C366" s="82"/>
      <c r="D366" s="41"/>
      <c r="E366" s="65"/>
      <c r="F366" s="81"/>
      <c r="G366" s="44"/>
      <c r="H366" s="341"/>
      <c r="I366" s="270"/>
      <c r="J366" s="272"/>
      <c r="K366" s="272"/>
      <c r="L366" s="66"/>
      <c r="M366" s="41"/>
      <c r="N366" s="42"/>
      <c r="O366" s="43"/>
      <c r="P366" s="41"/>
      <c r="Q366" s="45"/>
      <c r="R366" s="1"/>
      <c r="S366" s="1"/>
      <c r="T366" s="1"/>
      <c r="U366" s="46"/>
      <c r="V366" s="85"/>
      <c r="W366" s="48"/>
      <c r="X366" s="48"/>
      <c r="Y366" s="41"/>
      <c r="Z366" s="48"/>
      <c r="AA366" s="49"/>
      <c r="AB366" s="86"/>
      <c r="AC366" s="31">
        <f t="shared" si="673"/>
        <v>0</v>
      </c>
      <c r="AD366" s="1"/>
      <c r="AE366" s="1"/>
      <c r="AF366" s="1"/>
      <c r="AG366" s="1"/>
      <c r="AH366" s="1"/>
    </row>
    <row r="367" spans="1:34" s="50" customFormat="1">
      <c r="A367" s="44"/>
      <c r="B367" s="81"/>
      <c r="C367" s="82"/>
      <c r="D367" s="41"/>
      <c r="E367" s="65"/>
      <c r="F367" s="81"/>
      <c r="G367" s="44"/>
      <c r="H367" s="341"/>
      <c r="I367" s="270"/>
      <c r="J367" s="272"/>
      <c r="K367" s="272"/>
      <c r="L367" s="66"/>
      <c r="M367" s="41"/>
      <c r="N367" s="42"/>
      <c r="O367" s="43"/>
      <c r="P367" s="41"/>
      <c r="Q367" s="45"/>
      <c r="R367" s="1"/>
      <c r="S367" s="1"/>
      <c r="T367" s="1"/>
      <c r="U367" s="46"/>
      <c r="V367" s="85"/>
      <c r="W367" s="48"/>
      <c r="X367" s="48"/>
      <c r="Y367" s="41"/>
      <c r="Z367" s="48"/>
      <c r="AA367" s="49"/>
      <c r="AB367" s="86"/>
      <c r="AC367" s="31">
        <f t="shared" si="673"/>
        <v>0</v>
      </c>
      <c r="AD367" s="1"/>
      <c r="AE367" s="1"/>
      <c r="AF367" s="1"/>
      <c r="AG367" s="1"/>
      <c r="AH367" s="1"/>
    </row>
    <row r="368" spans="1:34" s="50" customFormat="1">
      <c r="A368" s="44"/>
      <c r="B368" s="81"/>
      <c r="C368" s="82"/>
      <c r="D368" s="41"/>
      <c r="E368" s="65"/>
      <c r="F368" s="81"/>
      <c r="G368" s="44"/>
      <c r="H368" s="341"/>
      <c r="I368" s="270"/>
      <c r="J368" s="272"/>
      <c r="K368" s="272"/>
      <c r="L368" s="66"/>
      <c r="M368" s="41"/>
      <c r="N368" s="42"/>
      <c r="O368" s="43"/>
      <c r="P368" s="41"/>
      <c r="Q368" s="45"/>
      <c r="R368" s="1"/>
      <c r="S368" s="1"/>
      <c r="T368" s="1"/>
      <c r="U368" s="46"/>
      <c r="V368" s="85"/>
      <c r="W368" s="48"/>
      <c r="X368" s="48"/>
      <c r="Y368" s="41"/>
      <c r="Z368" s="48"/>
      <c r="AA368" s="49"/>
      <c r="AB368" s="86"/>
      <c r="AC368" s="31">
        <f t="shared" si="673"/>
        <v>0</v>
      </c>
      <c r="AD368" s="1"/>
      <c r="AE368" s="1"/>
      <c r="AF368" s="1"/>
      <c r="AG368" s="1"/>
      <c r="AH368" s="1"/>
    </row>
    <row r="369" spans="1:34" s="50" customFormat="1">
      <c r="A369" s="44"/>
      <c r="B369" s="81"/>
      <c r="C369" s="82"/>
      <c r="D369" s="41"/>
      <c r="E369" s="65"/>
      <c r="F369" s="81"/>
      <c r="G369" s="44"/>
      <c r="H369" s="341"/>
      <c r="I369" s="270"/>
      <c r="J369" s="272"/>
      <c r="K369" s="272"/>
      <c r="L369" s="66"/>
      <c r="M369" s="41"/>
      <c r="N369" s="42"/>
      <c r="O369" s="43"/>
      <c r="P369" s="41"/>
      <c r="Q369" s="45"/>
      <c r="R369" s="1"/>
      <c r="S369" s="1"/>
      <c r="T369" s="1"/>
      <c r="U369" s="46"/>
      <c r="V369" s="85"/>
      <c r="W369" s="48"/>
      <c r="X369" s="48"/>
      <c r="Y369" s="41"/>
      <c r="Z369" s="48"/>
      <c r="AA369" s="49"/>
      <c r="AB369" s="86"/>
      <c r="AC369" s="31">
        <f t="shared" si="673"/>
        <v>0</v>
      </c>
      <c r="AD369" s="1"/>
      <c r="AE369" s="1"/>
      <c r="AF369" s="1"/>
      <c r="AG369" s="1"/>
      <c r="AH369" s="1"/>
    </row>
    <row r="370" spans="1:34" s="50" customFormat="1">
      <c r="A370" s="44"/>
      <c r="B370" s="81"/>
      <c r="C370" s="82"/>
      <c r="D370" s="41"/>
      <c r="E370" s="65"/>
      <c r="F370" s="81"/>
      <c r="G370" s="44"/>
      <c r="H370" s="341"/>
      <c r="I370" s="270"/>
      <c r="J370" s="272"/>
      <c r="K370" s="272"/>
      <c r="L370" s="66"/>
      <c r="M370" s="41"/>
      <c r="N370" s="42"/>
      <c r="O370" s="43"/>
      <c r="P370" s="41"/>
      <c r="Q370" s="45"/>
      <c r="R370" s="1"/>
      <c r="S370" s="1"/>
      <c r="T370" s="1"/>
      <c r="U370" s="46"/>
      <c r="V370" s="85"/>
      <c r="W370" s="48"/>
      <c r="X370" s="48"/>
      <c r="Y370" s="41"/>
      <c r="Z370" s="48"/>
      <c r="AA370" s="49"/>
      <c r="AB370" s="86"/>
      <c r="AC370" s="31">
        <f t="shared" si="673"/>
        <v>0</v>
      </c>
      <c r="AD370" s="1"/>
      <c r="AE370" s="1"/>
      <c r="AF370" s="1"/>
      <c r="AG370" s="1"/>
      <c r="AH370" s="1"/>
    </row>
    <row r="371" spans="1:34" s="50" customFormat="1">
      <c r="A371" s="44"/>
      <c r="B371" s="81"/>
      <c r="C371" s="82"/>
      <c r="D371" s="41"/>
      <c r="E371" s="65"/>
      <c r="F371" s="81"/>
      <c r="G371" s="44"/>
      <c r="H371" s="341"/>
      <c r="I371" s="270"/>
      <c r="J371" s="272"/>
      <c r="K371" s="272"/>
      <c r="L371" s="66"/>
      <c r="M371" s="41"/>
      <c r="N371" s="42"/>
      <c r="O371" s="43"/>
      <c r="P371" s="41"/>
      <c r="Q371" s="45"/>
      <c r="R371" s="1"/>
      <c r="S371" s="1"/>
      <c r="T371" s="1"/>
      <c r="U371" s="46"/>
      <c r="V371" s="85"/>
      <c r="W371" s="48"/>
      <c r="X371" s="48"/>
      <c r="Y371" s="41"/>
      <c r="Z371" s="48"/>
      <c r="AA371" s="49"/>
      <c r="AB371" s="86"/>
      <c r="AC371" s="31">
        <f t="shared" si="673"/>
        <v>0</v>
      </c>
      <c r="AD371" s="1"/>
      <c r="AE371" s="1"/>
      <c r="AF371" s="1"/>
      <c r="AG371" s="1"/>
      <c r="AH371" s="1"/>
    </row>
    <row r="372" spans="1:34" s="50" customFormat="1">
      <c r="A372" s="44"/>
      <c r="B372" s="81"/>
      <c r="C372" s="82"/>
      <c r="D372" s="41"/>
      <c r="E372" s="65"/>
      <c r="F372" s="81"/>
      <c r="G372" s="44"/>
      <c r="H372" s="341"/>
      <c r="I372" s="270"/>
      <c r="J372" s="272"/>
      <c r="K372" s="272"/>
      <c r="L372" s="66"/>
      <c r="M372" s="41"/>
      <c r="N372" s="42"/>
      <c r="O372" s="43"/>
      <c r="P372" s="41"/>
      <c r="Q372" s="45"/>
      <c r="R372" s="1"/>
      <c r="S372" s="1"/>
      <c r="T372" s="1"/>
      <c r="U372" s="46"/>
      <c r="V372" s="85"/>
      <c r="W372" s="48"/>
      <c r="X372" s="48"/>
      <c r="Y372" s="41"/>
      <c r="Z372" s="48"/>
      <c r="AA372" s="49"/>
      <c r="AB372" s="86"/>
      <c r="AC372" s="31">
        <f t="shared" si="673"/>
        <v>0</v>
      </c>
      <c r="AD372" s="1"/>
      <c r="AE372" s="1"/>
      <c r="AF372" s="1"/>
      <c r="AG372" s="1"/>
      <c r="AH372" s="1"/>
    </row>
    <row r="373" spans="1:34" s="50" customFormat="1">
      <c r="A373" s="44"/>
      <c r="B373" s="81"/>
      <c r="C373" s="82"/>
      <c r="D373" s="41"/>
      <c r="E373" s="65"/>
      <c r="F373" s="81"/>
      <c r="G373" s="44"/>
      <c r="H373" s="341"/>
      <c r="I373" s="270"/>
      <c r="J373" s="272"/>
      <c r="K373" s="272"/>
      <c r="L373" s="66"/>
      <c r="M373" s="41"/>
      <c r="N373" s="42"/>
      <c r="O373" s="43"/>
      <c r="P373" s="41"/>
      <c r="Q373" s="45"/>
      <c r="R373" s="1"/>
      <c r="S373" s="1"/>
      <c r="T373" s="1"/>
      <c r="U373" s="46"/>
      <c r="V373" s="85"/>
      <c r="W373" s="48"/>
      <c r="X373" s="48"/>
      <c r="Y373" s="41"/>
      <c r="Z373" s="48"/>
      <c r="AA373" s="49"/>
      <c r="AB373" s="86"/>
      <c r="AC373" s="31">
        <f t="shared" si="673"/>
        <v>0</v>
      </c>
      <c r="AD373" s="1"/>
      <c r="AE373" s="1"/>
      <c r="AF373" s="1"/>
      <c r="AG373" s="1"/>
      <c r="AH373" s="1"/>
    </row>
    <row r="374" spans="1:34" s="50" customFormat="1">
      <c r="A374" s="44"/>
      <c r="B374" s="81"/>
      <c r="C374" s="82"/>
      <c r="D374" s="41"/>
      <c r="E374" s="65"/>
      <c r="F374" s="81"/>
      <c r="G374" s="44"/>
      <c r="H374" s="341"/>
      <c r="I374" s="270"/>
      <c r="J374" s="272"/>
      <c r="K374" s="272"/>
      <c r="L374" s="66"/>
      <c r="M374" s="41"/>
      <c r="N374" s="42"/>
      <c r="O374" s="43"/>
      <c r="P374" s="41"/>
      <c r="Q374" s="45"/>
      <c r="R374" s="1"/>
      <c r="S374" s="1"/>
      <c r="T374" s="1"/>
      <c r="U374" s="46"/>
      <c r="V374" s="85"/>
      <c r="W374" s="48"/>
      <c r="X374" s="48"/>
      <c r="Y374" s="41"/>
      <c r="Z374" s="48"/>
      <c r="AA374" s="49"/>
      <c r="AB374" s="86"/>
      <c r="AC374" s="31">
        <f t="shared" si="673"/>
        <v>0</v>
      </c>
      <c r="AD374" s="1"/>
      <c r="AE374" s="1"/>
      <c r="AF374" s="1"/>
      <c r="AG374" s="1"/>
      <c r="AH374" s="1"/>
    </row>
    <row r="375" spans="1:34" s="50" customFormat="1">
      <c r="A375" s="44"/>
      <c r="B375" s="81"/>
      <c r="C375" s="82"/>
      <c r="D375" s="41"/>
      <c r="E375" s="65"/>
      <c r="F375" s="81"/>
      <c r="G375" s="44"/>
      <c r="H375" s="341"/>
      <c r="I375" s="270"/>
      <c r="J375" s="272"/>
      <c r="K375" s="272"/>
      <c r="L375" s="66"/>
      <c r="M375" s="41"/>
      <c r="N375" s="42"/>
      <c r="O375" s="43"/>
      <c r="P375" s="41"/>
      <c r="Q375" s="45"/>
      <c r="R375" s="1"/>
      <c r="S375" s="1"/>
      <c r="T375" s="1"/>
      <c r="U375" s="46"/>
      <c r="V375" s="85"/>
      <c r="W375" s="48"/>
      <c r="X375" s="48"/>
      <c r="Y375" s="41"/>
      <c r="Z375" s="48"/>
      <c r="AA375" s="49"/>
      <c r="AB375" s="86"/>
      <c r="AC375" s="31">
        <f t="shared" si="673"/>
        <v>0</v>
      </c>
      <c r="AD375" s="1"/>
      <c r="AE375" s="1"/>
      <c r="AF375" s="1"/>
      <c r="AG375" s="1"/>
      <c r="AH375" s="1"/>
    </row>
    <row r="376" spans="1:34" s="50" customFormat="1">
      <c r="A376" s="44"/>
      <c r="B376" s="81"/>
      <c r="C376" s="82"/>
      <c r="D376" s="41"/>
      <c r="E376" s="65"/>
      <c r="F376" s="81"/>
      <c r="G376" s="44"/>
      <c r="H376" s="341"/>
      <c r="I376" s="270"/>
      <c r="J376" s="272"/>
      <c r="K376" s="272"/>
      <c r="L376" s="66"/>
      <c r="M376" s="41"/>
      <c r="N376" s="42"/>
      <c r="O376" s="43"/>
      <c r="P376" s="41"/>
      <c r="Q376" s="45"/>
      <c r="R376" s="1"/>
      <c r="S376" s="1"/>
      <c r="T376" s="1"/>
      <c r="U376" s="46"/>
      <c r="V376" s="85"/>
      <c r="W376" s="48"/>
      <c r="X376" s="48"/>
      <c r="Y376" s="41"/>
      <c r="Z376" s="48"/>
      <c r="AA376" s="49"/>
      <c r="AB376" s="86"/>
      <c r="AC376" s="31">
        <f t="shared" si="673"/>
        <v>0</v>
      </c>
      <c r="AD376" s="1"/>
      <c r="AE376" s="1"/>
      <c r="AF376" s="1"/>
      <c r="AG376" s="1"/>
      <c r="AH376" s="1"/>
    </row>
    <row r="377" spans="1:34" s="50" customFormat="1">
      <c r="A377" s="44"/>
      <c r="B377" s="81"/>
      <c r="C377" s="82"/>
      <c r="D377" s="41"/>
      <c r="E377" s="65"/>
      <c r="F377" s="81"/>
      <c r="G377" s="44"/>
      <c r="H377" s="341"/>
      <c r="I377" s="270"/>
      <c r="J377" s="272"/>
      <c r="K377" s="272"/>
      <c r="L377" s="66"/>
      <c r="M377" s="41"/>
      <c r="N377" s="42"/>
      <c r="O377" s="43"/>
      <c r="P377" s="41"/>
      <c r="Q377" s="45"/>
      <c r="R377" s="1"/>
      <c r="S377" s="1"/>
      <c r="T377" s="1"/>
      <c r="U377" s="46"/>
      <c r="V377" s="85"/>
      <c r="W377" s="48"/>
      <c r="X377" s="48"/>
      <c r="Y377" s="41"/>
      <c r="Z377" s="48"/>
      <c r="AA377" s="49"/>
      <c r="AB377" s="86"/>
      <c r="AC377" s="31">
        <f t="shared" si="673"/>
        <v>0</v>
      </c>
      <c r="AD377" s="1"/>
      <c r="AE377" s="1"/>
      <c r="AF377" s="1"/>
      <c r="AG377" s="1"/>
      <c r="AH377" s="1"/>
    </row>
    <row r="378" spans="1:34" s="50" customFormat="1">
      <c r="A378" s="44"/>
      <c r="B378" s="81"/>
      <c r="C378" s="82"/>
      <c r="D378" s="41"/>
      <c r="E378" s="65"/>
      <c r="F378" s="81"/>
      <c r="G378" s="44"/>
      <c r="H378" s="341"/>
      <c r="I378" s="270"/>
      <c r="J378" s="272"/>
      <c r="K378" s="272"/>
      <c r="L378" s="66"/>
      <c r="M378" s="41"/>
      <c r="N378" s="42"/>
      <c r="O378" s="43"/>
      <c r="P378" s="41"/>
      <c r="Q378" s="45"/>
      <c r="R378" s="1"/>
      <c r="S378" s="1"/>
      <c r="T378" s="1"/>
      <c r="U378" s="46"/>
      <c r="V378" s="85"/>
      <c r="W378" s="48"/>
      <c r="X378" s="48"/>
      <c r="Y378" s="41"/>
      <c r="Z378" s="48"/>
      <c r="AA378" s="49"/>
      <c r="AB378" s="86"/>
      <c r="AC378" s="31">
        <f t="shared" si="673"/>
        <v>0</v>
      </c>
      <c r="AD378" s="1"/>
      <c r="AE378" s="1"/>
      <c r="AF378" s="1"/>
      <c r="AG378" s="1"/>
      <c r="AH378" s="1"/>
    </row>
    <row r="379" spans="1:34" s="50" customFormat="1">
      <c r="A379" s="44"/>
      <c r="B379" s="81"/>
      <c r="C379" s="82"/>
      <c r="D379" s="41"/>
      <c r="E379" s="65"/>
      <c r="F379" s="81"/>
      <c r="G379" s="44"/>
      <c r="H379" s="341"/>
      <c r="I379" s="270"/>
      <c r="J379" s="272"/>
      <c r="K379" s="272"/>
      <c r="L379" s="66"/>
      <c r="M379" s="41"/>
      <c r="N379" s="42"/>
      <c r="O379" s="43"/>
      <c r="P379" s="41"/>
      <c r="Q379" s="45"/>
      <c r="R379" s="1"/>
      <c r="S379" s="1"/>
      <c r="T379" s="1"/>
      <c r="U379" s="46"/>
      <c r="V379" s="85"/>
      <c r="W379" s="48"/>
      <c r="X379" s="48"/>
      <c r="Y379" s="41"/>
      <c r="Z379" s="48"/>
      <c r="AA379" s="49"/>
      <c r="AB379" s="86"/>
      <c r="AC379" s="31">
        <f t="shared" si="673"/>
        <v>0</v>
      </c>
      <c r="AD379" s="1"/>
      <c r="AE379" s="1"/>
      <c r="AF379" s="1"/>
      <c r="AG379" s="1"/>
      <c r="AH379" s="1"/>
    </row>
    <row r="380" spans="1:34" s="50" customFormat="1">
      <c r="A380" s="44"/>
      <c r="B380" s="81"/>
      <c r="C380" s="82"/>
      <c r="D380" s="41"/>
      <c r="E380" s="65"/>
      <c r="F380" s="81"/>
      <c r="G380" s="44"/>
      <c r="H380" s="341"/>
      <c r="I380" s="270"/>
      <c r="J380" s="272"/>
      <c r="K380" s="272"/>
      <c r="L380" s="66"/>
      <c r="M380" s="41"/>
      <c r="N380" s="42"/>
      <c r="O380" s="43"/>
      <c r="P380" s="41"/>
      <c r="Q380" s="45"/>
      <c r="R380" s="1"/>
      <c r="S380" s="1"/>
      <c r="T380" s="1"/>
      <c r="U380" s="46"/>
      <c r="V380" s="85"/>
      <c r="W380" s="48"/>
      <c r="X380" s="48"/>
      <c r="Y380" s="41"/>
      <c r="Z380" s="48"/>
      <c r="AA380" s="49"/>
      <c r="AB380" s="86"/>
      <c r="AC380" s="31">
        <f t="shared" si="673"/>
        <v>0</v>
      </c>
      <c r="AD380" s="1"/>
      <c r="AE380" s="1"/>
      <c r="AF380" s="1"/>
      <c r="AG380" s="1"/>
      <c r="AH380" s="1"/>
    </row>
    <row r="381" spans="1:34" s="50" customFormat="1">
      <c r="A381" s="44"/>
      <c r="B381" s="81"/>
      <c r="C381" s="82"/>
      <c r="D381" s="41"/>
      <c r="E381" s="65"/>
      <c r="F381" s="81"/>
      <c r="G381" s="44"/>
      <c r="H381" s="341"/>
      <c r="I381" s="270"/>
      <c r="J381" s="272"/>
      <c r="K381" s="272"/>
      <c r="L381" s="66"/>
      <c r="M381" s="41"/>
      <c r="N381" s="42"/>
      <c r="O381" s="43"/>
      <c r="P381" s="41"/>
      <c r="Q381" s="45"/>
      <c r="R381" s="1"/>
      <c r="S381" s="1"/>
      <c r="T381" s="1"/>
      <c r="U381" s="46"/>
      <c r="V381" s="85"/>
      <c r="W381" s="48"/>
      <c r="X381" s="48"/>
      <c r="Y381" s="41"/>
      <c r="Z381" s="48"/>
      <c r="AA381" s="49"/>
      <c r="AB381" s="86"/>
      <c r="AC381" s="31">
        <f t="shared" si="673"/>
        <v>0</v>
      </c>
      <c r="AD381" s="1"/>
      <c r="AE381" s="1"/>
      <c r="AF381" s="1"/>
      <c r="AG381" s="1"/>
      <c r="AH381" s="1"/>
    </row>
    <row r="382" spans="1:34" s="50" customFormat="1">
      <c r="A382" s="44"/>
      <c r="B382" s="81"/>
      <c r="C382" s="82"/>
      <c r="D382" s="41"/>
      <c r="E382" s="65"/>
      <c r="F382" s="81"/>
      <c r="G382" s="44"/>
      <c r="H382" s="341"/>
      <c r="I382" s="270"/>
      <c r="J382" s="272"/>
      <c r="K382" s="272"/>
      <c r="L382" s="66"/>
      <c r="M382" s="41"/>
      <c r="N382" s="42"/>
      <c r="O382" s="43"/>
      <c r="P382" s="41"/>
      <c r="Q382" s="45"/>
      <c r="R382" s="1"/>
      <c r="S382" s="1"/>
      <c r="T382" s="1"/>
      <c r="U382" s="46"/>
      <c r="V382" s="85"/>
      <c r="W382" s="48"/>
      <c r="X382" s="48"/>
      <c r="Y382" s="41"/>
      <c r="Z382" s="48"/>
      <c r="AA382" s="49"/>
      <c r="AB382" s="86"/>
      <c r="AC382" s="31">
        <f t="shared" si="673"/>
        <v>0</v>
      </c>
      <c r="AD382" s="1"/>
      <c r="AE382" s="1"/>
      <c r="AF382" s="1"/>
      <c r="AG382" s="1"/>
      <c r="AH382" s="1"/>
    </row>
    <row r="383" spans="1:34" s="50" customFormat="1">
      <c r="A383" s="44"/>
      <c r="B383" s="81"/>
      <c r="C383" s="82"/>
      <c r="D383" s="41"/>
      <c r="E383" s="65"/>
      <c r="F383" s="81"/>
      <c r="G383" s="44"/>
      <c r="H383" s="341"/>
      <c r="I383" s="270"/>
      <c r="J383" s="272"/>
      <c r="K383" s="272"/>
      <c r="L383" s="66"/>
      <c r="M383" s="41"/>
      <c r="N383" s="42"/>
      <c r="O383" s="43"/>
      <c r="P383" s="41"/>
      <c r="Q383" s="45"/>
      <c r="R383" s="1"/>
      <c r="S383" s="1"/>
      <c r="T383" s="1"/>
      <c r="U383" s="46"/>
      <c r="V383" s="85"/>
      <c r="W383" s="48"/>
      <c r="X383" s="48"/>
      <c r="Y383" s="41"/>
      <c r="Z383" s="48"/>
      <c r="AA383" s="49"/>
      <c r="AB383" s="86"/>
      <c r="AC383" s="31">
        <f t="shared" si="673"/>
        <v>0</v>
      </c>
      <c r="AD383" s="1"/>
      <c r="AE383" s="1"/>
      <c r="AF383" s="1"/>
      <c r="AG383" s="1"/>
      <c r="AH383" s="1"/>
    </row>
    <row r="384" spans="1:34" s="50" customFormat="1">
      <c r="A384" s="44"/>
      <c r="B384" s="81"/>
      <c r="C384" s="82"/>
      <c r="D384" s="41"/>
      <c r="E384" s="65"/>
      <c r="F384" s="81"/>
      <c r="G384" s="44"/>
      <c r="H384" s="341"/>
      <c r="I384" s="270"/>
      <c r="J384" s="272"/>
      <c r="K384" s="272"/>
      <c r="L384" s="66"/>
      <c r="M384" s="41"/>
      <c r="N384" s="42"/>
      <c r="O384" s="43"/>
      <c r="P384" s="41"/>
      <c r="Q384" s="45"/>
      <c r="R384" s="1"/>
      <c r="S384" s="1"/>
      <c r="T384" s="1"/>
      <c r="U384" s="46"/>
      <c r="V384" s="85"/>
      <c r="W384" s="48"/>
      <c r="X384" s="48"/>
      <c r="Y384" s="41"/>
      <c r="Z384" s="48"/>
      <c r="AA384" s="49"/>
      <c r="AB384" s="86"/>
      <c r="AC384" s="31">
        <f t="shared" si="673"/>
        <v>0</v>
      </c>
      <c r="AD384" s="1"/>
      <c r="AE384" s="1"/>
      <c r="AF384" s="1"/>
      <c r="AG384" s="1"/>
      <c r="AH384" s="1"/>
    </row>
    <row r="385" spans="1:34" s="50" customFormat="1">
      <c r="A385" s="44"/>
      <c r="B385" s="81"/>
      <c r="C385" s="82"/>
      <c r="D385" s="41"/>
      <c r="E385" s="65"/>
      <c r="F385" s="81"/>
      <c r="G385" s="44"/>
      <c r="H385" s="341"/>
      <c r="I385" s="270"/>
      <c r="J385" s="272"/>
      <c r="K385" s="272"/>
      <c r="L385" s="66"/>
      <c r="M385" s="41"/>
      <c r="N385" s="42"/>
      <c r="O385" s="43"/>
      <c r="P385" s="41"/>
      <c r="Q385" s="45"/>
      <c r="R385" s="1"/>
      <c r="S385" s="1"/>
      <c r="T385" s="1"/>
      <c r="U385" s="46"/>
      <c r="V385" s="85"/>
      <c r="W385" s="48"/>
      <c r="X385" s="48"/>
      <c r="Y385" s="41"/>
      <c r="Z385" s="48"/>
      <c r="AA385" s="49"/>
      <c r="AB385" s="86"/>
      <c r="AC385" s="31">
        <f t="shared" si="673"/>
        <v>0</v>
      </c>
      <c r="AD385" s="1"/>
      <c r="AE385" s="1"/>
      <c r="AF385" s="1"/>
      <c r="AG385" s="1"/>
      <c r="AH385" s="1"/>
    </row>
    <row r="386" spans="1:34" s="50" customFormat="1">
      <c r="A386" s="44"/>
      <c r="B386" s="81"/>
      <c r="C386" s="82"/>
      <c r="D386" s="41"/>
      <c r="E386" s="65"/>
      <c r="F386" s="81"/>
      <c r="G386" s="44"/>
      <c r="H386" s="341"/>
      <c r="I386" s="270"/>
      <c r="J386" s="272"/>
      <c r="K386" s="272"/>
      <c r="L386" s="66"/>
      <c r="M386" s="41"/>
      <c r="N386" s="42"/>
      <c r="O386" s="43"/>
      <c r="P386" s="41"/>
      <c r="Q386" s="45"/>
      <c r="R386" s="1"/>
      <c r="S386" s="1"/>
      <c r="T386" s="1"/>
      <c r="U386" s="46"/>
      <c r="V386" s="85"/>
      <c r="W386" s="48"/>
      <c r="X386" s="48"/>
      <c r="Y386" s="41"/>
      <c r="Z386" s="48"/>
      <c r="AA386" s="49"/>
      <c r="AB386" s="86"/>
      <c r="AC386" s="31">
        <f t="shared" si="673"/>
        <v>0</v>
      </c>
      <c r="AD386" s="1"/>
      <c r="AE386" s="1"/>
      <c r="AF386" s="1"/>
      <c r="AG386" s="1"/>
      <c r="AH386" s="1"/>
    </row>
    <row r="387" spans="1:34" s="50" customFormat="1">
      <c r="A387" s="44"/>
      <c r="B387" s="81"/>
      <c r="C387" s="82"/>
      <c r="D387" s="41"/>
      <c r="E387" s="65"/>
      <c r="F387" s="81"/>
      <c r="G387" s="44"/>
      <c r="H387" s="341"/>
      <c r="I387" s="270"/>
      <c r="J387" s="272"/>
      <c r="K387" s="272"/>
      <c r="L387" s="66"/>
      <c r="M387" s="41"/>
      <c r="N387" s="42"/>
      <c r="O387" s="43"/>
      <c r="P387" s="41"/>
      <c r="Q387" s="45"/>
      <c r="R387" s="1"/>
      <c r="S387" s="1"/>
      <c r="T387" s="1"/>
      <c r="U387" s="46"/>
      <c r="V387" s="85"/>
      <c r="W387" s="48"/>
      <c r="X387" s="48"/>
      <c r="Y387" s="41"/>
      <c r="Z387" s="48"/>
      <c r="AA387" s="49"/>
      <c r="AB387" s="86"/>
      <c r="AC387" s="31">
        <f t="shared" si="673"/>
        <v>0</v>
      </c>
      <c r="AD387" s="1"/>
      <c r="AE387" s="1"/>
      <c r="AF387" s="1"/>
      <c r="AG387" s="1"/>
      <c r="AH387" s="1"/>
    </row>
    <row r="388" spans="1:34" s="50" customFormat="1">
      <c r="A388" s="44"/>
      <c r="B388" s="81"/>
      <c r="C388" s="82"/>
      <c r="D388" s="41"/>
      <c r="E388" s="65"/>
      <c r="F388" s="81"/>
      <c r="G388" s="44"/>
      <c r="H388" s="341"/>
      <c r="I388" s="270"/>
      <c r="J388" s="272"/>
      <c r="K388" s="272"/>
      <c r="L388" s="66"/>
      <c r="M388" s="41"/>
      <c r="N388" s="42"/>
      <c r="O388" s="43"/>
      <c r="P388" s="41"/>
      <c r="Q388" s="45"/>
      <c r="R388" s="1"/>
      <c r="S388" s="1"/>
      <c r="T388" s="1"/>
      <c r="U388" s="46"/>
      <c r="V388" s="85"/>
      <c r="W388" s="48"/>
      <c r="X388" s="48"/>
      <c r="Y388" s="41"/>
      <c r="Z388" s="48"/>
      <c r="AA388" s="49"/>
      <c r="AB388" s="86"/>
      <c r="AC388" s="31">
        <f t="shared" si="673"/>
        <v>0</v>
      </c>
      <c r="AD388" s="1"/>
      <c r="AE388" s="1"/>
      <c r="AF388" s="1"/>
      <c r="AG388" s="1"/>
      <c r="AH388" s="1"/>
    </row>
    <row r="389" spans="1:34" s="50" customFormat="1">
      <c r="A389" s="44"/>
      <c r="B389" s="81"/>
      <c r="C389" s="82"/>
      <c r="D389" s="41"/>
      <c r="E389" s="65"/>
      <c r="F389" s="81"/>
      <c r="G389" s="44"/>
      <c r="H389" s="341"/>
      <c r="I389" s="270"/>
      <c r="J389" s="272"/>
      <c r="K389" s="272"/>
      <c r="L389" s="66"/>
      <c r="M389" s="41"/>
      <c r="N389" s="42"/>
      <c r="O389" s="43"/>
      <c r="P389" s="41"/>
      <c r="Q389" s="45"/>
      <c r="R389" s="1"/>
      <c r="S389" s="1"/>
      <c r="T389" s="1"/>
      <c r="U389" s="46"/>
      <c r="V389" s="85"/>
      <c r="W389" s="48"/>
      <c r="X389" s="48"/>
      <c r="Y389" s="41"/>
      <c r="Z389" s="48"/>
      <c r="AA389" s="49"/>
      <c r="AB389" s="86"/>
      <c r="AC389" s="31">
        <f t="shared" si="673"/>
        <v>0</v>
      </c>
      <c r="AD389" s="1"/>
      <c r="AE389" s="1"/>
      <c r="AF389" s="1"/>
      <c r="AG389" s="1"/>
      <c r="AH389" s="1"/>
    </row>
    <row r="390" spans="1:34" s="50" customFormat="1">
      <c r="A390" s="44"/>
      <c r="B390" s="81"/>
      <c r="C390" s="82"/>
      <c r="D390" s="41"/>
      <c r="E390" s="65"/>
      <c r="F390" s="81"/>
      <c r="G390" s="44"/>
      <c r="H390" s="341"/>
      <c r="I390" s="270"/>
      <c r="J390" s="272"/>
      <c r="K390" s="272"/>
      <c r="L390" s="66"/>
      <c r="M390" s="41"/>
      <c r="N390" s="42"/>
      <c r="O390" s="43"/>
      <c r="P390" s="41"/>
      <c r="Q390" s="45"/>
      <c r="R390" s="1"/>
      <c r="S390" s="1"/>
      <c r="T390" s="1"/>
      <c r="U390" s="46"/>
      <c r="V390" s="85"/>
      <c r="W390" s="48"/>
      <c r="X390" s="48"/>
      <c r="Y390" s="41"/>
      <c r="Z390" s="48"/>
      <c r="AA390" s="49"/>
      <c r="AB390" s="86"/>
      <c r="AC390" s="31">
        <f t="shared" si="673"/>
        <v>0</v>
      </c>
      <c r="AD390" s="1"/>
      <c r="AE390" s="1"/>
      <c r="AF390" s="1"/>
      <c r="AG390" s="1"/>
      <c r="AH390" s="1"/>
    </row>
    <row r="391" spans="1:34" s="50" customFormat="1">
      <c r="A391" s="44"/>
      <c r="B391" s="81"/>
      <c r="C391" s="82"/>
      <c r="D391" s="41"/>
      <c r="E391" s="65"/>
      <c r="F391" s="81"/>
      <c r="G391" s="44"/>
      <c r="H391" s="341"/>
      <c r="I391" s="270"/>
      <c r="J391" s="272"/>
      <c r="K391" s="272"/>
      <c r="L391" s="66"/>
      <c r="M391" s="41"/>
      <c r="N391" s="42"/>
      <c r="O391" s="43"/>
      <c r="P391" s="41"/>
      <c r="Q391" s="45"/>
      <c r="R391" s="1"/>
      <c r="S391" s="1"/>
      <c r="T391" s="1"/>
      <c r="U391" s="46"/>
      <c r="V391" s="85"/>
      <c r="W391" s="48"/>
      <c r="X391" s="48"/>
      <c r="Y391" s="41"/>
      <c r="Z391" s="48"/>
      <c r="AA391" s="49"/>
      <c r="AB391" s="86"/>
      <c r="AC391" s="31">
        <f t="shared" si="673"/>
        <v>0</v>
      </c>
      <c r="AD391" s="1"/>
      <c r="AE391" s="1"/>
      <c r="AF391" s="1"/>
      <c r="AG391" s="1"/>
      <c r="AH391" s="1"/>
    </row>
    <row r="392" spans="1:34" s="50" customFormat="1">
      <c r="A392" s="44"/>
      <c r="B392" s="81"/>
      <c r="C392" s="82"/>
      <c r="D392" s="41"/>
      <c r="E392" s="65"/>
      <c r="F392" s="81"/>
      <c r="G392" s="44"/>
      <c r="H392" s="341"/>
      <c r="I392" s="270"/>
      <c r="J392" s="272"/>
      <c r="K392" s="272"/>
      <c r="L392" s="66"/>
      <c r="M392" s="41"/>
      <c r="N392" s="42"/>
      <c r="O392" s="43"/>
      <c r="P392" s="41"/>
      <c r="Q392" s="45"/>
      <c r="R392" s="1"/>
      <c r="S392" s="1"/>
      <c r="T392" s="1"/>
      <c r="U392" s="46"/>
      <c r="V392" s="85"/>
      <c r="W392" s="48"/>
      <c r="X392" s="48"/>
      <c r="Y392" s="41"/>
      <c r="Z392" s="48"/>
      <c r="AA392" s="49"/>
      <c r="AB392" s="86"/>
      <c r="AC392" s="31">
        <f t="shared" si="673"/>
        <v>0</v>
      </c>
      <c r="AD392" s="1"/>
      <c r="AE392" s="1"/>
      <c r="AF392" s="1"/>
      <c r="AG392" s="1"/>
      <c r="AH392" s="1"/>
    </row>
    <row r="393" spans="1:34" s="50" customFormat="1">
      <c r="A393" s="44"/>
      <c r="B393" s="81"/>
      <c r="C393" s="82"/>
      <c r="D393" s="41"/>
      <c r="E393" s="65"/>
      <c r="F393" s="81"/>
      <c r="G393" s="44"/>
      <c r="H393" s="341"/>
      <c r="I393" s="270"/>
      <c r="J393" s="272"/>
      <c r="K393" s="272"/>
      <c r="L393" s="66"/>
      <c r="M393" s="41"/>
      <c r="N393" s="42"/>
      <c r="O393" s="43"/>
      <c r="P393" s="41"/>
      <c r="Q393" s="45"/>
      <c r="R393" s="1"/>
      <c r="S393" s="1"/>
      <c r="T393" s="1"/>
      <c r="U393" s="46"/>
      <c r="V393" s="85"/>
      <c r="W393" s="48"/>
      <c r="X393" s="48"/>
      <c r="Y393" s="41"/>
      <c r="Z393" s="48"/>
      <c r="AA393" s="49"/>
      <c r="AB393" s="86"/>
      <c r="AC393" s="31">
        <f t="shared" si="673"/>
        <v>0</v>
      </c>
      <c r="AD393" s="1"/>
      <c r="AE393" s="1"/>
      <c r="AF393" s="1"/>
      <c r="AG393" s="1"/>
      <c r="AH393" s="1"/>
    </row>
    <row r="394" spans="1:34" s="50" customFormat="1">
      <c r="A394" s="44"/>
      <c r="B394" s="81"/>
      <c r="C394" s="82"/>
      <c r="D394" s="41"/>
      <c r="E394" s="65"/>
      <c r="F394" s="81"/>
      <c r="G394" s="44"/>
      <c r="H394" s="341"/>
      <c r="I394" s="270"/>
      <c r="J394" s="272"/>
      <c r="K394" s="272"/>
      <c r="L394" s="66"/>
      <c r="M394" s="41"/>
      <c r="N394" s="42"/>
      <c r="O394" s="43"/>
      <c r="P394" s="41"/>
      <c r="Q394" s="45"/>
      <c r="R394" s="1"/>
      <c r="S394" s="1"/>
      <c r="T394" s="1"/>
      <c r="U394" s="46"/>
      <c r="V394" s="85"/>
      <c r="W394" s="48"/>
      <c r="X394" s="48"/>
      <c r="Y394" s="41"/>
      <c r="Z394" s="48"/>
      <c r="AA394" s="49"/>
      <c r="AB394" s="86"/>
      <c r="AC394" s="31">
        <f t="shared" si="673"/>
        <v>0</v>
      </c>
      <c r="AD394" s="1"/>
      <c r="AE394" s="1"/>
      <c r="AF394" s="1"/>
      <c r="AG394" s="1"/>
      <c r="AH394" s="1"/>
    </row>
    <row r="395" spans="1:34" s="50" customFormat="1">
      <c r="A395" s="44"/>
      <c r="B395" s="81"/>
      <c r="C395" s="82"/>
      <c r="D395" s="41"/>
      <c r="E395" s="65"/>
      <c r="F395" s="81"/>
      <c r="G395" s="44"/>
      <c r="H395" s="341"/>
      <c r="I395" s="270"/>
      <c r="J395" s="272"/>
      <c r="K395" s="272"/>
      <c r="L395" s="66"/>
      <c r="M395" s="41"/>
      <c r="N395" s="42"/>
      <c r="O395" s="43"/>
      <c r="P395" s="41"/>
      <c r="Q395" s="45"/>
      <c r="R395" s="1"/>
      <c r="S395" s="1"/>
      <c r="T395" s="1"/>
      <c r="U395" s="46"/>
      <c r="V395" s="85"/>
      <c r="W395" s="48"/>
      <c r="X395" s="48"/>
      <c r="Y395" s="41"/>
      <c r="Z395" s="48"/>
      <c r="AA395" s="49"/>
      <c r="AB395" s="86"/>
      <c r="AC395" s="31">
        <f t="shared" si="673"/>
        <v>0</v>
      </c>
      <c r="AD395" s="1"/>
      <c r="AE395" s="1"/>
      <c r="AF395" s="1"/>
      <c r="AG395" s="1"/>
      <c r="AH395" s="1"/>
    </row>
    <row r="396" spans="1:34" s="50" customFormat="1">
      <c r="A396" s="44"/>
      <c r="B396" s="81"/>
      <c r="C396" s="82"/>
      <c r="D396" s="41"/>
      <c r="E396" s="65"/>
      <c r="F396" s="81"/>
      <c r="G396" s="44"/>
      <c r="H396" s="341"/>
      <c r="I396" s="270"/>
      <c r="J396" s="272"/>
      <c r="K396" s="272"/>
      <c r="L396" s="66"/>
      <c r="M396" s="41"/>
      <c r="N396" s="42"/>
      <c r="O396" s="43"/>
      <c r="P396" s="41"/>
      <c r="Q396" s="45"/>
      <c r="R396" s="1"/>
      <c r="S396" s="1"/>
      <c r="T396" s="1"/>
      <c r="U396" s="46"/>
      <c r="V396" s="85"/>
      <c r="W396" s="48"/>
      <c r="X396" s="48"/>
      <c r="Y396" s="41"/>
      <c r="Z396" s="48"/>
      <c r="AA396" s="49"/>
      <c r="AB396" s="86"/>
      <c r="AC396" s="31">
        <f t="shared" si="673"/>
        <v>0</v>
      </c>
      <c r="AD396" s="1"/>
      <c r="AE396" s="1"/>
      <c r="AF396" s="1"/>
      <c r="AG396" s="1"/>
      <c r="AH396" s="1"/>
    </row>
    <row r="397" spans="1:34" s="50" customFormat="1">
      <c r="A397" s="44"/>
      <c r="B397" s="81"/>
      <c r="C397" s="82"/>
      <c r="D397" s="41"/>
      <c r="E397" s="65"/>
      <c r="F397" s="81"/>
      <c r="G397" s="44"/>
      <c r="H397" s="341"/>
      <c r="I397" s="270"/>
      <c r="J397" s="272"/>
      <c r="K397" s="272"/>
      <c r="L397" s="66"/>
      <c r="M397" s="41"/>
      <c r="N397" s="42"/>
      <c r="O397" s="43"/>
      <c r="P397" s="41"/>
      <c r="Q397" s="45"/>
      <c r="R397" s="1"/>
      <c r="S397" s="1"/>
      <c r="T397" s="1"/>
      <c r="U397" s="46"/>
      <c r="V397" s="85"/>
      <c r="W397" s="48"/>
      <c r="X397" s="48"/>
      <c r="Y397" s="41"/>
      <c r="Z397" s="48"/>
      <c r="AA397" s="49"/>
      <c r="AB397" s="86"/>
      <c r="AC397" s="31">
        <f t="shared" si="673"/>
        <v>0</v>
      </c>
      <c r="AD397" s="1"/>
      <c r="AE397" s="1"/>
      <c r="AF397" s="1"/>
      <c r="AG397" s="1"/>
      <c r="AH397" s="1"/>
    </row>
    <row r="398" spans="1:34" s="50" customFormat="1">
      <c r="A398" s="44"/>
      <c r="B398" s="81"/>
      <c r="C398" s="82"/>
      <c r="D398" s="41"/>
      <c r="E398" s="65"/>
      <c r="F398" s="81"/>
      <c r="G398" s="44"/>
      <c r="H398" s="341"/>
      <c r="I398" s="270"/>
      <c r="J398" s="272"/>
      <c r="K398" s="272"/>
      <c r="L398" s="66"/>
      <c r="M398" s="41"/>
      <c r="N398" s="42"/>
      <c r="O398" s="43"/>
      <c r="P398" s="41"/>
      <c r="Q398" s="45"/>
      <c r="R398" s="1"/>
      <c r="S398" s="1"/>
      <c r="T398" s="1"/>
      <c r="U398" s="46"/>
      <c r="V398" s="85"/>
      <c r="W398" s="48"/>
      <c r="X398" s="48"/>
      <c r="Y398" s="41"/>
      <c r="Z398" s="48"/>
      <c r="AA398" s="49"/>
      <c r="AB398" s="86"/>
      <c r="AC398" s="31">
        <f t="shared" si="673"/>
        <v>0</v>
      </c>
      <c r="AD398" s="1"/>
      <c r="AE398" s="1"/>
      <c r="AF398" s="1"/>
      <c r="AG398" s="1"/>
      <c r="AH398" s="1"/>
    </row>
    <row r="399" spans="1:34" s="50" customFormat="1">
      <c r="A399" s="44"/>
      <c r="B399" s="81"/>
      <c r="C399" s="82"/>
      <c r="D399" s="41"/>
      <c r="E399" s="65"/>
      <c r="F399" s="81"/>
      <c r="G399" s="44"/>
      <c r="H399" s="341"/>
      <c r="I399" s="270"/>
      <c r="J399" s="272"/>
      <c r="K399" s="272"/>
      <c r="L399" s="66"/>
      <c r="M399" s="41"/>
      <c r="N399" s="42"/>
      <c r="O399" s="43"/>
      <c r="P399" s="41"/>
      <c r="Q399" s="45"/>
      <c r="R399" s="1"/>
      <c r="S399" s="1"/>
      <c r="T399" s="1"/>
      <c r="U399" s="46"/>
      <c r="V399" s="85"/>
      <c r="W399" s="48"/>
      <c r="X399" s="48"/>
      <c r="Y399" s="41"/>
      <c r="Z399" s="48"/>
      <c r="AA399" s="49"/>
      <c r="AB399" s="86"/>
      <c r="AC399" s="31">
        <f t="shared" si="673"/>
        <v>0</v>
      </c>
      <c r="AD399" s="1"/>
      <c r="AE399" s="1"/>
      <c r="AF399" s="1"/>
      <c r="AG399" s="1"/>
      <c r="AH399" s="1"/>
    </row>
    <row r="400" spans="1:34" s="50" customFormat="1">
      <c r="A400" s="44"/>
      <c r="B400" s="81"/>
      <c r="C400" s="82"/>
      <c r="D400" s="41"/>
      <c r="E400" s="65"/>
      <c r="F400" s="81"/>
      <c r="G400" s="44"/>
      <c r="H400" s="341"/>
      <c r="I400" s="270"/>
      <c r="J400" s="272"/>
      <c r="K400" s="272"/>
      <c r="L400" s="66"/>
      <c r="M400" s="41"/>
      <c r="N400" s="42"/>
      <c r="O400" s="43"/>
      <c r="P400" s="41"/>
      <c r="Q400" s="45"/>
      <c r="R400" s="1"/>
      <c r="S400" s="1"/>
      <c r="T400" s="1"/>
      <c r="U400" s="46"/>
      <c r="V400" s="85"/>
      <c r="W400" s="48"/>
      <c r="X400" s="48"/>
      <c r="Y400" s="41"/>
      <c r="Z400" s="48"/>
      <c r="AA400" s="49"/>
      <c r="AB400" s="86"/>
      <c r="AC400" s="31">
        <f t="shared" si="673"/>
        <v>0</v>
      </c>
      <c r="AD400" s="1"/>
      <c r="AE400" s="1"/>
      <c r="AF400" s="1"/>
      <c r="AG400" s="1"/>
      <c r="AH400" s="1"/>
    </row>
    <row r="401" spans="1:34" s="50" customFormat="1">
      <c r="A401" s="44"/>
      <c r="B401" s="81"/>
      <c r="C401" s="82"/>
      <c r="D401" s="41"/>
      <c r="E401" s="65"/>
      <c r="F401" s="81"/>
      <c r="G401" s="44"/>
      <c r="H401" s="341"/>
      <c r="I401" s="270"/>
      <c r="J401" s="272"/>
      <c r="K401" s="272"/>
      <c r="L401" s="66"/>
      <c r="M401" s="41"/>
      <c r="N401" s="42"/>
      <c r="O401" s="43"/>
      <c r="P401" s="41"/>
      <c r="Q401" s="45"/>
      <c r="R401" s="1"/>
      <c r="S401" s="1"/>
      <c r="T401" s="1"/>
      <c r="U401" s="46"/>
      <c r="V401" s="85"/>
      <c r="W401" s="48"/>
      <c r="X401" s="48"/>
      <c r="Y401" s="41"/>
      <c r="Z401" s="48"/>
      <c r="AA401" s="49"/>
      <c r="AB401" s="86"/>
      <c r="AC401" s="31">
        <f t="shared" si="673"/>
        <v>0</v>
      </c>
      <c r="AD401" s="1"/>
      <c r="AE401" s="1"/>
      <c r="AF401" s="1"/>
      <c r="AG401" s="1"/>
      <c r="AH401" s="1"/>
    </row>
    <row r="402" spans="1:34" s="50" customFormat="1">
      <c r="A402" s="44"/>
      <c r="B402" s="81"/>
      <c r="C402" s="82"/>
      <c r="D402" s="41"/>
      <c r="E402" s="65"/>
      <c r="F402" s="81"/>
      <c r="G402" s="44"/>
      <c r="H402" s="341"/>
      <c r="I402" s="270"/>
      <c r="J402" s="272"/>
      <c r="K402" s="272"/>
      <c r="L402" s="66"/>
      <c r="M402" s="41"/>
      <c r="N402" s="42"/>
      <c r="O402" s="43"/>
      <c r="P402" s="41"/>
      <c r="Q402" s="45"/>
      <c r="R402" s="1"/>
      <c r="S402" s="1"/>
      <c r="T402" s="1"/>
      <c r="U402" s="46"/>
      <c r="V402" s="85"/>
      <c r="W402" s="48"/>
      <c r="X402" s="48"/>
      <c r="Y402" s="41"/>
      <c r="Z402" s="48"/>
      <c r="AA402" s="49"/>
      <c r="AB402" s="86"/>
      <c r="AC402" s="31">
        <f t="shared" si="673"/>
        <v>0</v>
      </c>
      <c r="AD402" s="1"/>
      <c r="AE402" s="1"/>
      <c r="AF402" s="1"/>
      <c r="AG402" s="1"/>
      <c r="AH402" s="1"/>
    </row>
    <row r="403" spans="1:34" s="50" customFormat="1">
      <c r="A403" s="44"/>
      <c r="B403" s="81"/>
      <c r="C403" s="82"/>
      <c r="D403" s="41"/>
      <c r="E403" s="65"/>
      <c r="F403" s="81"/>
      <c r="G403" s="44"/>
      <c r="H403" s="341"/>
      <c r="I403" s="270"/>
      <c r="J403" s="272"/>
      <c r="K403" s="272"/>
      <c r="L403" s="66"/>
      <c r="M403" s="41"/>
      <c r="N403" s="42"/>
      <c r="O403" s="43"/>
      <c r="P403" s="41"/>
      <c r="Q403" s="45"/>
      <c r="R403" s="1"/>
      <c r="S403" s="1"/>
      <c r="T403" s="1"/>
      <c r="U403" s="46"/>
      <c r="V403" s="85"/>
      <c r="W403" s="48"/>
      <c r="X403" s="48"/>
      <c r="Y403" s="41"/>
      <c r="Z403" s="48"/>
      <c r="AA403" s="49"/>
      <c r="AB403" s="86"/>
      <c r="AC403" s="31">
        <f t="shared" si="673"/>
        <v>0</v>
      </c>
      <c r="AD403" s="1"/>
      <c r="AE403" s="1"/>
      <c r="AF403" s="1"/>
      <c r="AG403" s="1"/>
      <c r="AH403" s="1"/>
    </row>
    <row r="404" spans="1:34" s="50" customFormat="1">
      <c r="A404" s="44"/>
      <c r="B404" s="81"/>
      <c r="C404" s="82"/>
      <c r="D404" s="41"/>
      <c r="E404" s="65"/>
      <c r="F404" s="81"/>
      <c r="G404" s="44"/>
      <c r="H404" s="341"/>
      <c r="I404" s="270"/>
      <c r="J404" s="272"/>
      <c r="K404" s="272"/>
      <c r="L404" s="66"/>
      <c r="M404" s="41"/>
      <c r="N404" s="42"/>
      <c r="O404" s="43"/>
      <c r="P404" s="41"/>
      <c r="Q404" s="45"/>
      <c r="R404" s="1"/>
      <c r="S404" s="1"/>
      <c r="T404" s="1"/>
      <c r="U404" s="46"/>
      <c r="V404" s="85"/>
      <c r="W404" s="48"/>
      <c r="X404" s="48"/>
      <c r="Y404" s="41"/>
      <c r="Z404" s="48"/>
      <c r="AA404" s="49"/>
      <c r="AB404" s="86"/>
      <c r="AC404" s="31">
        <f t="shared" si="673"/>
        <v>0</v>
      </c>
      <c r="AD404" s="1"/>
      <c r="AE404" s="1"/>
      <c r="AF404" s="1"/>
      <c r="AG404" s="1"/>
      <c r="AH404" s="1"/>
    </row>
    <row r="405" spans="1:34" s="50" customFormat="1">
      <c r="A405" s="44"/>
      <c r="B405" s="81"/>
      <c r="C405" s="82"/>
      <c r="D405" s="41"/>
      <c r="E405" s="65"/>
      <c r="F405" s="81"/>
      <c r="G405" s="44"/>
      <c r="H405" s="341"/>
      <c r="I405" s="270"/>
      <c r="J405" s="272"/>
      <c r="K405" s="272"/>
      <c r="L405" s="66"/>
      <c r="M405" s="41"/>
      <c r="N405" s="42"/>
      <c r="O405" s="43"/>
      <c r="P405" s="41"/>
      <c r="Q405" s="45"/>
      <c r="R405" s="1"/>
      <c r="S405" s="1"/>
      <c r="T405" s="1"/>
      <c r="U405" s="46"/>
      <c r="V405" s="85"/>
      <c r="W405" s="48"/>
      <c r="X405" s="48"/>
      <c r="Y405" s="41"/>
      <c r="Z405" s="48"/>
      <c r="AA405" s="49"/>
      <c r="AB405" s="86"/>
      <c r="AC405" s="31">
        <f t="shared" si="673"/>
        <v>0</v>
      </c>
      <c r="AD405" s="1"/>
      <c r="AE405" s="1"/>
      <c r="AF405" s="1"/>
      <c r="AG405" s="1"/>
      <c r="AH405" s="1"/>
    </row>
    <row r="406" spans="1:34" s="50" customFormat="1">
      <c r="A406" s="44"/>
      <c r="B406" s="81"/>
      <c r="C406" s="82"/>
      <c r="D406" s="41"/>
      <c r="E406" s="65"/>
      <c r="F406" s="81"/>
      <c r="G406" s="44"/>
      <c r="H406" s="341"/>
      <c r="I406" s="270"/>
      <c r="J406" s="272"/>
      <c r="K406" s="272"/>
      <c r="L406" s="66"/>
      <c r="M406" s="41"/>
      <c r="N406" s="42"/>
      <c r="O406" s="43"/>
      <c r="P406" s="41"/>
      <c r="Q406" s="45"/>
      <c r="R406" s="1"/>
      <c r="S406" s="1"/>
      <c r="T406" s="1"/>
      <c r="U406" s="46"/>
      <c r="V406" s="85"/>
      <c r="W406" s="48"/>
      <c r="X406" s="48"/>
      <c r="Y406" s="41"/>
      <c r="Z406" s="48"/>
      <c r="AA406" s="49"/>
      <c r="AB406" s="86"/>
      <c r="AC406" s="31">
        <f t="shared" si="673"/>
        <v>0</v>
      </c>
      <c r="AD406" s="1"/>
      <c r="AE406" s="1"/>
      <c r="AF406" s="1"/>
      <c r="AG406" s="1"/>
      <c r="AH406" s="1"/>
    </row>
    <row r="407" spans="1:34" s="50" customFormat="1">
      <c r="A407" s="44"/>
      <c r="B407" s="81"/>
      <c r="C407" s="82"/>
      <c r="D407" s="41"/>
      <c r="E407" s="65"/>
      <c r="F407" s="81"/>
      <c r="G407" s="44"/>
      <c r="H407" s="341"/>
      <c r="I407" s="270"/>
      <c r="J407" s="272"/>
      <c r="K407" s="272"/>
      <c r="L407" s="66"/>
      <c r="M407" s="41"/>
      <c r="N407" s="42"/>
      <c r="O407" s="43"/>
      <c r="P407" s="41"/>
      <c r="Q407" s="45"/>
      <c r="R407" s="1"/>
      <c r="S407" s="1"/>
      <c r="T407" s="1"/>
      <c r="U407" s="46"/>
      <c r="V407" s="85"/>
      <c r="W407" s="48"/>
      <c r="X407" s="48"/>
      <c r="Y407" s="41"/>
      <c r="Z407" s="48"/>
      <c r="AA407" s="49"/>
      <c r="AB407" s="86"/>
      <c r="AC407" s="31">
        <f t="shared" si="673"/>
        <v>0</v>
      </c>
      <c r="AD407" s="1"/>
      <c r="AE407" s="1"/>
      <c r="AF407" s="1"/>
      <c r="AG407" s="1"/>
      <c r="AH407" s="1"/>
    </row>
    <row r="408" spans="1:34" s="50" customFormat="1">
      <c r="A408" s="44"/>
      <c r="B408" s="81"/>
      <c r="C408" s="82"/>
      <c r="D408" s="41"/>
      <c r="E408" s="65"/>
      <c r="F408" s="81"/>
      <c r="G408" s="44"/>
      <c r="H408" s="341"/>
      <c r="I408" s="270"/>
      <c r="J408" s="272"/>
      <c r="K408" s="272"/>
      <c r="L408" s="66"/>
      <c r="M408" s="41"/>
      <c r="N408" s="42"/>
      <c r="O408" s="43"/>
      <c r="P408" s="41"/>
      <c r="Q408" s="45"/>
      <c r="R408" s="1"/>
      <c r="S408" s="1"/>
      <c r="T408" s="1"/>
      <c r="U408" s="46"/>
      <c r="V408" s="85"/>
      <c r="W408" s="48"/>
      <c r="X408" s="48"/>
      <c r="Y408" s="41"/>
      <c r="Z408" s="48"/>
      <c r="AA408" s="49"/>
      <c r="AB408" s="86"/>
      <c r="AC408" s="31">
        <f t="shared" si="673"/>
        <v>0</v>
      </c>
      <c r="AD408" s="1"/>
      <c r="AE408" s="1"/>
      <c r="AF408" s="1"/>
      <c r="AG408" s="1"/>
      <c r="AH408" s="1"/>
    </row>
    <row r="409" spans="1:34" s="50" customFormat="1">
      <c r="A409" s="44"/>
      <c r="B409" s="81"/>
      <c r="C409" s="82"/>
      <c r="D409" s="41"/>
      <c r="E409" s="65"/>
      <c r="F409" s="81"/>
      <c r="G409" s="44"/>
      <c r="H409" s="341"/>
      <c r="I409" s="270"/>
      <c r="J409" s="272"/>
      <c r="K409" s="272"/>
      <c r="L409" s="66"/>
      <c r="M409" s="41"/>
      <c r="N409" s="42"/>
      <c r="O409" s="43"/>
      <c r="P409" s="41"/>
      <c r="Q409" s="45"/>
      <c r="R409" s="1"/>
      <c r="S409" s="1"/>
      <c r="T409" s="1"/>
      <c r="U409" s="46"/>
      <c r="V409" s="85"/>
      <c r="W409" s="48"/>
      <c r="X409" s="48"/>
      <c r="Y409" s="41"/>
      <c r="Z409" s="48"/>
      <c r="AA409" s="49"/>
      <c r="AB409" s="86"/>
      <c r="AC409" s="31">
        <f t="shared" si="673"/>
        <v>0</v>
      </c>
      <c r="AD409" s="1"/>
      <c r="AE409" s="1"/>
      <c r="AF409" s="1"/>
      <c r="AG409" s="1"/>
      <c r="AH409" s="1"/>
    </row>
    <row r="410" spans="1:34" s="50" customFormat="1">
      <c r="A410" s="44"/>
      <c r="B410" s="81"/>
      <c r="C410" s="82"/>
      <c r="D410" s="41"/>
      <c r="E410" s="65"/>
      <c r="F410" s="81"/>
      <c r="G410" s="44"/>
      <c r="H410" s="341"/>
      <c r="I410" s="270"/>
      <c r="J410" s="272"/>
      <c r="K410" s="272"/>
      <c r="L410" s="66"/>
      <c r="M410" s="41"/>
      <c r="N410" s="42"/>
      <c r="O410" s="43"/>
      <c r="P410" s="41"/>
      <c r="Q410" s="45"/>
      <c r="R410" s="1"/>
      <c r="S410" s="1"/>
      <c r="T410" s="1"/>
      <c r="U410" s="46"/>
      <c r="V410" s="85"/>
      <c r="W410" s="48"/>
      <c r="X410" s="48"/>
      <c r="Y410" s="41"/>
      <c r="Z410" s="48"/>
      <c r="AA410" s="49"/>
      <c r="AB410" s="86"/>
      <c r="AC410" s="31">
        <f t="shared" si="673"/>
        <v>0</v>
      </c>
      <c r="AD410" s="1"/>
      <c r="AE410" s="1"/>
      <c r="AF410" s="1"/>
      <c r="AG410" s="1"/>
      <c r="AH410" s="1"/>
    </row>
    <row r="411" spans="1:34" s="50" customFormat="1">
      <c r="A411" s="44"/>
      <c r="B411" s="81"/>
      <c r="C411" s="82"/>
      <c r="D411" s="41"/>
      <c r="E411" s="65"/>
      <c r="F411" s="81"/>
      <c r="G411" s="44"/>
      <c r="H411" s="341"/>
      <c r="I411" s="270"/>
      <c r="J411" s="272"/>
      <c r="K411" s="272"/>
      <c r="L411" s="66"/>
      <c r="M411" s="41"/>
      <c r="N411" s="42"/>
      <c r="O411" s="43"/>
      <c r="P411" s="41"/>
      <c r="Q411" s="45"/>
      <c r="R411" s="1"/>
      <c r="S411" s="1"/>
      <c r="T411" s="1"/>
      <c r="U411" s="46"/>
      <c r="V411" s="85"/>
      <c r="W411" s="48"/>
      <c r="X411" s="48"/>
      <c r="Y411" s="41"/>
      <c r="Z411" s="48"/>
      <c r="AA411" s="49"/>
      <c r="AB411" s="86"/>
      <c r="AC411" s="31">
        <f t="shared" si="673"/>
        <v>0</v>
      </c>
      <c r="AD411" s="1"/>
      <c r="AE411" s="1"/>
      <c r="AF411" s="1"/>
      <c r="AG411" s="1"/>
      <c r="AH411" s="1"/>
    </row>
    <row r="412" spans="1:34">
      <c r="AB412" s="86"/>
    </row>
    <row r="413" spans="1:34">
      <c r="AB413" s="86"/>
    </row>
    <row r="414" spans="1:34">
      <c r="AB414" s="86"/>
    </row>
    <row r="415" spans="1:34">
      <c r="AB415" s="86"/>
    </row>
  </sheetData>
  <sheetProtection formatColumns="0" formatRows="0" selectLockedCells="1" selectUnlockedCells="1"/>
  <mergeCells count="139">
    <mergeCell ref="J13:J16"/>
    <mergeCell ref="D18:D20"/>
    <mergeCell ref="C18:C20"/>
    <mergeCell ref="D31:D32"/>
    <mergeCell ref="C31:C32"/>
    <mergeCell ref="E31:E32"/>
    <mergeCell ref="J27:J30"/>
    <mergeCell ref="H27:H30"/>
    <mergeCell ref="E27:E30"/>
    <mergeCell ref="I21:I26"/>
    <mergeCell ref="J21:J26"/>
    <mergeCell ref="H21:H26"/>
    <mergeCell ref="E21:E26"/>
    <mergeCell ref="F21:F26"/>
    <mergeCell ref="H13:H16"/>
    <mergeCell ref="F13:F16"/>
    <mergeCell ref="F18:F20"/>
    <mergeCell ref="G18:G20"/>
    <mergeCell ref="G27:G30"/>
    <mergeCell ref="F27:F30"/>
    <mergeCell ref="D21:D26"/>
    <mergeCell ref="J31:J32"/>
    <mergeCell ref="I31:I32"/>
    <mergeCell ref="H31:H32"/>
    <mergeCell ref="G31:G32"/>
    <mergeCell ref="F31:F32"/>
    <mergeCell ref="J36:J47"/>
    <mergeCell ref="C36:C47"/>
    <mergeCell ref="J18:J20"/>
    <mergeCell ref="E18:E20"/>
    <mergeCell ref="H123:H128"/>
    <mergeCell ref="I123:I128"/>
    <mergeCell ref="J123:J128"/>
    <mergeCell ref="H110:H121"/>
    <mergeCell ref="I110:I121"/>
    <mergeCell ref="J110:J121"/>
    <mergeCell ref="C68:C70"/>
    <mergeCell ref="D63:D65"/>
    <mergeCell ref="J68:J70"/>
    <mergeCell ref="I68:I70"/>
    <mergeCell ref="H68:H70"/>
    <mergeCell ref="D68:D70"/>
    <mergeCell ref="C63:C65"/>
    <mergeCell ref="I18:I20"/>
    <mergeCell ref="H18:H20"/>
    <mergeCell ref="I27:I30"/>
    <mergeCell ref="C60:C62"/>
    <mergeCell ref="I63:I65"/>
    <mergeCell ref="F5:G5"/>
    <mergeCell ref="A6:E6"/>
    <mergeCell ref="F6:G6"/>
    <mergeCell ref="A7:E7"/>
    <mergeCell ref="F7:G7"/>
    <mergeCell ref="I13:I16"/>
    <mergeCell ref="A8:E8"/>
    <mergeCell ref="F8:G8"/>
    <mergeCell ref="A9:A10"/>
    <mergeCell ref="B9:B10"/>
    <mergeCell ref="H48:H53"/>
    <mergeCell ref="J9:J10"/>
    <mergeCell ref="K9:K10"/>
    <mergeCell ref="L9:L10"/>
    <mergeCell ref="M9:M10"/>
    <mergeCell ref="H1:AC8"/>
    <mergeCell ref="O9:O10"/>
    <mergeCell ref="C9:D10"/>
    <mergeCell ref="E9:E10"/>
    <mergeCell ref="F9:G9"/>
    <mergeCell ref="H9:H10"/>
    <mergeCell ref="I9:I10"/>
    <mergeCell ref="AA9:AA10"/>
    <mergeCell ref="AB9:AB10"/>
    <mergeCell ref="AC9:AC10"/>
    <mergeCell ref="Z9:Z10"/>
    <mergeCell ref="X9:Y9"/>
    <mergeCell ref="P9:P10"/>
    <mergeCell ref="Q9:Q10"/>
    <mergeCell ref="R9:T9"/>
    <mergeCell ref="U9:V9"/>
    <mergeCell ref="W9:W10"/>
    <mergeCell ref="A1:E4"/>
    <mergeCell ref="A5:E5"/>
    <mergeCell ref="C48:C53"/>
    <mergeCell ref="D48:D53"/>
    <mergeCell ref="F39:F41"/>
    <mergeCell ref="F36:F38"/>
    <mergeCell ref="N9:N10"/>
    <mergeCell ref="C21:C26"/>
    <mergeCell ref="B63:B65"/>
    <mergeCell ref="A63:A65"/>
    <mergeCell ref="H80:H81"/>
    <mergeCell ref="I80:I81"/>
    <mergeCell ref="J80:J81"/>
    <mergeCell ref="I60:I62"/>
    <mergeCell ref="J60:J62"/>
    <mergeCell ref="H60:H62"/>
    <mergeCell ref="D60:D62"/>
    <mergeCell ref="H63:H65"/>
    <mergeCell ref="F63:F65"/>
    <mergeCell ref="D36:D47"/>
    <mergeCell ref="F42:F44"/>
    <mergeCell ref="F45:F47"/>
    <mergeCell ref="H36:H47"/>
    <mergeCell ref="I36:I47"/>
    <mergeCell ref="I48:I53"/>
    <mergeCell ref="J48:J53"/>
    <mergeCell ref="H86:H87"/>
    <mergeCell ref="I86:I87"/>
    <mergeCell ref="J86:J87"/>
    <mergeCell ref="G86:G87"/>
    <mergeCell ref="F72:F75"/>
    <mergeCell ref="H72:H79"/>
    <mergeCell ref="F76:F79"/>
    <mergeCell ref="I72:I79"/>
    <mergeCell ref="J72:J79"/>
    <mergeCell ref="E110:E121"/>
    <mergeCell ref="I90:I91"/>
    <mergeCell ref="J90:J91"/>
    <mergeCell ref="H90:H91"/>
    <mergeCell ref="H92:H109"/>
    <mergeCell ref="C92:C109"/>
    <mergeCell ref="I92:I109"/>
    <mergeCell ref="I139:I140"/>
    <mergeCell ref="J139:J140"/>
    <mergeCell ref="H139:H140"/>
    <mergeCell ref="J136:J137"/>
    <mergeCell ref="I136:I137"/>
    <mergeCell ref="H136:H137"/>
    <mergeCell ref="F110:F112"/>
    <mergeCell ref="F113:F115"/>
    <mergeCell ref="F116:F118"/>
    <mergeCell ref="F119:F121"/>
    <mergeCell ref="J132:J133"/>
    <mergeCell ref="I132:I133"/>
    <mergeCell ref="H132:H133"/>
    <mergeCell ref="H129:H131"/>
    <mergeCell ref="I129:I131"/>
    <mergeCell ref="J129:J131"/>
    <mergeCell ref="J92:J109"/>
  </mergeCells>
  <phoneticPr fontId="2" type="noConversion"/>
  <conditionalFormatting sqref="AA11 AA143:AA1048576 AA63 AA122 AA134 AA138:AA139">
    <cfRule type="cellIs" dxfId="223" priority="398" operator="lessThan">
      <formula>5000</formula>
    </cfRule>
  </conditionalFormatting>
  <conditionalFormatting sqref="W11 W143:W1048576 W63 W122 W134 W138:W139">
    <cfRule type="cellIs" dxfId="222" priority="396" operator="greaterThan">
      <formula>40</formula>
    </cfRule>
    <cfRule type="cellIs" dxfId="221" priority="397" operator="lessThan">
      <formula>29</formula>
    </cfRule>
  </conditionalFormatting>
  <conditionalFormatting sqref="I143:I1048576 I63 I33 I9 I11:I13 I17:I18 I21 I27">
    <cfRule type="duplicateValues" dxfId="220" priority="461"/>
  </conditionalFormatting>
  <conditionalFormatting sqref="I9">
    <cfRule type="duplicateValues" dxfId="219" priority="467"/>
  </conditionalFormatting>
  <conditionalFormatting sqref="AA12">
    <cfRule type="cellIs" dxfId="218" priority="227" operator="lessThan">
      <formula>5000</formula>
    </cfRule>
  </conditionalFormatting>
  <conditionalFormatting sqref="W12">
    <cfRule type="cellIs" dxfId="217" priority="225" operator="greaterThan">
      <formula>40</formula>
    </cfRule>
    <cfRule type="cellIs" dxfId="216" priority="226" operator="lessThan">
      <formula>29</formula>
    </cfRule>
  </conditionalFormatting>
  <conditionalFormatting sqref="AA13">
    <cfRule type="cellIs" dxfId="215" priority="223" operator="lessThan">
      <formula>5000</formula>
    </cfRule>
  </conditionalFormatting>
  <conditionalFormatting sqref="W13">
    <cfRule type="cellIs" dxfId="214" priority="221" operator="greaterThan">
      <formula>40</formula>
    </cfRule>
    <cfRule type="cellIs" dxfId="213" priority="222" operator="lessThan">
      <formula>29</formula>
    </cfRule>
  </conditionalFormatting>
  <conditionalFormatting sqref="AA14:AA16">
    <cfRule type="cellIs" dxfId="212" priority="219" operator="lessThan">
      <formula>5000</formula>
    </cfRule>
  </conditionalFormatting>
  <conditionalFormatting sqref="W14:W16">
    <cfRule type="cellIs" dxfId="211" priority="217" operator="greaterThan">
      <formula>40</formula>
    </cfRule>
    <cfRule type="cellIs" dxfId="210" priority="218" operator="lessThan">
      <formula>29</formula>
    </cfRule>
  </conditionalFormatting>
  <conditionalFormatting sqref="AA17">
    <cfRule type="cellIs" dxfId="209" priority="216" operator="lessThan">
      <formula>5000</formula>
    </cfRule>
  </conditionalFormatting>
  <conditionalFormatting sqref="W17">
    <cfRule type="cellIs" dxfId="208" priority="214" operator="greaterThan">
      <formula>40</formula>
    </cfRule>
    <cfRule type="cellIs" dxfId="207" priority="215" operator="lessThan">
      <formula>29</formula>
    </cfRule>
  </conditionalFormatting>
  <conditionalFormatting sqref="W21 W27">
    <cfRule type="cellIs" dxfId="206" priority="207" operator="greaterThan">
      <formula>40</formula>
    </cfRule>
    <cfRule type="cellIs" dxfId="205" priority="208" operator="lessThan">
      <formula>29</formula>
    </cfRule>
  </conditionalFormatting>
  <conditionalFormatting sqref="AA21 AA27">
    <cfRule type="cellIs" dxfId="204" priority="209" operator="lessThan">
      <formula>5000</formula>
    </cfRule>
  </conditionalFormatting>
  <conditionalFormatting sqref="AA18">
    <cfRule type="cellIs" dxfId="203" priority="206" operator="lessThan">
      <formula>5000</formula>
    </cfRule>
  </conditionalFormatting>
  <conditionalFormatting sqref="W18">
    <cfRule type="cellIs" dxfId="202" priority="204" operator="greaterThan">
      <formula>40</formula>
    </cfRule>
    <cfRule type="cellIs" dxfId="201" priority="205" operator="lessThan">
      <formula>29</formula>
    </cfRule>
  </conditionalFormatting>
  <conditionalFormatting sqref="AA19:AA20">
    <cfRule type="cellIs" dxfId="200" priority="203" operator="lessThan">
      <formula>5000</formula>
    </cfRule>
  </conditionalFormatting>
  <conditionalFormatting sqref="W19:W20">
    <cfRule type="cellIs" dxfId="199" priority="201" operator="greaterThan">
      <formula>40</formula>
    </cfRule>
    <cfRule type="cellIs" dxfId="198" priority="202" operator="lessThan">
      <formula>29</formula>
    </cfRule>
  </conditionalFormatting>
  <conditionalFormatting sqref="W22:W25">
    <cfRule type="cellIs" dxfId="197" priority="198" operator="greaterThan">
      <formula>40</formula>
    </cfRule>
    <cfRule type="cellIs" dxfId="196" priority="199" operator="lessThan">
      <formula>29</formula>
    </cfRule>
  </conditionalFormatting>
  <conditionalFormatting sqref="AA22:AA25">
    <cfRule type="cellIs" dxfId="195" priority="200" operator="lessThan">
      <formula>5000</formula>
    </cfRule>
  </conditionalFormatting>
  <conditionalFormatting sqref="W26">
    <cfRule type="cellIs" dxfId="194" priority="195" operator="greaterThan">
      <formula>40</formula>
    </cfRule>
    <cfRule type="cellIs" dxfId="193" priority="196" operator="lessThan">
      <formula>29</formula>
    </cfRule>
  </conditionalFormatting>
  <conditionalFormatting sqref="AA26">
    <cfRule type="cellIs" dxfId="192" priority="197" operator="lessThan">
      <formula>5000</formula>
    </cfRule>
  </conditionalFormatting>
  <conditionalFormatting sqref="W28:W29">
    <cfRule type="cellIs" dxfId="191" priority="191" operator="greaterThan">
      <formula>40</formula>
    </cfRule>
    <cfRule type="cellIs" dxfId="190" priority="192" operator="lessThan">
      <formula>29</formula>
    </cfRule>
  </conditionalFormatting>
  <conditionalFormatting sqref="AA28:AA29">
    <cfRule type="cellIs" dxfId="189" priority="193" operator="lessThan">
      <formula>5000</formula>
    </cfRule>
  </conditionalFormatting>
  <conditionalFormatting sqref="W30">
    <cfRule type="cellIs" dxfId="188" priority="188" operator="greaterThan">
      <formula>40</formula>
    </cfRule>
    <cfRule type="cellIs" dxfId="187" priority="189" operator="lessThan">
      <formula>29</formula>
    </cfRule>
  </conditionalFormatting>
  <conditionalFormatting sqref="AA30">
    <cfRule type="cellIs" dxfId="186" priority="190" operator="lessThan">
      <formula>5000</formula>
    </cfRule>
  </conditionalFormatting>
  <conditionalFormatting sqref="W33">
    <cfRule type="cellIs" dxfId="185" priority="185" operator="greaterThan">
      <formula>40</formula>
    </cfRule>
    <cfRule type="cellIs" dxfId="184" priority="186" operator="lessThan">
      <formula>29</formula>
    </cfRule>
  </conditionalFormatting>
  <conditionalFormatting sqref="AA33">
    <cfRule type="cellIs" dxfId="183" priority="187" operator="lessThan">
      <formula>5000</formula>
    </cfRule>
  </conditionalFormatting>
  <conditionalFormatting sqref="W34">
    <cfRule type="cellIs" dxfId="182" priority="175" operator="greaterThan">
      <formula>40</formula>
    </cfRule>
    <cfRule type="cellIs" dxfId="181" priority="176" operator="lessThan">
      <formula>29</formula>
    </cfRule>
  </conditionalFormatting>
  <conditionalFormatting sqref="AA34">
    <cfRule type="cellIs" dxfId="180" priority="177" operator="lessThan">
      <formula>5000</formula>
    </cfRule>
  </conditionalFormatting>
  <conditionalFormatting sqref="W36">
    <cfRule type="cellIs" dxfId="179" priority="172" operator="greaterThan">
      <formula>40</formula>
    </cfRule>
    <cfRule type="cellIs" dxfId="178" priority="173" operator="lessThan">
      <formula>29</formula>
    </cfRule>
  </conditionalFormatting>
  <conditionalFormatting sqref="AA36">
    <cfRule type="cellIs" dxfId="177" priority="174" operator="lessThan">
      <formula>5000</formula>
    </cfRule>
  </conditionalFormatting>
  <conditionalFormatting sqref="I34 I36">
    <cfRule type="duplicateValues" dxfId="176" priority="481"/>
  </conditionalFormatting>
  <conditionalFormatting sqref="W37:W47">
    <cfRule type="cellIs" dxfId="175" priority="168" operator="greaterThan">
      <formula>40</formula>
    </cfRule>
    <cfRule type="cellIs" dxfId="174" priority="169" operator="lessThan">
      <formula>29</formula>
    </cfRule>
  </conditionalFormatting>
  <conditionalFormatting sqref="AA37:AA47">
    <cfRule type="cellIs" dxfId="173" priority="170" operator="lessThan">
      <formula>5000</formula>
    </cfRule>
  </conditionalFormatting>
  <conditionalFormatting sqref="W48">
    <cfRule type="cellIs" dxfId="172" priority="165" operator="greaterThan">
      <formula>40</formula>
    </cfRule>
    <cfRule type="cellIs" dxfId="171" priority="166" operator="lessThan">
      <formula>29</formula>
    </cfRule>
  </conditionalFormatting>
  <conditionalFormatting sqref="AA48">
    <cfRule type="cellIs" dxfId="170" priority="167" operator="lessThan">
      <formula>5000</formula>
    </cfRule>
  </conditionalFormatting>
  <conditionalFormatting sqref="W49:W53">
    <cfRule type="cellIs" dxfId="169" priority="162" operator="greaterThan">
      <formula>40</formula>
    </cfRule>
    <cfRule type="cellIs" dxfId="168" priority="163" operator="lessThan">
      <formula>29</formula>
    </cfRule>
  </conditionalFormatting>
  <conditionalFormatting sqref="AA49:AA53">
    <cfRule type="cellIs" dxfId="167" priority="164" operator="lessThan">
      <formula>5000</formula>
    </cfRule>
  </conditionalFormatting>
  <conditionalFormatting sqref="W56">
    <cfRule type="cellIs" dxfId="166" priority="159" operator="greaterThan">
      <formula>40</formula>
    </cfRule>
    <cfRule type="cellIs" dxfId="165" priority="160" operator="lessThan">
      <formula>29</formula>
    </cfRule>
  </conditionalFormatting>
  <conditionalFormatting sqref="AA56">
    <cfRule type="cellIs" dxfId="164" priority="161" operator="lessThan">
      <formula>5000</formula>
    </cfRule>
  </conditionalFormatting>
  <conditionalFormatting sqref="W31">
    <cfRule type="cellIs" dxfId="163" priority="156" operator="greaterThan">
      <formula>40</formula>
    </cfRule>
    <cfRule type="cellIs" dxfId="162" priority="157" operator="lessThan">
      <formula>29</formula>
    </cfRule>
  </conditionalFormatting>
  <conditionalFormatting sqref="AA31">
    <cfRule type="cellIs" dxfId="161" priority="158" operator="lessThan">
      <formula>5000</formula>
    </cfRule>
  </conditionalFormatting>
  <conditionalFormatting sqref="W32">
    <cfRule type="cellIs" dxfId="160" priority="153" operator="greaterThan">
      <formula>40</formula>
    </cfRule>
    <cfRule type="cellIs" dxfId="159" priority="154" operator="lessThan">
      <formula>29</formula>
    </cfRule>
  </conditionalFormatting>
  <conditionalFormatting sqref="AA32">
    <cfRule type="cellIs" dxfId="158" priority="155" operator="lessThan">
      <formula>5000</formula>
    </cfRule>
  </conditionalFormatting>
  <conditionalFormatting sqref="W57">
    <cfRule type="cellIs" dxfId="157" priority="141" operator="greaterThan">
      <formula>40</formula>
    </cfRule>
    <cfRule type="cellIs" dxfId="156" priority="142" operator="lessThan">
      <formula>29</formula>
    </cfRule>
  </conditionalFormatting>
  <conditionalFormatting sqref="AA57">
    <cfRule type="cellIs" dxfId="155" priority="143" operator="lessThan">
      <formula>5000</formula>
    </cfRule>
  </conditionalFormatting>
  <conditionalFormatting sqref="W55">
    <cfRule type="cellIs" dxfId="154" priority="138" operator="greaterThan">
      <formula>40</formula>
    </cfRule>
    <cfRule type="cellIs" dxfId="153" priority="139" operator="lessThan">
      <formula>29</formula>
    </cfRule>
  </conditionalFormatting>
  <conditionalFormatting sqref="AA55">
    <cfRule type="cellIs" dxfId="152" priority="140" operator="lessThan">
      <formula>5000</formula>
    </cfRule>
  </conditionalFormatting>
  <conditionalFormatting sqref="W58">
    <cfRule type="cellIs" dxfId="151" priority="135" operator="greaterThan">
      <formula>40</formula>
    </cfRule>
    <cfRule type="cellIs" dxfId="150" priority="136" operator="lessThan">
      <formula>29</formula>
    </cfRule>
  </conditionalFormatting>
  <conditionalFormatting sqref="AA58">
    <cfRule type="cellIs" dxfId="149" priority="137" operator="lessThan">
      <formula>5000</formula>
    </cfRule>
  </conditionalFormatting>
  <conditionalFormatting sqref="W59">
    <cfRule type="cellIs" dxfId="148" priority="132" operator="greaterThan">
      <formula>40</formula>
    </cfRule>
    <cfRule type="cellIs" dxfId="147" priority="133" operator="lessThan">
      <formula>29</formula>
    </cfRule>
  </conditionalFormatting>
  <conditionalFormatting sqref="AA59">
    <cfRule type="cellIs" dxfId="146" priority="134" operator="lessThan">
      <formula>5000</formula>
    </cfRule>
  </conditionalFormatting>
  <conditionalFormatting sqref="W60:W62">
    <cfRule type="cellIs" dxfId="145" priority="129" operator="greaterThan">
      <formula>40</formula>
    </cfRule>
    <cfRule type="cellIs" dxfId="144" priority="130" operator="lessThan">
      <formula>29</formula>
    </cfRule>
  </conditionalFormatting>
  <conditionalFormatting sqref="AA60:AA62">
    <cfRule type="cellIs" dxfId="143" priority="131" operator="lessThan">
      <formula>5000</formula>
    </cfRule>
  </conditionalFormatting>
  <conditionalFormatting sqref="W64">
    <cfRule type="cellIs" dxfId="142" priority="126" operator="greaterThan">
      <formula>40</formula>
    </cfRule>
    <cfRule type="cellIs" dxfId="141" priority="127" operator="lessThan">
      <formula>29</formula>
    </cfRule>
  </conditionalFormatting>
  <conditionalFormatting sqref="AA64">
    <cfRule type="cellIs" dxfId="140" priority="128" operator="lessThan">
      <formula>5000</formula>
    </cfRule>
  </conditionalFormatting>
  <conditionalFormatting sqref="W65">
    <cfRule type="cellIs" dxfId="139" priority="123" operator="greaterThan">
      <formula>40</formula>
    </cfRule>
    <cfRule type="cellIs" dxfId="138" priority="124" operator="lessThan">
      <formula>29</formula>
    </cfRule>
  </conditionalFormatting>
  <conditionalFormatting sqref="AA65">
    <cfRule type="cellIs" dxfId="137" priority="125" operator="lessThan">
      <formula>5000</formula>
    </cfRule>
  </conditionalFormatting>
  <conditionalFormatting sqref="W66">
    <cfRule type="cellIs" dxfId="136" priority="117" operator="greaterThan">
      <formula>40</formula>
    </cfRule>
    <cfRule type="cellIs" dxfId="135" priority="118" operator="lessThan">
      <formula>29</formula>
    </cfRule>
  </conditionalFormatting>
  <conditionalFormatting sqref="AA66">
    <cfRule type="cellIs" dxfId="134" priority="119" operator="lessThan">
      <formula>5000</formula>
    </cfRule>
  </conditionalFormatting>
  <conditionalFormatting sqref="W67">
    <cfRule type="cellIs" dxfId="133" priority="114" operator="greaterThan">
      <formula>40</formula>
    </cfRule>
    <cfRule type="cellIs" dxfId="132" priority="115" operator="lessThan">
      <formula>29</formula>
    </cfRule>
  </conditionalFormatting>
  <conditionalFormatting sqref="AA67">
    <cfRule type="cellIs" dxfId="131" priority="116" operator="lessThan">
      <formula>5000</formula>
    </cfRule>
  </conditionalFormatting>
  <conditionalFormatting sqref="W68">
    <cfRule type="cellIs" dxfId="130" priority="111" operator="greaterThan">
      <formula>40</formula>
    </cfRule>
    <cfRule type="cellIs" dxfId="129" priority="112" operator="lessThan">
      <formula>29</formula>
    </cfRule>
  </conditionalFormatting>
  <conditionalFormatting sqref="AA68">
    <cfRule type="cellIs" dxfId="128" priority="113" operator="lessThan">
      <formula>5000</formula>
    </cfRule>
  </conditionalFormatting>
  <conditionalFormatting sqref="W69:W70">
    <cfRule type="cellIs" dxfId="127" priority="108" operator="greaterThan">
      <formula>40</formula>
    </cfRule>
    <cfRule type="cellIs" dxfId="126" priority="109" operator="lessThan">
      <formula>29</formula>
    </cfRule>
  </conditionalFormatting>
  <conditionalFormatting sqref="AA69:AA70">
    <cfRule type="cellIs" dxfId="125" priority="110" operator="lessThan">
      <formula>5000</formula>
    </cfRule>
  </conditionalFormatting>
  <conditionalFormatting sqref="W71">
    <cfRule type="cellIs" dxfId="124" priority="105" operator="greaterThan">
      <formula>40</formula>
    </cfRule>
    <cfRule type="cellIs" dxfId="123" priority="106" operator="lessThan">
      <formula>29</formula>
    </cfRule>
  </conditionalFormatting>
  <conditionalFormatting sqref="AA71">
    <cfRule type="cellIs" dxfId="122" priority="107" operator="lessThan">
      <formula>5000</formula>
    </cfRule>
  </conditionalFormatting>
  <conditionalFormatting sqref="W72">
    <cfRule type="cellIs" dxfId="121" priority="102" operator="greaterThan">
      <formula>40</formula>
    </cfRule>
    <cfRule type="cellIs" dxfId="120" priority="103" operator="lessThan">
      <formula>29</formula>
    </cfRule>
  </conditionalFormatting>
  <conditionalFormatting sqref="AA72">
    <cfRule type="cellIs" dxfId="119" priority="104" operator="lessThan">
      <formula>5000</formula>
    </cfRule>
  </conditionalFormatting>
  <conditionalFormatting sqref="W73:W75">
    <cfRule type="cellIs" dxfId="118" priority="99" operator="greaterThan">
      <formula>40</formula>
    </cfRule>
    <cfRule type="cellIs" dxfId="117" priority="100" operator="lessThan">
      <formula>29</formula>
    </cfRule>
  </conditionalFormatting>
  <conditionalFormatting sqref="AA73:AA75">
    <cfRule type="cellIs" dxfId="116" priority="101" operator="lessThan">
      <formula>5000</formula>
    </cfRule>
  </conditionalFormatting>
  <conditionalFormatting sqref="W76:W79">
    <cfRule type="cellIs" dxfId="115" priority="96" operator="greaterThan">
      <formula>40</formula>
    </cfRule>
    <cfRule type="cellIs" dxfId="114" priority="97" operator="lessThan">
      <formula>29</formula>
    </cfRule>
  </conditionalFormatting>
  <conditionalFormatting sqref="AA76:AA79">
    <cfRule type="cellIs" dxfId="113" priority="98" operator="lessThan">
      <formula>5000</formula>
    </cfRule>
  </conditionalFormatting>
  <conditionalFormatting sqref="W132">
    <cfRule type="cellIs" dxfId="112" priority="93" operator="greaterThan">
      <formula>40</formula>
    </cfRule>
    <cfRule type="cellIs" dxfId="111" priority="94" operator="lessThan">
      <formula>29</formula>
    </cfRule>
  </conditionalFormatting>
  <conditionalFormatting sqref="AA132">
    <cfRule type="cellIs" dxfId="110" priority="95" operator="lessThan">
      <formula>5000</formula>
    </cfRule>
  </conditionalFormatting>
  <conditionalFormatting sqref="W133">
    <cfRule type="cellIs" dxfId="109" priority="90" operator="greaterThan">
      <formula>40</formula>
    </cfRule>
    <cfRule type="cellIs" dxfId="108" priority="91" operator="lessThan">
      <formula>29</formula>
    </cfRule>
  </conditionalFormatting>
  <conditionalFormatting sqref="AA133">
    <cfRule type="cellIs" dxfId="107" priority="92" operator="lessThan">
      <formula>5000</formula>
    </cfRule>
  </conditionalFormatting>
  <conditionalFormatting sqref="W140">
    <cfRule type="cellIs" dxfId="106" priority="87" operator="greaterThan">
      <formula>40</formula>
    </cfRule>
    <cfRule type="cellIs" dxfId="105" priority="88" operator="lessThan">
      <formula>29</formula>
    </cfRule>
  </conditionalFormatting>
  <conditionalFormatting sqref="AA140">
    <cfRule type="cellIs" dxfId="104" priority="89" operator="lessThan">
      <formula>5000</formula>
    </cfRule>
  </conditionalFormatting>
  <conditionalFormatting sqref="W80">
    <cfRule type="cellIs" dxfId="103" priority="84" operator="greaterThan">
      <formula>40</formula>
    </cfRule>
    <cfRule type="cellIs" dxfId="102" priority="85" operator="lessThan">
      <formula>29</formula>
    </cfRule>
  </conditionalFormatting>
  <conditionalFormatting sqref="AA80">
    <cfRule type="cellIs" dxfId="101" priority="86" operator="lessThan">
      <formula>5000</formula>
    </cfRule>
  </conditionalFormatting>
  <conditionalFormatting sqref="W81">
    <cfRule type="cellIs" dxfId="100" priority="81" operator="greaterThan">
      <formula>40</formula>
    </cfRule>
    <cfRule type="cellIs" dxfId="99" priority="82" operator="lessThan">
      <formula>29</formula>
    </cfRule>
  </conditionalFormatting>
  <conditionalFormatting sqref="AA81">
    <cfRule type="cellIs" dxfId="98" priority="83" operator="lessThan">
      <formula>5000</formula>
    </cfRule>
  </conditionalFormatting>
  <conditionalFormatting sqref="W82">
    <cfRule type="cellIs" dxfId="97" priority="78" operator="greaterThan">
      <formula>40</formula>
    </cfRule>
    <cfRule type="cellIs" dxfId="96" priority="79" operator="lessThan">
      <formula>29</formula>
    </cfRule>
  </conditionalFormatting>
  <conditionalFormatting sqref="AA82">
    <cfRule type="cellIs" dxfId="95" priority="80" operator="lessThan">
      <formula>5000</formula>
    </cfRule>
  </conditionalFormatting>
  <conditionalFormatting sqref="W83">
    <cfRule type="cellIs" dxfId="94" priority="75" operator="greaterThan">
      <formula>40</formula>
    </cfRule>
    <cfRule type="cellIs" dxfId="93" priority="76" operator="lessThan">
      <formula>29</formula>
    </cfRule>
  </conditionalFormatting>
  <conditionalFormatting sqref="AA83">
    <cfRule type="cellIs" dxfId="92" priority="77" operator="lessThan">
      <formula>5000</formula>
    </cfRule>
  </conditionalFormatting>
  <conditionalFormatting sqref="W84">
    <cfRule type="cellIs" dxfId="91" priority="72" operator="greaterThan">
      <formula>40</formula>
    </cfRule>
    <cfRule type="cellIs" dxfId="90" priority="73" operator="lessThan">
      <formula>29</formula>
    </cfRule>
  </conditionalFormatting>
  <conditionalFormatting sqref="AA84">
    <cfRule type="cellIs" dxfId="89" priority="74" operator="lessThan">
      <formula>5000</formula>
    </cfRule>
  </conditionalFormatting>
  <conditionalFormatting sqref="W85">
    <cfRule type="cellIs" dxfId="88" priority="69" operator="greaterThan">
      <formula>40</formula>
    </cfRule>
    <cfRule type="cellIs" dxfId="87" priority="70" operator="lessThan">
      <formula>29</formula>
    </cfRule>
  </conditionalFormatting>
  <conditionalFormatting sqref="AA85">
    <cfRule type="cellIs" dxfId="86" priority="71" operator="lessThan">
      <formula>5000</formula>
    </cfRule>
  </conditionalFormatting>
  <conditionalFormatting sqref="W86">
    <cfRule type="cellIs" dxfId="85" priority="66" operator="greaterThan">
      <formula>40</formula>
    </cfRule>
    <cfRule type="cellIs" dxfId="84" priority="67" operator="lessThan">
      <formula>29</formula>
    </cfRule>
  </conditionalFormatting>
  <conditionalFormatting sqref="AA86">
    <cfRule type="cellIs" dxfId="83" priority="68" operator="lessThan">
      <formula>5000</formula>
    </cfRule>
  </conditionalFormatting>
  <conditionalFormatting sqref="W87">
    <cfRule type="cellIs" dxfId="82" priority="63" operator="greaterThan">
      <formula>40</formula>
    </cfRule>
    <cfRule type="cellIs" dxfId="81" priority="64" operator="lessThan">
      <formula>29</formula>
    </cfRule>
  </conditionalFormatting>
  <conditionalFormatting sqref="AA87">
    <cfRule type="cellIs" dxfId="80" priority="65" operator="lessThan">
      <formula>5000</formula>
    </cfRule>
  </conditionalFormatting>
  <conditionalFormatting sqref="W89">
    <cfRule type="cellIs" dxfId="79" priority="60" operator="greaterThan">
      <formula>40</formula>
    </cfRule>
    <cfRule type="cellIs" dxfId="78" priority="61" operator="lessThan">
      <formula>29</formula>
    </cfRule>
  </conditionalFormatting>
  <conditionalFormatting sqref="AA89">
    <cfRule type="cellIs" dxfId="77" priority="62" operator="lessThan">
      <formula>5000</formula>
    </cfRule>
  </conditionalFormatting>
  <conditionalFormatting sqref="W110:W121">
    <cfRule type="cellIs" dxfId="76" priority="51" operator="greaterThan">
      <formula>40</formula>
    </cfRule>
    <cfRule type="cellIs" dxfId="75" priority="52" operator="lessThan">
      <formula>29</formula>
    </cfRule>
  </conditionalFormatting>
  <conditionalFormatting sqref="AA110:AA121">
    <cfRule type="cellIs" dxfId="74" priority="53" operator="lessThan">
      <formula>5000</formula>
    </cfRule>
  </conditionalFormatting>
  <conditionalFormatting sqref="I110">
    <cfRule type="duplicateValues" dxfId="73" priority="50"/>
  </conditionalFormatting>
  <conditionalFormatting sqref="W35">
    <cfRule type="cellIs" dxfId="72" priority="46" operator="greaterThan">
      <formula>40</formula>
    </cfRule>
    <cfRule type="cellIs" dxfId="71" priority="47" operator="lessThan">
      <formula>29</formula>
    </cfRule>
  </conditionalFormatting>
  <conditionalFormatting sqref="AA35">
    <cfRule type="cellIs" dxfId="70" priority="48" operator="lessThan">
      <formula>5000</formula>
    </cfRule>
  </conditionalFormatting>
  <conditionalFormatting sqref="I35">
    <cfRule type="duplicateValues" dxfId="69" priority="49"/>
  </conditionalFormatting>
  <conditionalFormatting sqref="W90">
    <cfRule type="cellIs" dxfId="68" priority="43" operator="greaterThan">
      <formula>40</formula>
    </cfRule>
    <cfRule type="cellIs" dxfId="67" priority="44" operator="lessThan">
      <formula>29</formula>
    </cfRule>
  </conditionalFormatting>
  <conditionalFormatting sqref="AA90">
    <cfRule type="cellIs" dxfId="66" priority="45" operator="lessThan">
      <formula>5000</formula>
    </cfRule>
  </conditionalFormatting>
  <conditionalFormatting sqref="W91">
    <cfRule type="cellIs" dxfId="65" priority="40" operator="greaterThan">
      <formula>40</formula>
    </cfRule>
    <cfRule type="cellIs" dxfId="64" priority="41" operator="lessThan">
      <formula>29</formula>
    </cfRule>
  </conditionalFormatting>
  <conditionalFormatting sqref="AA91">
    <cfRule type="cellIs" dxfId="63" priority="42" operator="lessThan">
      <formula>5000</formula>
    </cfRule>
  </conditionalFormatting>
  <conditionalFormatting sqref="W54">
    <cfRule type="cellIs" dxfId="62" priority="31" operator="greaterThan">
      <formula>40</formula>
    </cfRule>
    <cfRule type="cellIs" dxfId="61" priority="32" operator="lessThan">
      <formula>29</formula>
    </cfRule>
  </conditionalFormatting>
  <conditionalFormatting sqref="AA54">
    <cfRule type="cellIs" dxfId="60" priority="33" operator="lessThan">
      <formula>5000</formula>
    </cfRule>
  </conditionalFormatting>
  <conditionalFormatting sqref="W92:W109">
    <cfRule type="cellIs" dxfId="59" priority="34" operator="greaterThan">
      <formula>40</formula>
    </cfRule>
    <cfRule type="cellIs" dxfId="58" priority="35" operator="lessThan">
      <formula>29</formula>
    </cfRule>
  </conditionalFormatting>
  <conditionalFormatting sqref="AA92:AA109">
    <cfRule type="cellIs" dxfId="57" priority="36" operator="lessThan">
      <formula>5000</formula>
    </cfRule>
  </conditionalFormatting>
  <conditionalFormatting sqref="AA123">
    <cfRule type="cellIs" dxfId="56" priority="27" operator="lessThan">
      <formula>5000</formula>
    </cfRule>
  </conditionalFormatting>
  <conditionalFormatting sqref="W123">
    <cfRule type="cellIs" dxfId="55" priority="25" operator="greaterThan">
      <formula>40</formula>
    </cfRule>
    <cfRule type="cellIs" dxfId="54" priority="26" operator="lessThan">
      <formula>29</formula>
    </cfRule>
  </conditionalFormatting>
  <conditionalFormatting sqref="AA124:AA128">
    <cfRule type="cellIs" dxfId="53" priority="24" operator="lessThan">
      <formula>5000</formula>
    </cfRule>
  </conditionalFormatting>
  <conditionalFormatting sqref="W124:W128">
    <cfRule type="cellIs" dxfId="52" priority="22" operator="greaterThan">
      <formula>40</formula>
    </cfRule>
    <cfRule type="cellIs" dxfId="51" priority="23" operator="lessThan">
      <formula>29</formula>
    </cfRule>
  </conditionalFormatting>
  <conditionalFormatting sqref="AA129:AA131">
    <cfRule type="cellIs" dxfId="50" priority="21" operator="lessThan">
      <formula>5000</formula>
    </cfRule>
  </conditionalFormatting>
  <conditionalFormatting sqref="W129:W131">
    <cfRule type="cellIs" dxfId="49" priority="19" operator="greaterThan">
      <formula>40</formula>
    </cfRule>
    <cfRule type="cellIs" dxfId="48" priority="20" operator="lessThan">
      <formula>29</formula>
    </cfRule>
  </conditionalFormatting>
  <conditionalFormatting sqref="AA135">
    <cfRule type="cellIs" dxfId="47" priority="15" operator="lessThan">
      <formula>5000</formula>
    </cfRule>
  </conditionalFormatting>
  <conditionalFormatting sqref="W135">
    <cfRule type="cellIs" dxfId="46" priority="13" operator="greaterThan">
      <formula>40</formula>
    </cfRule>
    <cfRule type="cellIs" dxfId="45" priority="14" operator="lessThan">
      <formula>29</formula>
    </cfRule>
  </conditionalFormatting>
  <conditionalFormatting sqref="AA136">
    <cfRule type="cellIs" dxfId="44" priority="12" operator="lessThan">
      <formula>5000</formula>
    </cfRule>
  </conditionalFormatting>
  <conditionalFormatting sqref="W136">
    <cfRule type="cellIs" dxfId="43" priority="10" operator="greaterThan">
      <formula>40</formula>
    </cfRule>
    <cfRule type="cellIs" dxfId="42" priority="11" operator="lessThan">
      <formula>29</formula>
    </cfRule>
  </conditionalFormatting>
  <conditionalFormatting sqref="AA137">
    <cfRule type="cellIs" dxfId="41" priority="9" operator="lessThan">
      <formula>5000</formula>
    </cfRule>
  </conditionalFormatting>
  <conditionalFormatting sqref="W137">
    <cfRule type="cellIs" dxfId="40" priority="7" operator="greaterThan">
      <formula>40</formula>
    </cfRule>
    <cfRule type="cellIs" dxfId="39" priority="8" operator="lessThan">
      <formula>29</formula>
    </cfRule>
  </conditionalFormatting>
  <conditionalFormatting sqref="W88">
    <cfRule type="cellIs" dxfId="38" priority="4" operator="greaterThan">
      <formula>40</formula>
    </cfRule>
    <cfRule type="cellIs" dxfId="37" priority="5" operator="lessThan">
      <formula>29</formula>
    </cfRule>
  </conditionalFormatting>
  <conditionalFormatting sqref="AA88">
    <cfRule type="cellIs" dxfId="36" priority="6" operator="lessThan">
      <formula>5000</formula>
    </cfRule>
  </conditionalFormatting>
  <conditionalFormatting sqref="AA141:AA142">
    <cfRule type="cellIs" dxfId="35" priority="3" operator="lessThan">
      <formula>5000</formula>
    </cfRule>
  </conditionalFormatting>
  <conditionalFormatting sqref="W141:W142">
    <cfRule type="cellIs" dxfId="34" priority="1" operator="greaterThan">
      <formula>40</formula>
    </cfRule>
    <cfRule type="cellIs" dxfId="33" priority="2" operator="lessThan">
      <formula>29</formula>
    </cfRule>
  </conditionalFormatting>
  <hyperlinks>
    <hyperlink ref="C11" r:id="rId1"/>
    <hyperlink ref="C12" r:id="rId2"/>
    <hyperlink ref="C13" r:id="rId3" display="https://detail.tmall.com/item.htm?spm=a220o.1000855.1998025129.3.718256a81YGUgQ&amp;pvid=74a64460-08d8-4020-aab5-d430c7cb8a89&amp;pos=2&amp;acm=03054.1003.1.2768562&amp;id=596748774586&amp;scm=1007.16862.95220.23864_0_0&amp;utparam=%7B%22x_hestia_source%22:%2223864%22,%22x_object_type%22:%22item%22,%22x_mt%22:0,%22x_src%22:%2223864%22,%22x_pos%22:2,%22x_pvid%22:%2274a64460-08d8-4020-aab5-d430c7cb8a89%22,%22x_object_id%22:596748774586%7D&amp;skuId=4317114898174"/>
    <hyperlink ref="C17" r:id="rId4"/>
    <hyperlink ref="C21" r:id="rId5"/>
    <hyperlink ref="C27" r:id="rId6" display="https://detail.tmall.com/item.htm?spm=a220o.1000855.1998025129.2.662d710czRs0rQ&amp;pvid=00cd3fd1-5d81-4697-9490-b15c91526fbe&amp;pos=2&amp;acm=03054.1003.1.2768562&amp;id=590883881440&amp;scm=1007.16862.95220.23864_0_0&amp;utparam=%7B%22x_hestia_source%22:%2223864%22,%22x_object_type%22:%22item%22,%22x_mt%22:0,%22x_src%22:%2223864%22,%22x_pos%22:2,%22x_pvid%22:%2200cd3fd1-5d81-4697-9490-b15c91526fbe%22,%22x_object_id%22:590883881440%7D&amp;skuId=4225481967855"/>
    <hyperlink ref="C143" r:id="rId7" location="detail" display="https://item.taobao.com/item.htm?spm=a230r.1.14.141.5b2f5c3cbaszRS&amp;id=539859373658&amp;ns=1&amp;abbucket=11 - detail"/>
    <hyperlink ref="C144" r:id="rId8" location="detail" display="https://item.taobao.com/item.htm?spm=a230r.1.14.50.35d61236aLnzDR&amp;id=574349147657&amp;ns=1&amp;abbucket=11 - detail"/>
    <hyperlink ref="C18" r:id="rId9" location="detail" display="detail"/>
    <hyperlink ref="C33" r:id="rId10" location="detail"/>
    <hyperlink ref="C34" r:id="rId11"/>
    <hyperlink ref="C31" r:id="rId12" location="detail" display="detail"/>
    <hyperlink ref="C56" r:id="rId13" location="detail" display="detail"/>
    <hyperlink ref="C57" r:id="rId14" location="detail" display="detail"/>
    <hyperlink ref="C36" r:id="rId15" location="detail"/>
    <hyperlink ref="C48" r:id="rId16"/>
    <hyperlink ref="C55" r:id="rId17" location="detail"/>
    <hyperlink ref="C54" r:id="rId18" location="detail" display="https://item.taobao.com/item.htm?spm=a230r.1.14.95.662a4120hZItsM&amp;id=609855849512&amp;ns=1&amp;abbucket=3 - detail"/>
    <hyperlink ref="D54" r:id="rId19" location="detail"/>
    <hyperlink ref="C145" r:id="rId20"/>
    <hyperlink ref="C146" r:id="rId21" location="detail" display="https://item.taobao.com/item.htm?id=568093199378&amp;ali_refid=a3_430620_1006:1152305967:N:o075DXMdoamSGZbHBbMyUQ%3D%3D:57084976de9588ddb5077d34bd00385c&amp;ali_trackid=1_57084976de9588ddb5077d34bd00385c&amp;spm=a230r.1.14.11 - detail"/>
    <hyperlink ref="C147" r:id="rId22"/>
    <hyperlink ref="C148" r:id="rId23"/>
    <hyperlink ref="C149" r:id="rId24" location="detail" display="https://item.taobao.com/item.htm?spm=a230r.1.14.199.4f956145fMO4fW&amp;id=561344839067&amp;ns=1&amp;abbucket=11 - detail"/>
    <hyperlink ref="C150" r:id="rId25" location="detail" display="https://item.taobao.com/item.htm?spm=a230r.1.14.50.7f26676a0HYCV6&amp;id=591091873365&amp;ns=1&amp;abbucket=11 - detail"/>
    <hyperlink ref="C151" r:id="rId26" location="detail" display="detail"/>
    <hyperlink ref="C152" r:id="rId27"/>
    <hyperlink ref="C58" r:id="rId28"/>
    <hyperlink ref="C59" r:id="rId29"/>
    <hyperlink ref="C60" r:id="rId30" location="detail"/>
    <hyperlink ref="C66" r:id="rId31" location="detail" display="https://item.taobao.com/item.htm?spm=a230r.1.14.110.c6721bf25HPGB7&amp;id=605754351692&amp;ns=1&amp;abbucket=11 - detail"/>
    <hyperlink ref="C67" r:id="rId32"/>
    <hyperlink ref="C68" r:id="rId33"/>
    <hyperlink ref="C71" r:id="rId34" location="detail" display="https://item.taobao.com/item.htm?spm=a230r.1.14.12.3684703eEHO8DT&amp;id=610527473903&amp;ns=1&amp;abbucket=11 - detail"/>
    <hyperlink ref="C72" r:id="rId35"/>
    <hyperlink ref="C153" r:id="rId36"/>
    <hyperlink ref="C80" r:id="rId37" location="detail" display="https://item.taobao.com/item.htm?id=578537805337&amp;ali_refid=a3_430584_1006:1109669164:N:IjmKrJlxW2jvsRkb20jOhA%3D%3D:2d93faff374d73681702261515762881&amp;ali_trackid=1_2d93faff374d73681702261515762881&amp;spm=a219r.lm5704.14.3 - detail"/>
    <hyperlink ref="C82" r:id="rId38"/>
    <hyperlink ref="C83" r:id="rId39"/>
    <hyperlink ref="C84" r:id="rId40" location="detail" display="https://item.taobao.com/item.htm?spm=a230r.1.14.66.70e23c99P4vCXf&amp;id=609561123492&amp;ns=1&amp;abbucket=11 - detail"/>
    <hyperlink ref="C85" r:id="rId41" display="https://detail.tmall.com/item.htm?spm=a220o.1000855.1998025129.2.316a2719EFJClR&amp;pvid=6c87295d-d683-4ea5-9da7-7ddc6ddb1221&amp;pos=2&amp;acm=03054.1003.1.2768562&amp;id=574925570277&amp;scm=1007.16862.95220.23864_0_0&amp;utparam=%7B%22x_hestia_source%22:%2223864%22,%22x_object_type%22:%22item%22,%22x_mt%22:0,%22x_src%22:%2223864%22,%22x_pos%22:2,%22x_pvid%22:%226c87295d-d683-4ea5-9da7-7ddc6ddb1221%22,%22x_object_id%22:574925570277%7D&amp;skuId=3934506843276"/>
    <hyperlink ref="C86" r:id="rId42"/>
    <hyperlink ref="C89" r:id="rId43"/>
    <hyperlink ref="C35" r:id="rId44"/>
    <hyperlink ref="C90" r:id="rId45"/>
    <hyperlink ref="C92" r:id="rId46"/>
    <hyperlink ref="C122" r:id="rId47"/>
    <hyperlink ref="C123" r:id="rId48"/>
    <hyperlink ref="C129" r:id="rId49" display="https://detail.tmall.com/item.htm?spm=a220o.1000855.1998025129.3.20486a3a66T4v2&amp;pvid=d03651a0-7dbc-441d-8c74-c805d874419a&amp;pos=2&amp;acm=03054.1003.1.2768562&amp;id=583205330701&amp;scm=1007.16862.95220.23864_0_0&amp;utparam=%7B%22x_hestia_source%22:%2223864%22,%22x_object_type%22:%22item%22,%22x_mt%22:0,%22x_src%22:%2223864%22,%22x_pos%22:2,%22x_pvid%22:%22d03651a0-7dbc-441d-8c74-c805d874419a%22,%22x_object_id%22:583205330701%7D&amp;skuId=4087819754187"/>
    <hyperlink ref="C132" r:id="rId50"/>
    <hyperlink ref="D132" r:id="rId51"/>
    <hyperlink ref="C134" r:id="rId52"/>
    <hyperlink ref="C135" r:id="rId53" location="detail" display="https://item.taobao.com/item.htm?id=597221693646&amp;ali_refid=a3_430620_1006:1151257888:N:9h9mQb%2FMHroDWiOGmxe5Ag%3D%3D:9aec84d122bfdab9f125bd75ddbd8a99&amp;ali_trackid=1_9aec84d122bfdab9f125bd75ddbd8a99&amp;spm=a230r.1.14.11 - detail"/>
    <hyperlink ref="C136" r:id="rId54"/>
    <hyperlink ref="C88" r:id="rId55"/>
    <hyperlink ref="C138" r:id="rId56"/>
    <hyperlink ref="C141" r:id="rId57"/>
  </hyperlinks>
  <pageMargins left="0.7" right="0.7" top="0.75" bottom="0.75" header="0.3" footer="0.3"/>
  <pageSetup paperSize="9" orientation="portrait" r:id="rId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7"/>
  <sheetViews>
    <sheetView zoomScale="70" zoomScaleNormal="70" workbookViewId="0">
      <pane ySplit="4" topLeftCell="A260" activePane="bottomLeft" state="frozen"/>
      <selection pane="bottomLeft" activeCell="D279" sqref="D279"/>
    </sheetView>
  </sheetViews>
  <sheetFormatPr defaultRowHeight="16.5"/>
  <cols>
    <col min="2" max="2" width="34.375" style="164" bestFit="1" customWidth="1"/>
    <col min="3" max="3" width="17.75" bestFit="1" customWidth="1"/>
    <col min="4" max="4" width="21.125" customWidth="1"/>
    <col min="5" max="5" width="17.75" customWidth="1"/>
    <col min="6" max="6" width="17.75" bestFit="1" customWidth="1"/>
    <col min="7" max="7" width="15.5" bestFit="1" customWidth="1"/>
    <col min="8" max="8" width="20.5" bestFit="1" customWidth="1"/>
    <col min="9" max="9" width="24" bestFit="1" customWidth="1"/>
  </cols>
  <sheetData>
    <row r="1" spans="1:11" ht="9.9499999999999993" customHeight="1"/>
    <row r="2" spans="1:11" ht="9.9499999999999993" customHeight="1"/>
    <row r="3" spans="1:11" ht="9.9499999999999993" customHeight="1" thickBot="1"/>
    <row r="4" spans="1:11" ht="17.25" thickTop="1">
      <c r="A4" t="s">
        <v>1475</v>
      </c>
      <c r="B4" s="164" t="s">
        <v>1476</v>
      </c>
      <c r="C4" s="155" t="s">
        <v>1459</v>
      </c>
      <c r="D4" s="156" t="s">
        <v>1460</v>
      </c>
      <c r="E4" s="156" t="s">
        <v>1461</v>
      </c>
      <c r="F4" s="156" t="s">
        <v>1462</v>
      </c>
      <c r="G4" s="156" t="s">
        <v>1463</v>
      </c>
      <c r="H4" s="156" t="s">
        <v>1464</v>
      </c>
      <c r="I4" s="157" t="s">
        <v>1465</v>
      </c>
    </row>
    <row r="5" spans="1:11">
      <c r="A5">
        <f>ROW()-4</f>
        <v>1</v>
      </c>
      <c r="B5" s="164" t="s">
        <v>1467</v>
      </c>
      <c r="C5" s="158">
        <v>2670</v>
      </c>
      <c r="D5" s="158">
        <v>27500</v>
      </c>
      <c r="E5" s="158">
        <v>30170</v>
      </c>
      <c r="F5" s="158">
        <v>238021</v>
      </c>
      <c r="G5" s="159">
        <v>7.89</v>
      </c>
      <c r="H5" s="160">
        <v>3.2899999999999999E-2</v>
      </c>
      <c r="I5" s="160">
        <v>5.3600000000000002E-2</v>
      </c>
      <c r="K5" t="s">
        <v>1516</v>
      </c>
    </row>
    <row r="6" spans="1:11">
      <c r="A6">
        <f t="shared" ref="A6:A26" si="0">ROW()-4</f>
        <v>2</v>
      </c>
      <c r="B6" s="164" t="s">
        <v>1468</v>
      </c>
      <c r="C6" s="161">
        <v>610</v>
      </c>
      <c r="D6" s="162">
        <v>3710</v>
      </c>
      <c r="E6" s="162">
        <v>4320</v>
      </c>
      <c r="F6" s="162">
        <v>52986</v>
      </c>
      <c r="G6" s="161">
        <v>12.27</v>
      </c>
      <c r="H6" s="163">
        <v>2.9600000000000001E-2</v>
      </c>
      <c r="I6" s="163">
        <v>2.2599999999999999E-2</v>
      </c>
    </row>
    <row r="7" spans="1:11">
      <c r="A7">
        <f t="shared" si="0"/>
        <v>3</v>
      </c>
      <c r="B7" s="164" t="s">
        <v>1466</v>
      </c>
      <c r="C7" s="162">
        <v>2690</v>
      </c>
      <c r="D7" s="162">
        <v>20200</v>
      </c>
      <c r="E7" s="162">
        <v>22890</v>
      </c>
      <c r="F7" s="162">
        <v>225628</v>
      </c>
      <c r="G7" s="161">
        <v>9.86</v>
      </c>
      <c r="H7" s="163">
        <v>2.4799999999999999E-2</v>
      </c>
      <c r="I7" s="163">
        <v>3.8899999999999997E-2</v>
      </c>
    </row>
    <row r="8" spans="1:11">
      <c r="A8">
        <f t="shared" si="0"/>
        <v>4</v>
      </c>
      <c r="B8" s="164" t="s">
        <v>1469</v>
      </c>
      <c r="C8" s="159">
        <v>110</v>
      </c>
      <c r="D8" s="158">
        <v>1260</v>
      </c>
      <c r="E8" s="158">
        <v>1370</v>
      </c>
      <c r="F8" s="158">
        <v>94016</v>
      </c>
      <c r="G8" s="159">
        <v>68.62</v>
      </c>
      <c r="H8" s="160">
        <v>3.2099999999999997E-2</v>
      </c>
      <c r="I8" s="160">
        <v>1.95E-2</v>
      </c>
    </row>
    <row r="9" spans="1:11">
      <c r="A9">
        <f t="shared" si="0"/>
        <v>5</v>
      </c>
      <c r="B9" s="165" t="s">
        <v>1470</v>
      </c>
      <c r="C9" s="159">
        <v>610</v>
      </c>
      <c r="D9" s="158">
        <v>5710</v>
      </c>
      <c r="E9" s="158">
        <v>6320</v>
      </c>
      <c r="F9" s="158">
        <v>64798</v>
      </c>
      <c r="G9" s="159">
        <v>10.25</v>
      </c>
      <c r="H9" s="160">
        <v>3.6999999999999998E-2</v>
      </c>
      <c r="I9" s="160">
        <v>4.3099999999999999E-2</v>
      </c>
    </row>
    <row r="10" spans="1:11">
      <c r="A10">
        <f t="shared" si="0"/>
        <v>6</v>
      </c>
      <c r="B10" s="165" t="s">
        <v>1471</v>
      </c>
      <c r="C10" s="159">
        <v>500</v>
      </c>
      <c r="D10" s="158">
        <v>3420</v>
      </c>
      <c r="E10" s="158">
        <v>3920</v>
      </c>
      <c r="F10" s="158">
        <v>22697</v>
      </c>
      <c r="G10" s="159">
        <v>5.79</v>
      </c>
      <c r="H10" s="160">
        <v>4.6199999999999998E-2</v>
      </c>
      <c r="I10" s="160">
        <v>4.7300000000000002E-2</v>
      </c>
    </row>
    <row r="11" spans="1:11">
      <c r="A11">
        <f t="shared" si="0"/>
        <v>7</v>
      </c>
      <c r="B11" s="165" t="s">
        <v>1472</v>
      </c>
      <c r="C11" s="159">
        <v>340</v>
      </c>
      <c r="D11" s="158">
        <v>2010</v>
      </c>
      <c r="E11" s="158">
        <v>2350</v>
      </c>
      <c r="F11" s="158">
        <v>83513</v>
      </c>
      <c r="G11" s="159">
        <v>35.54</v>
      </c>
      <c r="H11" s="160">
        <v>2.58E-2</v>
      </c>
      <c r="I11" s="160">
        <v>7.6E-3</v>
      </c>
    </row>
    <row r="12" spans="1:11">
      <c r="A12">
        <f t="shared" si="0"/>
        <v>8</v>
      </c>
      <c r="B12" s="165" t="s">
        <v>1473</v>
      </c>
      <c r="C12" s="159">
        <v>660</v>
      </c>
      <c r="D12" s="158">
        <v>5640</v>
      </c>
      <c r="E12" s="158">
        <v>6300</v>
      </c>
      <c r="F12" s="158">
        <v>11904</v>
      </c>
      <c r="G12" s="159">
        <v>1.89</v>
      </c>
      <c r="H12" s="160">
        <v>1.8800000000000001E-2</v>
      </c>
      <c r="I12" s="160">
        <v>1.5699999999999999E-2</v>
      </c>
    </row>
    <row r="13" spans="1:11">
      <c r="A13">
        <f t="shared" si="0"/>
        <v>9</v>
      </c>
      <c r="B13" s="165" t="s">
        <v>1474</v>
      </c>
      <c r="C13" s="159">
        <v>120</v>
      </c>
      <c r="D13" s="158">
        <v>1120</v>
      </c>
      <c r="E13" s="158">
        <v>1240</v>
      </c>
      <c r="F13" s="158">
        <v>14331</v>
      </c>
      <c r="G13" s="159">
        <v>11.56</v>
      </c>
      <c r="H13" s="160">
        <v>1.67E-2</v>
      </c>
      <c r="I13" s="160">
        <v>6.6E-3</v>
      </c>
    </row>
    <row r="14" spans="1:11">
      <c r="A14">
        <f t="shared" si="0"/>
        <v>10</v>
      </c>
      <c r="B14" s="165" t="s">
        <v>1478</v>
      </c>
      <c r="C14" s="159">
        <v>250</v>
      </c>
      <c r="D14" s="158">
        <v>1640</v>
      </c>
      <c r="E14" s="158">
        <v>1890</v>
      </c>
      <c r="F14" s="158">
        <v>53949</v>
      </c>
      <c r="G14" s="159">
        <v>28.54</v>
      </c>
      <c r="H14" s="160">
        <v>1.5299999999999999E-2</v>
      </c>
      <c r="I14" s="160">
        <v>3.2000000000000002E-3</v>
      </c>
    </row>
    <row r="15" spans="1:11">
      <c r="A15">
        <f t="shared" si="0"/>
        <v>11</v>
      </c>
      <c r="B15" s="165" t="s">
        <v>1477</v>
      </c>
      <c r="C15" s="159">
        <v>200</v>
      </c>
      <c r="D15" s="158">
        <v>1540</v>
      </c>
      <c r="E15" s="158">
        <v>1740</v>
      </c>
      <c r="F15" s="158">
        <v>31837</v>
      </c>
      <c r="G15" s="159">
        <v>18.3</v>
      </c>
      <c r="H15" s="160">
        <v>3.3599999999999998E-2</v>
      </c>
      <c r="I15" s="160">
        <v>6.3E-3</v>
      </c>
    </row>
    <row r="16" spans="1:11">
      <c r="B16" s="165"/>
      <c r="C16" s="166"/>
      <c r="D16" s="167"/>
      <c r="E16" s="167"/>
      <c r="F16" s="167"/>
      <c r="G16" s="166"/>
      <c r="H16" s="168"/>
      <c r="I16" s="168"/>
    </row>
    <row r="17" spans="1:11">
      <c r="A17">
        <f t="shared" si="0"/>
        <v>13</v>
      </c>
      <c r="B17" s="176" t="s">
        <v>1722</v>
      </c>
      <c r="C17" s="158">
        <v>3320</v>
      </c>
      <c r="D17" s="158">
        <v>14000</v>
      </c>
      <c r="E17" s="158">
        <v>17320</v>
      </c>
      <c r="F17" s="158">
        <v>269315</v>
      </c>
      <c r="G17" s="159">
        <v>15.55</v>
      </c>
      <c r="H17" s="160">
        <v>1.04E-2</v>
      </c>
      <c r="I17" s="160">
        <v>2.86E-2</v>
      </c>
      <c r="K17" t="s">
        <v>1514</v>
      </c>
    </row>
    <row r="18" spans="1:11">
      <c r="A18">
        <f t="shared" si="0"/>
        <v>14</v>
      </c>
      <c r="B18" s="174" t="s">
        <v>1505</v>
      </c>
      <c r="C18" s="159">
        <v>680</v>
      </c>
      <c r="D18" s="158">
        <v>1360</v>
      </c>
      <c r="E18" s="158">
        <v>2040</v>
      </c>
      <c r="F18" s="158">
        <v>44352</v>
      </c>
      <c r="G18" s="159">
        <v>21.74</v>
      </c>
      <c r="H18" s="160">
        <v>2.5899999999999999E-2</v>
      </c>
      <c r="I18" s="160">
        <v>1.6400000000000001E-2</v>
      </c>
      <c r="K18" t="s">
        <v>1716</v>
      </c>
    </row>
    <row r="19" spans="1:11">
      <c r="A19">
        <f t="shared" si="0"/>
        <v>15</v>
      </c>
      <c r="B19" s="174" t="s">
        <v>1506</v>
      </c>
      <c r="C19" s="159">
        <v>660</v>
      </c>
      <c r="D19" s="158">
        <v>6180</v>
      </c>
      <c r="E19" s="158">
        <v>6840</v>
      </c>
      <c r="F19" s="158">
        <v>242073</v>
      </c>
      <c r="G19" s="159">
        <v>35.39</v>
      </c>
      <c r="H19" s="160">
        <v>1.41E-2</v>
      </c>
      <c r="I19" s="160">
        <v>3.0700000000000002E-2</v>
      </c>
    </row>
    <row r="20" spans="1:11">
      <c r="A20">
        <f t="shared" si="0"/>
        <v>16</v>
      </c>
      <c r="B20" s="174" t="s">
        <v>1507</v>
      </c>
      <c r="C20" s="159">
        <v>520</v>
      </c>
      <c r="D20" s="158">
        <v>2400</v>
      </c>
      <c r="E20" s="158">
        <v>2920</v>
      </c>
      <c r="F20" s="158">
        <v>85061</v>
      </c>
      <c r="G20" s="159">
        <v>29.13</v>
      </c>
      <c r="H20" s="160">
        <v>2.0500000000000001E-2</v>
      </c>
      <c r="I20" s="160">
        <v>2.01E-2</v>
      </c>
      <c r="K20" t="s">
        <v>1717</v>
      </c>
    </row>
    <row r="21" spans="1:11">
      <c r="A21">
        <f t="shared" si="0"/>
        <v>17</v>
      </c>
      <c r="B21" s="174" t="s">
        <v>1508</v>
      </c>
      <c r="C21" s="159">
        <v>60</v>
      </c>
      <c r="D21" s="159">
        <v>610</v>
      </c>
      <c r="E21" s="159">
        <v>670</v>
      </c>
      <c r="F21" s="158">
        <v>1817</v>
      </c>
      <c r="G21" s="159">
        <v>2.71</v>
      </c>
      <c r="H21" s="160">
        <v>0.1211</v>
      </c>
      <c r="I21" s="160">
        <v>4.82E-2</v>
      </c>
      <c r="K21" t="s">
        <v>1723</v>
      </c>
    </row>
    <row r="22" spans="1:11">
      <c r="A22">
        <f t="shared" si="0"/>
        <v>18</v>
      </c>
      <c r="B22" s="174" t="s">
        <v>1509</v>
      </c>
      <c r="C22" s="158">
        <v>1300</v>
      </c>
      <c r="D22" s="158">
        <v>11600</v>
      </c>
      <c r="E22" s="158">
        <v>12900</v>
      </c>
      <c r="F22" s="158">
        <v>2621138</v>
      </c>
      <c r="G22" s="159">
        <v>203.19</v>
      </c>
      <c r="H22" s="160">
        <v>3.04E-2</v>
      </c>
      <c r="I22" s="160">
        <v>4.0899999999999999E-2</v>
      </c>
      <c r="K22" s="136" t="s">
        <v>1724</v>
      </c>
    </row>
    <row r="23" spans="1:11">
      <c r="A23">
        <f t="shared" si="0"/>
        <v>19</v>
      </c>
      <c r="B23" s="174" t="s">
        <v>1510</v>
      </c>
      <c r="C23" s="161"/>
      <c r="D23" s="161"/>
      <c r="E23" s="161"/>
      <c r="F23" s="161"/>
      <c r="G23" s="161"/>
      <c r="H23" s="161"/>
      <c r="I23" s="161"/>
      <c r="K23" t="s">
        <v>1725</v>
      </c>
    </row>
    <row r="24" spans="1:11">
      <c r="A24">
        <f t="shared" si="0"/>
        <v>20</v>
      </c>
      <c r="B24" s="174" t="s">
        <v>1511</v>
      </c>
      <c r="C24" s="159">
        <v>720</v>
      </c>
      <c r="D24" s="158">
        <v>1750</v>
      </c>
      <c r="E24" s="158">
        <v>2470</v>
      </c>
      <c r="F24" s="158">
        <v>73950</v>
      </c>
      <c r="G24" s="159">
        <v>29.94</v>
      </c>
      <c r="H24" s="160">
        <v>7.1999999999999998E-3</v>
      </c>
      <c r="I24" s="160">
        <v>8.5000000000000006E-3</v>
      </c>
    </row>
    <row r="25" spans="1:11">
      <c r="A25">
        <f t="shared" si="0"/>
        <v>21</v>
      </c>
      <c r="B25" s="174" t="s">
        <v>1512</v>
      </c>
      <c r="C25" s="161"/>
      <c r="D25" s="161"/>
      <c r="E25" s="161"/>
      <c r="F25" s="161"/>
      <c r="G25" s="161"/>
      <c r="H25" s="161"/>
      <c r="I25" s="161"/>
    </row>
    <row r="26" spans="1:11">
      <c r="A26">
        <f t="shared" si="0"/>
        <v>22</v>
      </c>
      <c r="B26" s="176" t="s">
        <v>1513</v>
      </c>
      <c r="C26" s="159">
        <v>310</v>
      </c>
      <c r="D26" s="158">
        <v>2540</v>
      </c>
      <c r="E26" s="158">
        <v>2850</v>
      </c>
      <c r="F26" s="158">
        <v>216632</v>
      </c>
      <c r="G26" s="159">
        <v>76.010000000000005</v>
      </c>
      <c r="H26" s="160">
        <v>2.86E-2</v>
      </c>
      <c r="I26" s="160">
        <v>4.5900000000000003E-2</v>
      </c>
    </row>
    <row r="27" spans="1:11" ht="17.25" thickBot="1">
      <c r="C27" s="177"/>
      <c r="D27" s="177"/>
      <c r="E27" s="177"/>
      <c r="F27" s="177"/>
      <c r="G27" s="177"/>
      <c r="H27" s="177"/>
      <c r="I27" s="177"/>
    </row>
    <row r="28" spans="1:11" ht="18" thickTop="1" thickBot="1">
      <c r="A28">
        <v>1</v>
      </c>
      <c r="B28" s="176" t="s">
        <v>1527</v>
      </c>
      <c r="C28" s="169">
        <v>4440</v>
      </c>
      <c r="D28" s="170">
        <v>27000</v>
      </c>
      <c r="E28" s="170">
        <v>31440</v>
      </c>
      <c r="F28" s="170">
        <v>90216</v>
      </c>
      <c r="G28" s="171">
        <v>2.87</v>
      </c>
      <c r="H28" s="172">
        <v>5.4999999999999997E-3</v>
      </c>
      <c r="I28" s="173">
        <v>7.7000000000000002E-3</v>
      </c>
    </row>
    <row r="29" spans="1:11" ht="18" thickTop="1" thickBot="1">
      <c r="A29">
        <f>A28+1</f>
        <v>2</v>
      </c>
      <c r="B29" s="164" t="s">
        <v>1526</v>
      </c>
      <c r="C29" s="169">
        <v>1390</v>
      </c>
      <c r="D29" s="170">
        <v>4840</v>
      </c>
      <c r="E29" s="170">
        <v>6230</v>
      </c>
      <c r="F29" s="170">
        <v>151971</v>
      </c>
      <c r="G29" s="171">
        <v>24.39</v>
      </c>
      <c r="H29" s="172">
        <v>5.1999999999999998E-3</v>
      </c>
      <c r="I29" s="173">
        <v>2E-3</v>
      </c>
    </row>
    <row r="30" spans="1:11" ht="18" thickTop="1" thickBot="1">
      <c r="A30">
        <f t="shared" ref="A30:A37" si="1">A29+1</f>
        <v>3</v>
      </c>
      <c r="B30" s="164" t="s">
        <v>1528</v>
      </c>
      <c r="C30" s="175">
        <v>180</v>
      </c>
      <c r="D30" s="170">
        <v>2270</v>
      </c>
      <c r="E30" s="170">
        <v>2450</v>
      </c>
      <c r="F30" s="170">
        <v>90275</v>
      </c>
      <c r="G30" s="171">
        <v>36.85</v>
      </c>
      <c r="H30" s="172">
        <v>5.1999999999999998E-3</v>
      </c>
      <c r="I30" s="173">
        <v>3.0999999999999999E-3</v>
      </c>
      <c r="K30" t="s">
        <v>1540</v>
      </c>
    </row>
    <row r="31" spans="1:11" ht="24.75" thickTop="1" thickBot="1">
      <c r="A31">
        <f t="shared" si="1"/>
        <v>4</v>
      </c>
      <c r="B31" s="178" t="s">
        <v>1529</v>
      </c>
      <c r="C31" s="175">
        <v>80</v>
      </c>
      <c r="D31" s="171">
        <v>720</v>
      </c>
      <c r="E31" s="171">
        <v>800</v>
      </c>
      <c r="F31" s="170">
        <v>10341</v>
      </c>
      <c r="G31" s="171">
        <v>12.93</v>
      </c>
      <c r="H31" s="172">
        <v>5.3E-3</v>
      </c>
      <c r="I31" s="173">
        <v>0</v>
      </c>
    </row>
    <row r="32" spans="1:11" ht="24.75" thickTop="1" thickBot="1">
      <c r="A32">
        <f t="shared" si="1"/>
        <v>5</v>
      </c>
      <c r="B32" s="182" t="s">
        <v>1533</v>
      </c>
      <c r="C32" s="169">
        <v>2530</v>
      </c>
      <c r="D32" s="170">
        <v>6460</v>
      </c>
      <c r="E32" s="170">
        <v>8990</v>
      </c>
      <c r="F32" s="170">
        <v>70056</v>
      </c>
      <c r="G32" s="171">
        <v>7.79</v>
      </c>
      <c r="H32" s="172">
        <v>2.3099999999999999E-2</v>
      </c>
      <c r="I32" s="173">
        <v>4.4600000000000001E-2</v>
      </c>
    </row>
    <row r="33" spans="1:9" ht="18" thickTop="1" thickBot="1">
      <c r="A33">
        <f t="shared" si="1"/>
        <v>6</v>
      </c>
      <c r="B33" s="164" t="s">
        <v>1534</v>
      </c>
      <c r="C33" s="169">
        <v>1480</v>
      </c>
      <c r="D33" s="170">
        <v>8260</v>
      </c>
      <c r="E33" s="170">
        <v>9740</v>
      </c>
      <c r="F33" s="170">
        <v>94158</v>
      </c>
      <c r="G33" s="171">
        <v>9.67</v>
      </c>
      <c r="H33" s="172">
        <v>5.4999999999999997E-3</v>
      </c>
      <c r="I33" s="173">
        <v>8.0000000000000004E-4</v>
      </c>
    </row>
    <row r="34" spans="1:9" ht="17.25" thickTop="1">
      <c r="A34">
        <f t="shared" si="1"/>
        <v>7</v>
      </c>
      <c r="B34" s="180" t="s">
        <v>1535</v>
      </c>
    </row>
    <row r="35" spans="1:9" ht="17.25" thickBot="1">
      <c r="A35">
        <f t="shared" si="1"/>
        <v>8</v>
      </c>
      <c r="B35" s="181" t="s">
        <v>1536</v>
      </c>
    </row>
    <row r="36" spans="1:9" ht="18" thickTop="1" thickBot="1">
      <c r="A36">
        <f t="shared" si="1"/>
        <v>9</v>
      </c>
      <c r="B36" s="179" t="s">
        <v>1537</v>
      </c>
      <c r="C36" s="175">
        <v>70</v>
      </c>
      <c r="D36" s="171">
        <v>580</v>
      </c>
      <c r="E36" s="171">
        <v>650</v>
      </c>
      <c r="F36" s="170">
        <v>19860</v>
      </c>
      <c r="G36" s="171">
        <v>30.55</v>
      </c>
      <c r="H36" s="172">
        <v>0</v>
      </c>
      <c r="I36" s="173">
        <v>2.5000000000000001E-3</v>
      </c>
    </row>
    <row r="37" spans="1:9" ht="24.75" thickTop="1" thickBot="1">
      <c r="A37">
        <f t="shared" si="1"/>
        <v>10</v>
      </c>
      <c r="B37" s="178" t="s">
        <v>1539</v>
      </c>
      <c r="C37" s="169">
        <v>2260</v>
      </c>
      <c r="D37" s="170">
        <v>23600</v>
      </c>
      <c r="E37" s="170">
        <v>25860</v>
      </c>
      <c r="F37" s="170">
        <v>29996</v>
      </c>
      <c r="G37" s="171">
        <v>1.1599999999999999</v>
      </c>
      <c r="H37" s="172">
        <v>7.3000000000000001E-3</v>
      </c>
      <c r="I37" s="173">
        <v>2.46E-2</v>
      </c>
    </row>
    <row r="38" spans="1:9" ht="18" thickTop="1" thickBot="1"/>
    <row r="39" spans="1:9" ht="27.75" thickTop="1" thickBot="1">
      <c r="A39">
        <v>1</v>
      </c>
      <c r="B39" s="184" t="s">
        <v>1524</v>
      </c>
      <c r="C39" s="175">
        <v>190</v>
      </c>
      <c r="D39" s="170">
        <v>3120</v>
      </c>
      <c r="E39" s="170">
        <v>3310</v>
      </c>
      <c r="F39" s="170">
        <v>19117</v>
      </c>
      <c r="G39" s="171">
        <v>5.78</v>
      </c>
      <c r="H39" s="172">
        <v>4.1000000000000003E-3</v>
      </c>
      <c r="I39" s="173">
        <v>2.5000000000000001E-3</v>
      </c>
    </row>
    <row r="40" spans="1:9" ht="27.75" thickTop="1" thickBot="1">
      <c r="A40">
        <f>A39+1</f>
        <v>2</v>
      </c>
      <c r="B40" s="184" t="s">
        <v>1530</v>
      </c>
      <c r="C40" s="169">
        <v>1970</v>
      </c>
      <c r="D40" s="170">
        <v>9780</v>
      </c>
      <c r="E40" s="170">
        <v>11750</v>
      </c>
      <c r="F40" s="170">
        <v>26062</v>
      </c>
      <c r="G40" s="171">
        <v>2.2200000000000002</v>
      </c>
      <c r="H40" s="172">
        <v>4.3E-3</v>
      </c>
      <c r="I40" s="173">
        <v>1E-3</v>
      </c>
    </row>
    <row r="41" spans="1:9" ht="27.75" thickTop="1" thickBot="1">
      <c r="A41">
        <f t="shared" ref="A41:A48" si="2">A40+1</f>
        <v>3</v>
      </c>
      <c r="B41" s="184" t="s">
        <v>1550</v>
      </c>
      <c r="C41" s="169">
        <v>9260</v>
      </c>
      <c r="D41" s="170">
        <v>47200</v>
      </c>
      <c r="E41" s="170">
        <v>56460</v>
      </c>
      <c r="F41" s="170">
        <v>105015</v>
      </c>
      <c r="G41" s="171">
        <v>1.86</v>
      </c>
      <c r="H41" s="172">
        <v>5.1999999999999998E-3</v>
      </c>
      <c r="I41" s="173">
        <v>1.7299999999999999E-2</v>
      </c>
    </row>
    <row r="42" spans="1:9" ht="27.75" thickTop="1" thickBot="1">
      <c r="A42">
        <f t="shared" si="2"/>
        <v>4</v>
      </c>
      <c r="B42" s="184" t="s">
        <v>1545</v>
      </c>
      <c r="C42" s="169">
        <v>1010</v>
      </c>
      <c r="D42" s="170">
        <v>5500</v>
      </c>
      <c r="E42" s="170">
        <v>6510</v>
      </c>
      <c r="F42" s="170">
        <v>24174</v>
      </c>
      <c r="G42" s="171">
        <v>3.71</v>
      </c>
      <c r="H42" s="172">
        <v>3.8E-3</v>
      </c>
      <c r="I42" s="173">
        <v>1.6000000000000001E-3</v>
      </c>
    </row>
    <row r="43" spans="1:9" ht="27.75" thickTop="1" thickBot="1">
      <c r="A43">
        <f t="shared" si="2"/>
        <v>5</v>
      </c>
      <c r="B43" s="184" t="s">
        <v>1546</v>
      </c>
      <c r="C43" s="175">
        <v>170</v>
      </c>
      <c r="D43" s="170">
        <v>4250</v>
      </c>
      <c r="E43" s="170">
        <v>4420</v>
      </c>
      <c r="F43" s="170">
        <v>23912</v>
      </c>
      <c r="G43" s="171">
        <v>5.41</v>
      </c>
      <c r="H43" s="172">
        <v>8.5000000000000006E-3</v>
      </c>
      <c r="I43" s="173">
        <v>2E-3</v>
      </c>
    </row>
    <row r="44" spans="1:9" ht="27" thickTop="1">
      <c r="A44">
        <f t="shared" si="2"/>
        <v>6</v>
      </c>
      <c r="B44" s="184" t="s">
        <v>1556</v>
      </c>
    </row>
    <row r="45" spans="1:9" ht="26.25">
      <c r="A45">
        <f t="shared" si="2"/>
        <v>7</v>
      </c>
      <c r="B45" s="185" t="s">
        <v>1552</v>
      </c>
    </row>
    <row r="46" spans="1:9" ht="26.25">
      <c r="A46">
        <f t="shared" si="2"/>
        <v>8</v>
      </c>
      <c r="B46" s="185" t="s">
        <v>1553</v>
      </c>
      <c r="D46" t="s">
        <v>1547</v>
      </c>
    </row>
    <row r="47" spans="1:9" ht="26.25">
      <c r="A47">
        <f t="shared" si="2"/>
        <v>9</v>
      </c>
      <c r="B47" s="185" t="s">
        <v>1554</v>
      </c>
    </row>
    <row r="48" spans="1:9" ht="26.25">
      <c r="A48">
        <f t="shared" si="2"/>
        <v>10</v>
      </c>
      <c r="B48" s="185" t="s">
        <v>1555</v>
      </c>
    </row>
    <row r="49" spans="1:21" ht="17.25" thickBot="1"/>
    <row r="50" spans="1:21" ht="24.75" thickTop="1" thickBot="1">
      <c r="A50">
        <v>1</v>
      </c>
      <c r="B50" s="183" t="s">
        <v>1486</v>
      </c>
      <c r="C50" s="175">
        <v>700</v>
      </c>
      <c r="D50" s="170">
        <v>6200</v>
      </c>
      <c r="E50" s="170">
        <v>6900</v>
      </c>
      <c r="F50" s="170">
        <v>71522</v>
      </c>
      <c r="G50" s="171">
        <v>10.37</v>
      </c>
      <c r="H50" s="172">
        <v>8.9999999999999993E-3</v>
      </c>
      <c r="I50" s="186">
        <v>0.39</v>
      </c>
      <c r="T50" t="str">
        <f>","&amp;T41</f>
        <v>,</v>
      </c>
      <c r="U50" t="str">
        <f>","&amp;U41</f>
        <v>,</v>
      </c>
    </row>
    <row r="51" spans="1:21" ht="25.5" thickTop="1" thickBot="1">
      <c r="A51">
        <f>A50+1</f>
        <v>2</v>
      </c>
      <c r="B51" s="178" t="s">
        <v>1862</v>
      </c>
      <c r="C51" s="175">
        <v>170</v>
      </c>
      <c r="D51" s="170">
        <v>1980</v>
      </c>
      <c r="E51" s="170">
        <v>2150</v>
      </c>
      <c r="F51" s="170">
        <v>11362</v>
      </c>
      <c r="G51" s="171">
        <v>5.28</v>
      </c>
      <c r="H51" s="172">
        <v>1.7100000000000001E-2</v>
      </c>
      <c r="I51" s="173">
        <v>2.3999999999999998E-3</v>
      </c>
    </row>
    <row r="52" spans="1:21" ht="25.5" thickTop="1" thickBot="1">
      <c r="A52">
        <f t="shared" ref="A52:A59" si="3">A51+1</f>
        <v>3</v>
      </c>
      <c r="B52" s="178" t="s">
        <v>1573</v>
      </c>
      <c r="C52" s="175">
        <v>110</v>
      </c>
      <c r="D52" s="170">
        <v>1690</v>
      </c>
      <c r="E52" s="170">
        <v>1800</v>
      </c>
      <c r="F52" s="170">
        <v>17789</v>
      </c>
      <c r="G52" s="171">
        <v>9.8800000000000008</v>
      </c>
      <c r="H52" s="172">
        <v>3.7000000000000002E-3</v>
      </c>
      <c r="I52" s="173">
        <v>2.3999999999999998E-3</v>
      </c>
    </row>
    <row r="53" spans="1:21" ht="24.75" thickTop="1" thickBot="1">
      <c r="A53">
        <f t="shared" si="3"/>
        <v>4</v>
      </c>
      <c r="B53" s="183" t="s">
        <v>1861</v>
      </c>
      <c r="C53" s="175">
        <v>570</v>
      </c>
      <c r="D53" s="170">
        <v>4520</v>
      </c>
      <c r="E53" s="170">
        <v>5090</v>
      </c>
      <c r="F53" s="170">
        <v>56331</v>
      </c>
      <c r="G53" s="171">
        <v>11.07</v>
      </c>
      <c r="H53" s="172">
        <v>1.7100000000000001E-2</v>
      </c>
      <c r="I53" s="173">
        <v>6.1000000000000004E-3</v>
      </c>
    </row>
    <row r="54" spans="1:21" ht="25.5" thickTop="1" thickBot="1">
      <c r="A54">
        <f t="shared" si="3"/>
        <v>5</v>
      </c>
      <c r="B54" s="178" t="s">
        <v>1833</v>
      </c>
      <c r="C54" s="175">
        <v>480</v>
      </c>
      <c r="D54" s="170">
        <v>5210</v>
      </c>
      <c r="E54" s="170">
        <v>5690</v>
      </c>
      <c r="F54" s="170">
        <v>22574</v>
      </c>
      <c r="G54" s="171">
        <v>3.97</v>
      </c>
      <c r="H54" s="172">
        <v>7.4999999999999997E-3</v>
      </c>
      <c r="I54" s="173">
        <v>4.3E-3</v>
      </c>
    </row>
    <row r="55" spans="1:21" ht="24.75" thickTop="1" thickBot="1">
      <c r="A55">
        <f t="shared" si="3"/>
        <v>6</v>
      </c>
      <c r="B55" s="178"/>
      <c r="C55" s="175">
        <v>170</v>
      </c>
      <c r="D55" s="170">
        <v>1980</v>
      </c>
      <c r="E55" s="170">
        <v>2150</v>
      </c>
      <c r="F55" s="170">
        <v>11362</v>
      </c>
      <c r="G55" s="171">
        <v>5.28</v>
      </c>
      <c r="H55" s="172">
        <v>1.7100000000000001E-2</v>
      </c>
      <c r="I55" s="173">
        <v>2.3999999999999998E-3</v>
      </c>
      <c r="K55" t="s">
        <v>1837</v>
      </c>
    </row>
    <row r="56" spans="1:21" ht="24.75" thickTop="1" thickBot="1">
      <c r="A56">
        <f t="shared" si="3"/>
        <v>7</v>
      </c>
      <c r="B56" s="183" t="s">
        <v>1489</v>
      </c>
      <c r="C56" s="175">
        <v>310</v>
      </c>
      <c r="D56" s="170">
        <v>2990</v>
      </c>
      <c r="E56" s="170">
        <v>3300</v>
      </c>
      <c r="F56" s="170">
        <v>48920</v>
      </c>
      <c r="G56" s="171">
        <v>14.82</v>
      </c>
      <c r="H56" s="172">
        <v>5.7999999999999996E-3</v>
      </c>
      <c r="I56" s="173">
        <v>2.5000000000000001E-3</v>
      </c>
    </row>
    <row r="57" spans="1:21" ht="24.75" thickTop="1" thickBot="1">
      <c r="A57">
        <f t="shared" si="3"/>
        <v>8</v>
      </c>
      <c r="B57" s="183" t="s">
        <v>1860</v>
      </c>
      <c r="C57" s="175">
        <v>100</v>
      </c>
      <c r="D57" s="170">
        <v>1120</v>
      </c>
      <c r="E57" s="170">
        <v>1220</v>
      </c>
      <c r="F57" s="170">
        <v>9626</v>
      </c>
      <c r="G57" s="171">
        <v>7.89</v>
      </c>
      <c r="H57" s="172">
        <v>1.4E-3</v>
      </c>
      <c r="I57" s="173">
        <v>4.4999999999999997E-3</v>
      </c>
    </row>
    <row r="58" spans="1:21" ht="24.75" thickTop="1" thickBot="1">
      <c r="A58">
        <f t="shared" si="3"/>
        <v>9</v>
      </c>
      <c r="B58" s="183" t="s">
        <v>1574</v>
      </c>
      <c r="C58" s="175">
        <v>130</v>
      </c>
      <c r="D58" s="171">
        <v>870</v>
      </c>
      <c r="E58" s="170">
        <v>1000</v>
      </c>
      <c r="F58" s="170">
        <v>6441</v>
      </c>
      <c r="G58" s="171">
        <v>6.44</v>
      </c>
      <c r="H58" s="172">
        <v>1.54E-2</v>
      </c>
      <c r="I58" s="173">
        <v>6.1999999999999998E-3</v>
      </c>
    </row>
    <row r="59" spans="1:21" ht="24.75" thickTop="1" thickBot="1">
      <c r="A59">
        <f t="shared" si="3"/>
        <v>10</v>
      </c>
      <c r="B59" s="183" t="s">
        <v>1575</v>
      </c>
      <c r="C59" s="175">
        <v>250</v>
      </c>
      <c r="D59" s="170">
        <v>2430</v>
      </c>
      <c r="E59" s="170">
        <v>2680</v>
      </c>
      <c r="F59" s="170">
        <v>71521</v>
      </c>
      <c r="G59" s="171">
        <v>26.69</v>
      </c>
      <c r="H59" s="172">
        <v>1.5299999999999999E-2</v>
      </c>
      <c r="I59" s="173">
        <v>2.7000000000000001E-3</v>
      </c>
    </row>
    <row r="60" spans="1:21" ht="24.75" thickTop="1" thickBot="1">
      <c r="B60" s="183" t="s">
        <v>1834</v>
      </c>
      <c r="C60" s="169">
        <v>1330</v>
      </c>
      <c r="D60" s="170">
        <v>6510</v>
      </c>
      <c r="E60" s="170">
        <v>7840</v>
      </c>
      <c r="F60" s="170">
        <v>21122</v>
      </c>
      <c r="G60" s="171">
        <v>2.69</v>
      </c>
      <c r="H60" s="172">
        <v>1.1999999999999999E-3</v>
      </c>
      <c r="I60" s="173">
        <v>2.0000000000000001E-4</v>
      </c>
    </row>
    <row r="61" spans="1:21" ht="24.75" thickTop="1" thickBot="1">
      <c r="B61" s="183" t="s">
        <v>1561</v>
      </c>
      <c r="C61" s="175">
        <v>830</v>
      </c>
      <c r="D61" s="170">
        <v>3630</v>
      </c>
      <c r="E61" s="170">
        <v>4460</v>
      </c>
      <c r="F61" s="170">
        <v>3330</v>
      </c>
      <c r="G61" s="171">
        <v>0.75</v>
      </c>
      <c r="H61" s="172">
        <v>2.0999999999999999E-3</v>
      </c>
      <c r="I61" s="173">
        <v>5.0000000000000001E-4</v>
      </c>
      <c r="K61" t="s">
        <v>1829</v>
      </c>
    </row>
    <row r="62" spans="1:21" ht="18" thickTop="1" thickBot="1"/>
    <row r="63" spans="1:21" ht="24" thickTop="1" thickBot="1">
      <c r="A63">
        <v>1</v>
      </c>
      <c r="B63" s="269" t="s">
        <v>1595</v>
      </c>
      <c r="C63" s="169">
        <v>3020</v>
      </c>
      <c r="D63" s="170">
        <v>15600</v>
      </c>
      <c r="E63" s="170">
        <v>18620</v>
      </c>
      <c r="F63" s="170">
        <v>18913</v>
      </c>
      <c r="G63" s="171">
        <v>1.02</v>
      </c>
      <c r="H63" s="172">
        <v>6.1000000000000004E-3</v>
      </c>
      <c r="I63" s="173">
        <v>1.7999999999999999E-2</v>
      </c>
    </row>
    <row r="64" spans="1:21" ht="24.75" thickTop="1" thickBot="1">
      <c r="A64">
        <f>A63+1</f>
        <v>2</v>
      </c>
      <c r="B64" s="178" t="s">
        <v>1587</v>
      </c>
      <c r="C64" s="175">
        <v>820</v>
      </c>
      <c r="D64" s="170">
        <v>5460</v>
      </c>
      <c r="E64" s="170">
        <v>6280</v>
      </c>
      <c r="F64" s="170">
        <v>156615</v>
      </c>
      <c r="G64" s="171">
        <v>24.94</v>
      </c>
      <c r="H64" s="172">
        <v>8.0000000000000002E-3</v>
      </c>
      <c r="I64" s="173">
        <v>2.8E-3</v>
      </c>
    </row>
    <row r="65" spans="1:10" ht="24.75" thickTop="1" thickBot="1">
      <c r="A65">
        <f t="shared" ref="A65:A72" si="4">A64+1</f>
        <v>3</v>
      </c>
      <c r="B65" s="178" t="s">
        <v>1586</v>
      </c>
      <c r="C65" s="175">
        <v>630</v>
      </c>
      <c r="D65" s="170">
        <v>4510</v>
      </c>
      <c r="E65" s="170">
        <v>5140</v>
      </c>
      <c r="F65" s="170">
        <v>31542</v>
      </c>
      <c r="G65" s="171">
        <v>6.14</v>
      </c>
      <c r="H65" s="172">
        <v>1.1900000000000001E-2</v>
      </c>
      <c r="I65" s="173">
        <v>1.6000000000000001E-3</v>
      </c>
    </row>
    <row r="66" spans="1:10" ht="24.75" thickTop="1" thickBot="1">
      <c r="A66">
        <f t="shared" si="4"/>
        <v>4</v>
      </c>
      <c r="B66" s="178" t="s">
        <v>1588</v>
      </c>
      <c r="C66" s="169">
        <v>1270</v>
      </c>
      <c r="D66" s="170">
        <v>8900</v>
      </c>
      <c r="E66" s="170">
        <v>10170</v>
      </c>
      <c r="F66" s="170">
        <v>100648</v>
      </c>
      <c r="G66" s="171">
        <v>9.9</v>
      </c>
      <c r="H66" s="172">
        <v>4.1999999999999997E-3</v>
      </c>
      <c r="I66" s="173">
        <v>1.1000000000000001E-3</v>
      </c>
    </row>
    <row r="67" spans="1:10" ht="24.75" thickTop="1" thickBot="1">
      <c r="A67">
        <f t="shared" si="4"/>
        <v>5</v>
      </c>
      <c r="B67" s="178" t="s">
        <v>1589</v>
      </c>
      <c r="C67" s="169">
        <v>1440</v>
      </c>
      <c r="D67" s="170">
        <v>12800</v>
      </c>
      <c r="E67" s="170">
        <v>14240</v>
      </c>
      <c r="F67" s="170">
        <v>46988</v>
      </c>
      <c r="G67" s="171">
        <v>3.3</v>
      </c>
      <c r="H67" s="172">
        <v>6.3E-3</v>
      </c>
      <c r="I67" s="173">
        <v>1.1000000000000001E-3</v>
      </c>
    </row>
    <row r="68" spans="1:10" ht="24.75" thickTop="1" thickBot="1">
      <c r="A68">
        <f t="shared" si="4"/>
        <v>6</v>
      </c>
      <c r="B68" s="182" t="s">
        <v>1590</v>
      </c>
      <c r="C68" s="169">
        <v>1830</v>
      </c>
      <c r="D68" s="170">
        <v>13800</v>
      </c>
      <c r="E68" s="170">
        <v>15630</v>
      </c>
      <c r="F68" s="170">
        <v>100662</v>
      </c>
      <c r="G68" s="171">
        <v>6.44</v>
      </c>
      <c r="H68" s="172">
        <v>2.7000000000000001E-3</v>
      </c>
      <c r="I68" s="173">
        <v>8.9999999999999998E-4</v>
      </c>
    </row>
    <row r="69" spans="1:10" ht="24.75" thickTop="1" thickBot="1">
      <c r="A69">
        <f t="shared" si="4"/>
        <v>7</v>
      </c>
      <c r="B69" s="178" t="s">
        <v>1591</v>
      </c>
      <c r="C69" s="169">
        <v>1380</v>
      </c>
      <c r="D69" s="170">
        <v>6690</v>
      </c>
      <c r="E69" s="170">
        <v>8070</v>
      </c>
      <c r="F69" s="170">
        <v>9780</v>
      </c>
      <c r="G69" s="171">
        <v>1.21</v>
      </c>
      <c r="H69" s="172">
        <v>4.8999999999999998E-3</v>
      </c>
      <c r="I69" s="173">
        <v>1.5E-3</v>
      </c>
    </row>
    <row r="70" spans="1:10" ht="27" thickTop="1">
      <c r="A70">
        <f t="shared" si="4"/>
        <v>8</v>
      </c>
      <c r="B70" s="178" t="s">
        <v>1592</v>
      </c>
    </row>
    <row r="71" spans="1:10" ht="26.25">
      <c r="A71">
        <f t="shared" si="4"/>
        <v>9</v>
      </c>
      <c r="B71" s="268" t="s">
        <v>1593</v>
      </c>
    </row>
    <row r="72" spans="1:10" ht="26.25">
      <c r="A72">
        <f t="shared" si="4"/>
        <v>10</v>
      </c>
      <c r="B72" s="268" t="s">
        <v>1594</v>
      </c>
    </row>
    <row r="73" spans="1:10" ht="26.25">
      <c r="B73" s="268" t="s">
        <v>1596</v>
      </c>
    </row>
    <row r="74" spans="1:10" ht="24" thickBot="1">
      <c r="B74" s="268"/>
    </row>
    <row r="75" spans="1:10" ht="21.75" thickTop="1" thickBot="1">
      <c r="B75" s="372" t="s">
        <v>1694</v>
      </c>
      <c r="C75" s="373">
        <v>120</v>
      </c>
      <c r="D75" s="374">
        <v>1240</v>
      </c>
      <c r="E75" s="374">
        <v>1360</v>
      </c>
      <c r="F75" s="374">
        <v>1346</v>
      </c>
      <c r="G75" s="375">
        <v>0.99</v>
      </c>
      <c r="H75" s="376">
        <v>1.1999999999999999E-3</v>
      </c>
      <c r="I75" s="377">
        <v>1.8E-3</v>
      </c>
      <c r="J75" t="s">
        <v>1693</v>
      </c>
    </row>
    <row r="76" spans="1:10" ht="21.75" thickTop="1" thickBot="1">
      <c r="B76" s="372" t="s">
        <v>1690</v>
      </c>
      <c r="C76" s="378">
        <v>2080</v>
      </c>
      <c r="D76" s="374">
        <v>11000</v>
      </c>
      <c r="E76" s="374">
        <v>13080</v>
      </c>
      <c r="F76" s="374">
        <v>26709</v>
      </c>
      <c r="G76" s="375">
        <v>2.04</v>
      </c>
      <c r="H76" s="376">
        <v>3.8E-3</v>
      </c>
      <c r="I76" s="377">
        <v>1.1999999999999999E-3</v>
      </c>
    </row>
    <row r="77" spans="1:10" ht="21.75" thickTop="1" thickBot="1">
      <c r="B77" s="372" t="s">
        <v>1691</v>
      </c>
      <c r="C77" s="373">
        <v>140</v>
      </c>
      <c r="D77" s="374">
        <v>1060</v>
      </c>
      <c r="E77" s="374">
        <v>1200</v>
      </c>
      <c r="F77" s="374">
        <v>23058</v>
      </c>
      <c r="G77" s="375">
        <v>19.21</v>
      </c>
      <c r="H77" s="376">
        <v>2.3999999999999998E-3</v>
      </c>
      <c r="I77" s="377">
        <v>2E-3</v>
      </c>
    </row>
    <row r="78" spans="1:10" ht="21.75" thickTop="1" thickBot="1">
      <c r="B78" s="372" t="s">
        <v>1692</v>
      </c>
      <c r="C78" s="373">
        <v>60</v>
      </c>
      <c r="D78" s="375">
        <v>570</v>
      </c>
      <c r="E78" s="375">
        <v>630</v>
      </c>
      <c r="F78" s="374">
        <v>1555</v>
      </c>
      <c r="G78" s="375">
        <v>2.4700000000000002</v>
      </c>
      <c r="H78" s="376">
        <v>3.09E-2</v>
      </c>
      <c r="I78" s="377">
        <v>3.0999999999999999E-3</v>
      </c>
    </row>
    <row r="79" spans="1:10" ht="21" thickTop="1">
      <c r="B79" s="371" t="s">
        <v>1695</v>
      </c>
      <c r="C79" s="379">
        <v>60</v>
      </c>
      <c r="D79" s="379">
        <v>1920</v>
      </c>
      <c r="E79" s="379">
        <v>1980</v>
      </c>
      <c r="F79" s="379">
        <v>44699</v>
      </c>
      <c r="G79" s="379">
        <v>22.58</v>
      </c>
      <c r="H79" s="379">
        <v>0</v>
      </c>
      <c r="I79" s="379">
        <v>0.15</v>
      </c>
    </row>
    <row r="80" spans="1:10" ht="20.25">
      <c r="B80" s="371" t="s">
        <v>1702</v>
      </c>
      <c r="C80" s="379">
        <v>2650</v>
      </c>
      <c r="D80" s="379">
        <v>14300</v>
      </c>
      <c r="E80" s="379">
        <v>16950</v>
      </c>
      <c r="F80" s="379">
        <v>146387</v>
      </c>
      <c r="G80" s="379">
        <v>8.64</v>
      </c>
      <c r="H80" s="379">
        <v>0.31</v>
      </c>
      <c r="I80" s="379">
        <v>0.19</v>
      </c>
    </row>
    <row r="81" spans="1:11" ht="19.5">
      <c r="B81" s="379" t="s">
        <v>1696</v>
      </c>
      <c r="C81" s="379">
        <v>140</v>
      </c>
      <c r="D81" s="379">
        <v>830</v>
      </c>
      <c r="E81" s="379">
        <v>970</v>
      </c>
      <c r="F81" s="379">
        <v>7727</v>
      </c>
      <c r="G81" s="379">
        <v>7.97</v>
      </c>
      <c r="H81" s="379">
        <v>0.27</v>
      </c>
      <c r="I81" s="379">
        <v>0.14000000000000001</v>
      </c>
    </row>
    <row r="82" spans="1:11" ht="19.5">
      <c r="B82" s="379" t="s">
        <v>1697</v>
      </c>
      <c r="C82" s="379">
        <v>120</v>
      </c>
      <c r="D82" s="379">
        <v>830</v>
      </c>
      <c r="E82" s="379">
        <v>950</v>
      </c>
      <c r="F82" s="379">
        <v>4868</v>
      </c>
      <c r="G82" s="379">
        <v>5.12</v>
      </c>
      <c r="H82" s="379">
        <v>0.85</v>
      </c>
      <c r="I82" s="379">
        <v>0.37</v>
      </c>
    </row>
    <row r="83" spans="1:11" ht="19.5">
      <c r="B83" s="379" t="s">
        <v>1698</v>
      </c>
      <c r="C83" s="379">
        <v>180</v>
      </c>
      <c r="D83" s="379">
        <v>720</v>
      </c>
      <c r="E83" s="379">
        <v>900</v>
      </c>
      <c r="F83" s="379">
        <v>2998</v>
      </c>
      <c r="G83" s="379">
        <v>3.33</v>
      </c>
      <c r="H83" s="379">
        <v>1.52</v>
      </c>
      <c r="I83" s="379">
        <v>0.35</v>
      </c>
    </row>
    <row r="84" spans="1:11" ht="19.5">
      <c r="B84" s="379" t="s">
        <v>1699</v>
      </c>
      <c r="C84" s="379">
        <v>60</v>
      </c>
      <c r="D84" s="379">
        <v>660</v>
      </c>
      <c r="E84" s="379">
        <v>720</v>
      </c>
      <c r="F84" s="379">
        <v>909</v>
      </c>
      <c r="G84" s="379">
        <v>1.26</v>
      </c>
      <c r="H84" s="379">
        <v>0.39</v>
      </c>
      <c r="I84" s="379">
        <v>0.44</v>
      </c>
    </row>
    <row r="85" spans="1:11" ht="19.5">
      <c r="B85" s="379" t="s">
        <v>1700</v>
      </c>
      <c r="C85" s="379">
        <v>50</v>
      </c>
      <c r="D85" s="379">
        <v>430</v>
      </c>
      <c r="E85" s="379">
        <v>480</v>
      </c>
      <c r="F85" s="379">
        <v>143</v>
      </c>
      <c r="G85" s="379">
        <v>0.3</v>
      </c>
      <c r="H85" s="379">
        <v>0.6</v>
      </c>
      <c r="I85" s="379">
        <v>0.48</v>
      </c>
    </row>
    <row r="86" spans="1:11" ht="19.5">
      <c r="B86" s="379" t="s">
        <v>1701</v>
      </c>
      <c r="C86" s="379">
        <v>190</v>
      </c>
      <c r="D86" s="379">
        <v>940</v>
      </c>
      <c r="E86" s="379">
        <v>1130</v>
      </c>
      <c r="F86" s="379">
        <v>321</v>
      </c>
      <c r="G86" s="379">
        <v>0.28000000000000003</v>
      </c>
      <c r="H86" s="379">
        <v>0</v>
      </c>
      <c r="I86" s="379">
        <v>0.24</v>
      </c>
    </row>
    <row r="87" spans="1:11" ht="19.5">
      <c r="B87" s="379" t="s">
        <v>1703</v>
      </c>
      <c r="C87" s="379">
        <v>60</v>
      </c>
      <c r="D87" s="379">
        <v>1070</v>
      </c>
      <c r="E87" s="379">
        <v>1130</v>
      </c>
      <c r="F87" s="379">
        <v>187</v>
      </c>
      <c r="G87" s="379">
        <v>0.17</v>
      </c>
      <c r="H87" s="379">
        <v>0.5</v>
      </c>
      <c r="I87" s="379">
        <v>0</v>
      </c>
    </row>
    <row r="88" spans="1:11" ht="17.25" thickBot="1"/>
    <row r="89" spans="1:11" ht="24.75" thickTop="1" thickBot="1">
      <c r="A89">
        <v>1</v>
      </c>
      <c r="B89" s="183" t="s">
        <v>1763</v>
      </c>
      <c r="C89" s="175">
        <v>210</v>
      </c>
      <c r="D89" s="170">
        <v>5300</v>
      </c>
      <c r="E89" s="170">
        <v>5510</v>
      </c>
      <c r="F89" s="170">
        <v>13195</v>
      </c>
      <c r="G89" s="171">
        <v>2.39</v>
      </c>
      <c r="H89" s="172">
        <v>3.78E-2</v>
      </c>
      <c r="I89" s="173">
        <v>2.47E-2</v>
      </c>
      <c r="K89" t="s">
        <v>1803</v>
      </c>
    </row>
    <row r="90" spans="1:11" ht="24.75" thickTop="1" thickBot="1">
      <c r="A90">
        <f>A89+1</f>
        <v>2</v>
      </c>
      <c r="B90" s="183" t="s">
        <v>1750</v>
      </c>
      <c r="C90" s="169">
        <v>1400</v>
      </c>
      <c r="D90" s="170">
        <v>8150</v>
      </c>
      <c r="E90" s="170">
        <v>9550</v>
      </c>
      <c r="F90" s="170">
        <v>34022</v>
      </c>
      <c r="G90" s="171">
        <v>3.56</v>
      </c>
      <c r="H90" s="172">
        <v>2.0299999999999999E-2</v>
      </c>
      <c r="I90" s="173">
        <v>3.1800000000000002E-2</v>
      </c>
    </row>
    <row r="91" spans="1:11" ht="24.75" thickTop="1" thickBot="1">
      <c r="A91">
        <f t="shared" ref="A91:A95" si="5">A90+1</f>
        <v>3</v>
      </c>
      <c r="B91" s="178" t="s">
        <v>1758</v>
      </c>
      <c r="C91" s="175">
        <v>70</v>
      </c>
      <c r="D91" s="171">
        <v>760</v>
      </c>
      <c r="E91" s="171">
        <v>830</v>
      </c>
      <c r="F91" s="170">
        <v>20367</v>
      </c>
      <c r="G91" s="171">
        <v>24.54</v>
      </c>
      <c r="H91" s="172">
        <v>1.6899999999999998E-2</v>
      </c>
      <c r="I91" s="173">
        <v>6.0000000000000001E-3</v>
      </c>
    </row>
    <row r="92" spans="1:11" ht="17.25" thickTop="1">
      <c r="A92">
        <f t="shared" si="5"/>
        <v>4</v>
      </c>
      <c r="B92" s="136" t="s">
        <v>1751</v>
      </c>
      <c r="C92" s="136">
        <v>150</v>
      </c>
      <c r="D92" s="136">
        <v>1860</v>
      </c>
      <c r="E92" s="136">
        <v>2010</v>
      </c>
      <c r="F92" s="136">
        <v>11729</v>
      </c>
      <c r="G92" s="136">
        <v>5.84</v>
      </c>
      <c r="H92" s="136">
        <v>1.59</v>
      </c>
      <c r="I92" s="136">
        <v>0.56999999999999995</v>
      </c>
    </row>
    <row r="93" spans="1:11" ht="17.25" thickBot="1">
      <c r="A93">
        <f t="shared" si="5"/>
        <v>5</v>
      </c>
      <c r="B93" s="136" t="s">
        <v>1752</v>
      </c>
      <c r="C93" s="136">
        <v>150</v>
      </c>
      <c r="D93" s="136">
        <v>2180</v>
      </c>
      <c r="E93" s="136">
        <v>2330</v>
      </c>
      <c r="F93" s="136">
        <v>2826</v>
      </c>
      <c r="G93" s="136">
        <v>1.21</v>
      </c>
      <c r="H93" s="136">
        <v>2.85</v>
      </c>
      <c r="I93" s="136">
        <v>0.82</v>
      </c>
    </row>
    <row r="94" spans="1:11" ht="24.75" thickTop="1" thickBot="1">
      <c r="A94">
        <f t="shared" si="5"/>
        <v>6</v>
      </c>
      <c r="B94" s="178" t="s">
        <v>1753</v>
      </c>
      <c r="C94" s="169">
        <v>2020</v>
      </c>
      <c r="D94" s="170">
        <v>8080</v>
      </c>
      <c r="E94" s="170">
        <v>10100</v>
      </c>
      <c r="F94" s="170">
        <v>157918</v>
      </c>
      <c r="G94" s="171">
        <v>15.64</v>
      </c>
      <c r="H94" s="172">
        <v>2.6800000000000001E-2</v>
      </c>
      <c r="I94" s="173">
        <v>3.8100000000000002E-2</v>
      </c>
    </row>
    <row r="95" spans="1:11" ht="24.75" thickTop="1" thickBot="1">
      <c r="A95">
        <f t="shared" si="5"/>
        <v>7</v>
      </c>
      <c r="B95" s="178" t="s">
        <v>1754</v>
      </c>
      <c r="C95" s="175">
        <v>750</v>
      </c>
      <c r="D95" s="170">
        <v>3540</v>
      </c>
      <c r="E95" s="170">
        <v>4290</v>
      </c>
      <c r="F95" s="170">
        <v>15907</v>
      </c>
      <c r="G95" s="171">
        <v>3.71</v>
      </c>
      <c r="H95" s="172">
        <v>3.4700000000000002E-2</v>
      </c>
      <c r="I95" s="173">
        <v>6.1800000000000001E-2</v>
      </c>
    </row>
    <row r="96" spans="1:11" ht="24.75" thickTop="1" thickBot="1">
      <c r="A96">
        <v>8</v>
      </c>
      <c r="B96" s="182" t="s">
        <v>1755</v>
      </c>
      <c r="C96" s="169">
        <v>1940</v>
      </c>
      <c r="D96" s="170">
        <v>7120</v>
      </c>
      <c r="E96" s="170">
        <v>9060</v>
      </c>
      <c r="F96" s="170">
        <v>88709</v>
      </c>
      <c r="G96" s="171">
        <v>9.7899999999999991</v>
      </c>
      <c r="H96" s="172">
        <v>2.8999999999999998E-3</v>
      </c>
      <c r="I96" s="173">
        <v>1.4E-3</v>
      </c>
    </row>
    <row r="97" spans="1:9" ht="24.75" thickTop="1" thickBot="1">
      <c r="A97">
        <v>9</v>
      </c>
      <c r="B97" s="178" t="s">
        <v>1756</v>
      </c>
      <c r="C97" s="175">
        <v>70</v>
      </c>
      <c r="D97" s="171">
        <v>430</v>
      </c>
      <c r="E97" s="171">
        <v>500</v>
      </c>
      <c r="F97" s="170">
        <v>4366</v>
      </c>
      <c r="G97" s="171">
        <v>8.73</v>
      </c>
      <c r="H97" s="172">
        <v>4.3499999999999997E-2</v>
      </c>
      <c r="I97" s="173">
        <v>1.8599999999999998E-2</v>
      </c>
    </row>
    <row r="98" spans="1:9" ht="24.75" thickTop="1" thickBot="1">
      <c r="A98">
        <v>10</v>
      </c>
      <c r="B98" s="178" t="s">
        <v>1757</v>
      </c>
      <c r="C98" s="175">
        <v>330</v>
      </c>
      <c r="D98" s="170">
        <v>1450</v>
      </c>
      <c r="E98" s="170">
        <v>1780</v>
      </c>
      <c r="F98" s="170">
        <v>10647</v>
      </c>
      <c r="G98" s="171">
        <v>5.98</v>
      </c>
      <c r="H98" s="172">
        <v>1.6E-2</v>
      </c>
      <c r="I98" s="173">
        <v>3.8999999999999998E-3</v>
      </c>
    </row>
    <row r="99" spans="1:9" ht="18" thickTop="1" thickBot="1"/>
    <row r="100" spans="1:9" ht="24.75" thickTop="1" thickBot="1">
      <c r="A100">
        <v>1</v>
      </c>
      <c r="B100" s="178" t="s">
        <v>1766</v>
      </c>
      <c r="C100" s="175">
        <v>50</v>
      </c>
      <c r="D100" s="171">
        <v>560</v>
      </c>
      <c r="E100" s="171">
        <v>610</v>
      </c>
      <c r="F100" s="170">
        <v>18456</v>
      </c>
      <c r="G100" s="171">
        <v>30.26</v>
      </c>
      <c r="H100" s="172">
        <v>4.3E-3</v>
      </c>
      <c r="I100" s="173">
        <v>1.35E-2</v>
      </c>
    </row>
    <row r="101" spans="1:9" ht="24.75" thickTop="1" thickBot="1">
      <c r="A101">
        <f>A100+1</f>
        <v>2</v>
      </c>
      <c r="B101" s="183" t="s">
        <v>1933</v>
      </c>
      <c r="C101" s="175">
        <v>280</v>
      </c>
      <c r="D101" s="170">
        <v>2620</v>
      </c>
      <c r="E101" s="170">
        <v>2900</v>
      </c>
      <c r="F101" s="170">
        <v>8010</v>
      </c>
      <c r="G101" s="171">
        <v>2.76</v>
      </c>
      <c r="H101" s="172">
        <v>1.8700000000000001E-2</v>
      </c>
      <c r="I101" s="173">
        <v>1.4500000000000001E-2</v>
      </c>
    </row>
    <row r="102" spans="1:9" ht="24.75" thickTop="1" thickBot="1">
      <c r="A102">
        <f t="shared" ref="A102:A109" si="6">A101+1</f>
        <v>3</v>
      </c>
      <c r="B102" s="178" t="s">
        <v>1767</v>
      </c>
      <c r="C102" s="175">
        <v>260</v>
      </c>
      <c r="D102" s="170">
        <v>1990</v>
      </c>
      <c r="E102" s="170">
        <v>2250</v>
      </c>
      <c r="F102" s="171">
        <v>0</v>
      </c>
      <c r="G102" s="171">
        <v>0</v>
      </c>
      <c r="H102" s="172">
        <v>2.3599999999999999E-2</v>
      </c>
      <c r="I102" s="173">
        <v>2.5100000000000001E-2</v>
      </c>
    </row>
    <row r="103" spans="1:9" ht="24.75" thickTop="1" thickBot="1">
      <c r="A103">
        <f t="shared" si="6"/>
        <v>4</v>
      </c>
      <c r="B103" s="178" t="s">
        <v>1773</v>
      </c>
      <c r="C103" s="175">
        <v>100</v>
      </c>
      <c r="D103" s="171">
        <v>790</v>
      </c>
      <c r="E103" s="171">
        <v>890</v>
      </c>
      <c r="F103" s="170">
        <v>3339</v>
      </c>
      <c r="G103" s="171">
        <v>3.75</v>
      </c>
      <c r="H103" s="172">
        <v>1.1599999999999999E-2</v>
      </c>
      <c r="I103" s="173">
        <v>5.7000000000000002E-3</v>
      </c>
    </row>
    <row r="104" spans="1:9" ht="24.75" thickTop="1" thickBot="1">
      <c r="A104">
        <f t="shared" si="6"/>
        <v>5</v>
      </c>
      <c r="B104" s="178" t="s">
        <v>1769</v>
      </c>
      <c r="C104" s="175">
        <v>200</v>
      </c>
      <c r="D104" s="170">
        <v>1090</v>
      </c>
      <c r="E104" s="170">
        <v>1290</v>
      </c>
      <c r="F104" s="170">
        <v>14453</v>
      </c>
      <c r="G104" s="171">
        <v>11.2</v>
      </c>
      <c r="H104" s="172">
        <v>1.1599999999999999E-2</v>
      </c>
      <c r="I104" s="173">
        <v>3.3999999999999998E-3</v>
      </c>
    </row>
    <row r="105" spans="1:9" ht="24.75" thickTop="1" thickBot="1">
      <c r="A105">
        <f t="shared" si="6"/>
        <v>6</v>
      </c>
      <c r="B105" s="178" t="s">
        <v>1770</v>
      </c>
      <c r="C105" s="175">
        <v>70</v>
      </c>
      <c r="D105" s="171">
        <v>900</v>
      </c>
      <c r="E105" s="171">
        <v>970</v>
      </c>
      <c r="F105" s="170">
        <v>12512</v>
      </c>
      <c r="G105" s="171">
        <v>12.9</v>
      </c>
      <c r="H105" s="172">
        <v>7.4000000000000003E-3</v>
      </c>
      <c r="I105" s="173">
        <v>4.7000000000000002E-3</v>
      </c>
    </row>
    <row r="106" spans="1:9" ht="24.75" thickTop="1" thickBot="1">
      <c r="A106">
        <f t="shared" si="6"/>
        <v>7</v>
      </c>
      <c r="B106" s="178" t="s">
        <v>1771</v>
      </c>
      <c r="C106" s="175">
        <v>470</v>
      </c>
      <c r="D106" s="170">
        <v>2650</v>
      </c>
      <c r="E106" s="170">
        <v>3120</v>
      </c>
      <c r="F106" s="170">
        <v>50128</v>
      </c>
      <c r="G106" s="171">
        <v>16.07</v>
      </c>
      <c r="H106" s="172">
        <v>2.24E-2</v>
      </c>
      <c r="I106" s="186">
        <v>5.07</v>
      </c>
    </row>
    <row r="107" spans="1:9" ht="24.75" thickTop="1" thickBot="1">
      <c r="A107">
        <f t="shared" si="6"/>
        <v>8</v>
      </c>
      <c r="B107" s="178" t="s">
        <v>1772</v>
      </c>
      <c r="C107" s="175">
        <v>180</v>
      </c>
      <c r="D107" s="170">
        <v>1520</v>
      </c>
      <c r="E107" s="170">
        <v>1700</v>
      </c>
      <c r="F107" s="170">
        <v>45693</v>
      </c>
      <c r="G107" s="171">
        <v>26.88</v>
      </c>
      <c r="H107" s="172">
        <v>2.63E-2</v>
      </c>
      <c r="I107" s="173">
        <v>2.12E-2</v>
      </c>
    </row>
    <row r="108" spans="1:9" ht="34.5" thickTop="1" thickBot="1">
      <c r="A108">
        <f t="shared" si="6"/>
        <v>9</v>
      </c>
      <c r="B108" s="403" t="s">
        <v>1774</v>
      </c>
      <c r="C108" s="175">
        <v>380</v>
      </c>
      <c r="D108" s="170">
        <v>2630</v>
      </c>
      <c r="E108" s="170">
        <v>3010</v>
      </c>
      <c r="F108" s="170">
        <v>218441</v>
      </c>
      <c r="G108" s="171">
        <v>72.569999999999993</v>
      </c>
      <c r="H108" s="172">
        <v>1.8100000000000002E-2</v>
      </c>
      <c r="I108" s="173">
        <v>1.77E-2</v>
      </c>
    </row>
    <row r="109" spans="1:9" ht="24.75" thickTop="1" thickBot="1">
      <c r="A109">
        <f t="shared" si="6"/>
        <v>10</v>
      </c>
      <c r="B109" s="178" t="s">
        <v>1775</v>
      </c>
      <c r="C109" s="169">
        <v>1520</v>
      </c>
      <c r="D109" s="170">
        <v>8420</v>
      </c>
      <c r="E109" s="170">
        <v>9940</v>
      </c>
      <c r="F109" s="170">
        <v>523023</v>
      </c>
      <c r="G109" s="171">
        <v>52.62</v>
      </c>
      <c r="H109" s="172">
        <v>9.7999999999999997E-3</v>
      </c>
      <c r="I109" s="173">
        <v>1.8499999999999999E-2</v>
      </c>
    </row>
    <row r="110" spans="1:9" ht="24.75" thickTop="1" thickBot="1">
      <c r="B110" s="183" t="s">
        <v>1934</v>
      </c>
      <c r="C110" s="175">
        <v>380</v>
      </c>
      <c r="D110" s="170">
        <v>4990</v>
      </c>
      <c r="E110" s="170">
        <v>5370</v>
      </c>
      <c r="F110" s="170">
        <v>2974</v>
      </c>
      <c r="G110" s="171">
        <v>0.55000000000000004</v>
      </c>
      <c r="H110" s="172">
        <v>1.38E-2</v>
      </c>
      <c r="I110" s="173">
        <v>4.3E-3</v>
      </c>
    </row>
    <row r="111" spans="1:9" ht="24.75" thickTop="1" thickBot="1">
      <c r="B111" s="178" t="s">
        <v>1930</v>
      </c>
      <c r="C111" s="175">
        <v>370</v>
      </c>
      <c r="D111" s="170">
        <v>2760</v>
      </c>
      <c r="E111" s="170">
        <v>3130</v>
      </c>
      <c r="F111" s="170">
        <v>17925</v>
      </c>
      <c r="G111" s="171">
        <v>5.73</v>
      </c>
      <c r="H111" s="172">
        <v>1.4800000000000001E-2</v>
      </c>
      <c r="I111" s="173">
        <v>3.0000000000000001E-3</v>
      </c>
    </row>
    <row r="112" spans="1:9" ht="24" thickTop="1">
      <c r="B112" s="178"/>
      <c r="C112" s="502"/>
      <c r="D112" s="502"/>
      <c r="E112" s="502"/>
      <c r="F112" s="502"/>
      <c r="G112" s="454"/>
      <c r="H112" s="457"/>
      <c r="I112" s="457"/>
    </row>
    <row r="113" spans="1:9" ht="24">
      <c r="B113" s="178" t="s">
        <v>1931</v>
      </c>
      <c r="C113" s="502"/>
      <c r="D113" s="502"/>
      <c r="E113" s="502"/>
      <c r="F113" s="502"/>
      <c r="G113" s="454"/>
      <c r="H113" s="457"/>
      <c r="I113" s="457"/>
    </row>
    <row r="114" spans="1:9" ht="23.25">
      <c r="B114" s="178"/>
      <c r="C114" s="502"/>
      <c r="D114" s="502"/>
      <c r="E114" s="502"/>
      <c r="F114" s="502"/>
      <c r="G114" s="454"/>
      <c r="H114" s="457"/>
      <c r="I114" s="457"/>
    </row>
    <row r="115" spans="1:9" ht="23.25">
      <c r="B115" s="178"/>
      <c r="C115" s="502"/>
      <c r="D115" s="502"/>
      <c r="E115" s="502"/>
      <c r="F115" s="502"/>
      <c r="G115" s="454"/>
      <c r="H115" s="457"/>
      <c r="I115" s="457"/>
    </row>
    <row r="116" spans="1:9" ht="23.25">
      <c r="B116" s="178"/>
      <c r="C116" s="502"/>
      <c r="D116" s="502"/>
      <c r="E116" s="502"/>
      <c r="F116" s="502"/>
      <c r="G116" s="454"/>
      <c r="H116" s="457"/>
      <c r="I116" s="457"/>
    </row>
    <row r="117" spans="1:9" ht="23.25">
      <c r="B117" s="178"/>
      <c r="C117" s="502"/>
      <c r="D117" s="502"/>
      <c r="E117" s="502"/>
      <c r="F117" s="502"/>
      <c r="G117" s="454"/>
      <c r="H117" s="457"/>
      <c r="I117" s="457"/>
    </row>
    <row r="118" spans="1:9" ht="17.25" thickBot="1"/>
    <row r="119" spans="1:9" ht="18" thickTop="1" thickBot="1">
      <c r="B119" s="164" t="s">
        <v>1778</v>
      </c>
      <c r="C119" s="175">
        <v>40</v>
      </c>
      <c r="D119" s="171">
        <v>920</v>
      </c>
      <c r="E119" s="171">
        <v>960</v>
      </c>
      <c r="F119" s="170">
        <v>21756</v>
      </c>
      <c r="G119" s="171">
        <v>22.66</v>
      </c>
      <c r="H119" s="172">
        <v>7.4999999999999997E-3</v>
      </c>
      <c r="I119" s="173">
        <v>8.0000000000000004E-4</v>
      </c>
    </row>
    <row r="120" spans="1:9" ht="18" thickTop="1" thickBot="1">
      <c r="B120" s="164" t="s">
        <v>1779</v>
      </c>
      <c r="C120" s="175">
        <v>60</v>
      </c>
      <c r="D120" s="170">
        <v>1240</v>
      </c>
      <c r="E120" s="170">
        <v>1300</v>
      </c>
      <c r="F120" s="170">
        <v>12730</v>
      </c>
      <c r="G120" s="171">
        <v>9.7899999999999991</v>
      </c>
      <c r="H120" s="172">
        <v>7.1000000000000004E-3</v>
      </c>
      <c r="I120" s="173">
        <v>2.9999999999999997E-4</v>
      </c>
    </row>
    <row r="121" spans="1:9" ht="18" thickTop="1" thickBot="1">
      <c r="B121" s="164" t="s">
        <v>1780</v>
      </c>
      <c r="C121" s="175">
        <v>20</v>
      </c>
      <c r="D121" s="171">
        <v>90</v>
      </c>
      <c r="E121" s="171">
        <v>110</v>
      </c>
      <c r="F121" s="171">
        <v>329</v>
      </c>
      <c r="G121" s="171">
        <v>2.99</v>
      </c>
      <c r="H121" s="172">
        <v>1.4500000000000001E-2</v>
      </c>
      <c r="I121" s="173">
        <v>0</v>
      </c>
    </row>
    <row r="122" spans="1:9" ht="24.75" thickTop="1" thickBot="1">
      <c r="B122" s="178" t="s">
        <v>1781</v>
      </c>
      <c r="C122" s="175">
        <v>130</v>
      </c>
      <c r="D122" s="171">
        <v>820</v>
      </c>
      <c r="E122" s="171">
        <v>950</v>
      </c>
      <c r="F122" s="170">
        <v>79601</v>
      </c>
      <c r="G122" s="171">
        <v>83.79</v>
      </c>
      <c r="H122" s="172">
        <v>1.35E-2</v>
      </c>
      <c r="I122" s="173">
        <v>3.5999999999999999E-3</v>
      </c>
    </row>
    <row r="123" spans="1:9" ht="17.25" thickTop="1">
      <c r="B123" s="179"/>
    </row>
    <row r="124" spans="1:9">
      <c r="A124">
        <f t="shared" ref="A124:A136" si="7">A123+1</f>
        <v>1</v>
      </c>
      <c r="B124" s="450" t="s">
        <v>1802</v>
      </c>
      <c r="C124" s="450">
        <v>120</v>
      </c>
      <c r="D124" s="450">
        <v>4220</v>
      </c>
      <c r="E124" s="450">
        <v>4340</v>
      </c>
      <c r="F124" s="450">
        <v>321</v>
      </c>
      <c r="G124" s="450">
        <v>7.0000000000000007E-2</v>
      </c>
      <c r="H124" s="450">
        <v>1.46</v>
      </c>
      <c r="I124" s="450">
        <v>5.44</v>
      </c>
    </row>
    <row r="125" spans="1:9">
      <c r="A125">
        <f t="shared" si="7"/>
        <v>2</v>
      </c>
      <c r="B125" s="450" t="s">
        <v>1793</v>
      </c>
      <c r="C125" s="450">
        <v>440</v>
      </c>
      <c r="D125" s="450">
        <v>6640</v>
      </c>
      <c r="E125" s="450">
        <v>7080</v>
      </c>
      <c r="F125" s="450">
        <v>8473</v>
      </c>
      <c r="G125" s="450">
        <v>1.2</v>
      </c>
      <c r="H125" s="450">
        <v>0.64</v>
      </c>
      <c r="I125" s="450">
        <v>0.27</v>
      </c>
    </row>
    <row r="126" spans="1:9">
      <c r="A126">
        <f t="shared" si="7"/>
        <v>3</v>
      </c>
      <c r="B126" s="450" t="s">
        <v>1794</v>
      </c>
      <c r="C126" s="450">
        <v>120</v>
      </c>
      <c r="D126" s="450">
        <v>1320</v>
      </c>
      <c r="E126" s="450">
        <v>1440</v>
      </c>
      <c r="F126" s="450">
        <v>1914</v>
      </c>
      <c r="G126" s="450">
        <v>1.33</v>
      </c>
      <c r="H126" s="450">
        <v>1.02</v>
      </c>
      <c r="I126" s="450">
        <v>0.56000000000000005</v>
      </c>
    </row>
    <row r="127" spans="1:9">
      <c r="A127">
        <f t="shared" si="7"/>
        <v>4</v>
      </c>
      <c r="B127" s="450" t="s">
        <v>1795</v>
      </c>
      <c r="C127" s="450">
        <v>90</v>
      </c>
      <c r="D127" s="450">
        <v>1090</v>
      </c>
      <c r="E127" s="450">
        <v>1180</v>
      </c>
      <c r="F127" s="450">
        <v>2381</v>
      </c>
      <c r="G127" s="450">
        <v>2.02</v>
      </c>
      <c r="H127" s="450">
        <v>0.68</v>
      </c>
      <c r="I127" s="450">
        <v>0.28999999999999998</v>
      </c>
    </row>
    <row r="128" spans="1:9">
      <c r="A128">
        <f t="shared" si="7"/>
        <v>5</v>
      </c>
      <c r="B128" s="450" t="s">
        <v>1796</v>
      </c>
      <c r="C128" s="450">
        <v>120</v>
      </c>
      <c r="D128" s="450">
        <v>1370</v>
      </c>
      <c r="E128" s="450">
        <v>1490</v>
      </c>
      <c r="F128" s="450">
        <v>3725</v>
      </c>
      <c r="G128" s="450">
        <v>2.5</v>
      </c>
      <c r="H128" s="450">
        <v>2.59</v>
      </c>
      <c r="I128" s="450">
        <v>3.86</v>
      </c>
    </row>
    <row r="129" spans="1:10">
      <c r="A129">
        <f t="shared" si="7"/>
        <v>6</v>
      </c>
      <c r="B129" s="450" t="s">
        <v>1797</v>
      </c>
      <c r="C129" s="450">
        <v>170</v>
      </c>
      <c r="D129" s="450">
        <v>3080</v>
      </c>
      <c r="E129" s="450">
        <v>3250</v>
      </c>
      <c r="F129" s="450">
        <v>8475</v>
      </c>
      <c r="G129" s="450">
        <v>2.61</v>
      </c>
      <c r="H129" s="450">
        <v>0.8</v>
      </c>
      <c r="I129" s="450">
        <v>0.17</v>
      </c>
    </row>
    <row r="130" spans="1:10">
      <c r="A130">
        <f t="shared" si="7"/>
        <v>7</v>
      </c>
      <c r="B130" s="450" t="s">
        <v>1792</v>
      </c>
      <c r="C130" s="450">
        <v>8820</v>
      </c>
      <c r="D130" s="450">
        <v>58900</v>
      </c>
      <c r="E130" s="450">
        <v>67720</v>
      </c>
      <c r="F130" s="450">
        <v>299500</v>
      </c>
      <c r="G130" s="450">
        <v>4.42</v>
      </c>
      <c r="H130" s="450">
        <v>0.33</v>
      </c>
      <c r="I130" s="450">
        <v>1.45</v>
      </c>
    </row>
    <row r="131" spans="1:10">
      <c r="A131">
        <f t="shared" si="7"/>
        <v>8</v>
      </c>
      <c r="B131" s="450" t="s">
        <v>1791</v>
      </c>
      <c r="C131" s="450">
        <v>500</v>
      </c>
      <c r="D131" s="450">
        <v>4840</v>
      </c>
      <c r="E131" s="450">
        <v>5340</v>
      </c>
      <c r="F131" s="450">
        <v>23711</v>
      </c>
      <c r="G131" s="450">
        <v>4.4400000000000004</v>
      </c>
      <c r="H131" s="450">
        <v>1.06</v>
      </c>
      <c r="I131" s="450">
        <v>2.87</v>
      </c>
    </row>
    <row r="132" spans="1:10">
      <c r="A132">
        <f t="shared" si="7"/>
        <v>9</v>
      </c>
      <c r="B132" s="450" t="s">
        <v>1790</v>
      </c>
      <c r="C132" s="450">
        <v>20</v>
      </c>
      <c r="D132" s="450">
        <v>580</v>
      </c>
      <c r="E132" s="450">
        <v>600</v>
      </c>
      <c r="F132" s="450">
        <v>3714</v>
      </c>
      <c r="G132" s="450">
        <v>6.19</v>
      </c>
      <c r="H132" s="450">
        <v>3.64</v>
      </c>
      <c r="I132" s="450">
        <v>1.1399999999999999</v>
      </c>
    </row>
    <row r="133" spans="1:10">
      <c r="A133">
        <f t="shared" si="7"/>
        <v>10</v>
      </c>
      <c r="B133" s="450" t="s">
        <v>1789</v>
      </c>
      <c r="C133" s="450">
        <v>350</v>
      </c>
      <c r="D133" s="450">
        <v>3470</v>
      </c>
      <c r="E133" s="450">
        <v>3820</v>
      </c>
      <c r="F133" s="450">
        <v>23747</v>
      </c>
      <c r="G133" s="450">
        <v>6.22</v>
      </c>
      <c r="H133" s="450">
        <v>1.02</v>
      </c>
      <c r="I133" s="450">
        <v>0.34</v>
      </c>
    </row>
    <row r="134" spans="1:10">
      <c r="A134">
        <f t="shared" si="7"/>
        <v>11</v>
      </c>
      <c r="B134" s="450" t="s">
        <v>1788</v>
      </c>
      <c r="C134" s="450">
        <v>110</v>
      </c>
      <c r="D134" s="450">
        <v>1180</v>
      </c>
      <c r="E134" s="450">
        <v>1290</v>
      </c>
      <c r="F134" s="450">
        <v>8592</v>
      </c>
      <c r="G134" s="450">
        <v>6.66</v>
      </c>
      <c r="H134" s="450">
        <v>1.98</v>
      </c>
      <c r="I134" s="450">
        <v>1.71</v>
      </c>
    </row>
    <row r="135" spans="1:10">
      <c r="A135">
        <f t="shared" si="7"/>
        <v>12</v>
      </c>
      <c r="B135" s="450" t="s">
        <v>1787</v>
      </c>
      <c r="C135" s="450">
        <v>790</v>
      </c>
      <c r="D135" s="450">
        <v>1090</v>
      </c>
      <c r="E135" s="450">
        <v>1880</v>
      </c>
      <c r="F135" s="450">
        <v>18259</v>
      </c>
      <c r="G135" s="450">
        <v>9.7100000000000009</v>
      </c>
      <c r="H135" s="450">
        <v>1.43</v>
      </c>
      <c r="I135" s="450">
        <v>1.51</v>
      </c>
    </row>
    <row r="136" spans="1:10">
      <c r="A136">
        <f t="shared" si="7"/>
        <v>13</v>
      </c>
      <c r="B136" s="450" t="s">
        <v>1786</v>
      </c>
      <c r="C136" s="450">
        <v>120</v>
      </c>
      <c r="D136" s="450">
        <v>850</v>
      </c>
      <c r="E136" s="450">
        <v>970</v>
      </c>
      <c r="F136" s="450">
        <v>21544</v>
      </c>
      <c r="G136" s="450">
        <v>22.21</v>
      </c>
      <c r="H136" s="450">
        <v>0.96</v>
      </c>
      <c r="I136" s="450">
        <v>0.21</v>
      </c>
    </row>
    <row r="137" spans="1:10">
      <c r="A137">
        <v>1</v>
      </c>
      <c r="B137" s="450" t="s">
        <v>1785</v>
      </c>
      <c r="C137" s="450">
        <v>540</v>
      </c>
      <c r="D137" s="450">
        <v>1300</v>
      </c>
      <c r="E137" s="450">
        <v>1840</v>
      </c>
      <c r="F137" s="450">
        <v>50292</v>
      </c>
      <c r="G137" s="450">
        <v>27.33</v>
      </c>
      <c r="H137" s="450">
        <v>3.31</v>
      </c>
      <c r="I137" s="450">
        <v>0.19</v>
      </c>
    </row>
    <row r="139" spans="1:10">
      <c r="A139">
        <f t="shared" ref="A139:A174" si="8">A138+1</f>
        <v>1</v>
      </c>
      <c r="B139" s="342" t="s">
        <v>1814</v>
      </c>
      <c r="C139" s="136">
        <v>680</v>
      </c>
      <c r="D139" s="136">
        <v>2110</v>
      </c>
      <c r="E139" s="136">
        <v>2790</v>
      </c>
      <c r="F139" s="136">
        <v>3112</v>
      </c>
      <c r="G139" s="136">
        <v>1.1200000000000001</v>
      </c>
      <c r="H139" s="136">
        <v>0</v>
      </c>
      <c r="I139" s="136">
        <v>0</v>
      </c>
    </row>
    <row r="140" spans="1:10" ht="24" thickBot="1">
      <c r="A140">
        <f t="shared" si="8"/>
        <v>2</v>
      </c>
      <c r="B140" s="178" t="s">
        <v>1811</v>
      </c>
      <c r="C140" s="454">
        <v>100</v>
      </c>
      <c r="D140" s="454">
        <v>280</v>
      </c>
      <c r="E140" s="454">
        <v>380</v>
      </c>
      <c r="F140" s="454">
        <v>658</v>
      </c>
      <c r="G140" s="454">
        <v>1.73</v>
      </c>
      <c r="H140" s="457">
        <v>6.6E-3</v>
      </c>
      <c r="I140" s="457">
        <v>6.4000000000000003E-3</v>
      </c>
    </row>
    <row r="141" spans="1:10" ht="24.75" thickTop="1" thickBot="1">
      <c r="A141">
        <f t="shared" si="8"/>
        <v>3</v>
      </c>
      <c r="B141" s="178" t="s">
        <v>1812</v>
      </c>
      <c r="C141" s="175">
        <v>170</v>
      </c>
      <c r="D141" s="171">
        <v>130</v>
      </c>
      <c r="E141" s="171">
        <v>300</v>
      </c>
      <c r="F141" s="171">
        <v>729</v>
      </c>
      <c r="G141" s="171">
        <v>2.4300000000000002</v>
      </c>
      <c r="H141" s="172">
        <v>4.0000000000000001E-3</v>
      </c>
      <c r="I141" s="173">
        <v>0</v>
      </c>
      <c r="J141" t="s">
        <v>2019</v>
      </c>
    </row>
    <row r="142" spans="1:10" ht="18" thickTop="1" thickBot="1">
      <c r="A142">
        <f t="shared" si="8"/>
        <v>4</v>
      </c>
      <c r="B142" s="342" t="s">
        <v>1918</v>
      </c>
      <c r="C142" s="455">
        <v>520</v>
      </c>
      <c r="D142" s="456">
        <v>860</v>
      </c>
      <c r="E142" s="456">
        <v>1380</v>
      </c>
      <c r="F142" s="456">
        <v>13837</v>
      </c>
      <c r="G142" s="456">
        <v>10.029999999999999</v>
      </c>
      <c r="H142" s="456">
        <v>7.0000000000000007E-2</v>
      </c>
      <c r="I142" s="458">
        <v>0.05</v>
      </c>
    </row>
    <row r="143" spans="1:10" ht="24.75" thickTop="1" thickBot="1">
      <c r="A143">
        <f t="shared" si="8"/>
        <v>5</v>
      </c>
      <c r="B143" s="178" t="s">
        <v>1809</v>
      </c>
      <c r="C143" s="175">
        <v>570</v>
      </c>
      <c r="D143" s="170">
        <v>1050</v>
      </c>
      <c r="E143" s="170">
        <v>1620</v>
      </c>
      <c r="F143" s="170">
        <v>38033</v>
      </c>
      <c r="G143" s="171">
        <v>23.48</v>
      </c>
      <c r="H143" s="172">
        <v>1.4E-3</v>
      </c>
      <c r="I143" s="173">
        <v>1.8E-3</v>
      </c>
      <c r="J143" t="s">
        <v>2018</v>
      </c>
    </row>
    <row r="144" spans="1:10" ht="24.75" thickTop="1" thickBot="1">
      <c r="A144">
        <f t="shared" si="8"/>
        <v>6</v>
      </c>
      <c r="B144" s="178" t="s">
        <v>1810</v>
      </c>
      <c r="C144" s="175">
        <v>880</v>
      </c>
      <c r="D144" s="170">
        <v>1280</v>
      </c>
      <c r="E144" s="170">
        <v>2160</v>
      </c>
      <c r="F144" s="170">
        <v>61696</v>
      </c>
      <c r="G144" s="171">
        <v>28.56</v>
      </c>
      <c r="H144" s="172">
        <v>2.5000000000000001E-3</v>
      </c>
      <c r="I144" s="173">
        <v>5.9999999999999995E-4</v>
      </c>
      <c r="J144" t="s">
        <v>1920</v>
      </c>
    </row>
    <row r="145" spans="1:10" ht="24.75" thickTop="1" thickBot="1">
      <c r="A145">
        <f t="shared" si="8"/>
        <v>7</v>
      </c>
      <c r="B145" s="178" t="s">
        <v>1813</v>
      </c>
      <c r="C145" s="175">
        <v>150</v>
      </c>
      <c r="D145" s="171">
        <v>240</v>
      </c>
      <c r="E145" s="171">
        <v>390</v>
      </c>
      <c r="F145" s="170">
        <v>49381</v>
      </c>
      <c r="G145" s="171">
        <v>126.62</v>
      </c>
      <c r="H145" s="172">
        <v>6.0000000000000001E-3</v>
      </c>
      <c r="I145" s="173">
        <v>6.3E-3</v>
      </c>
    </row>
    <row r="146" spans="1:10" ht="24.75" thickTop="1" thickBot="1">
      <c r="A146">
        <f t="shared" si="8"/>
        <v>8</v>
      </c>
      <c r="B146" s="183" t="s">
        <v>1922</v>
      </c>
      <c r="C146" s="175">
        <v>150</v>
      </c>
      <c r="D146" s="171">
        <v>240</v>
      </c>
      <c r="E146" s="171">
        <v>390</v>
      </c>
      <c r="F146" s="170">
        <v>49381</v>
      </c>
      <c r="G146" s="171">
        <v>126.62</v>
      </c>
      <c r="H146" s="172">
        <v>6.0000000000000001E-3</v>
      </c>
      <c r="I146" s="173">
        <v>6.3E-3</v>
      </c>
    </row>
    <row r="147" spans="1:10" ht="24.75" thickTop="1" thickBot="1">
      <c r="A147">
        <f t="shared" si="8"/>
        <v>9</v>
      </c>
      <c r="B147" s="183" t="s">
        <v>1923</v>
      </c>
      <c r="C147" s="175">
        <v>210</v>
      </c>
      <c r="D147" s="171">
        <v>280</v>
      </c>
      <c r="E147" s="171">
        <v>490</v>
      </c>
      <c r="F147" s="170">
        <v>62051</v>
      </c>
      <c r="G147" s="171">
        <v>126.63</v>
      </c>
      <c r="H147" s="172">
        <v>3.3E-3</v>
      </c>
      <c r="I147" s="173">
        <v>0</v>
      </c>
    </row>
    <row r="148" spans="1:10" ht="18" thickTop="1" thickBot="1">
      <c r="A148">
        <f t="shared" si="8"/>
        <v>10</v>
      </c>
      <c r="B148" s="164" t="s">
        <v>2036</v>
      </c>
      <c r="C148" s="175">
        <v>960</v>
      </c>
      <c r="D148" s="170">
        <v>2880</v>
      </c>
      <c r="E148" s="170">
        <v>3840</v>
      </c>
      <c r="F148" s="170">
        <v>18307</v>
      </c>
      <c r="G148" s="171">
        <v>4.7699999999999996</v>
      </c>
      <c r="H148" s="172">
        <v>3.8999999999999998E-3</v>
      </c>
      <c r="I148" s="173">
        <v>2.0000000000000001E-4</v>
      </c>
      <c r="J148" t="s">
        <v>2038</v>
      </c>
    </row>
    <row r="149" spans="1:10" ht="24.75" thickTop="1" thickBot="1">
      <c r="A149">
        <f t="shared" si="8"/>
        <v>11</v>
      </c>
      <c r="B149" s="503" t="s">
        <v>1924</v>
      </c>
      <c r="C149" s="169">
        <v>14300</v>
      </c>
      <c r="D149" s="170">
        <v>51300</v>
      </c>
      <c r="E149" s="170">
        <v>65600</v>
      </c>
      <c r="F149" s="170">
        <v>286435</v>
      </c>
      <c r="G149" s="171">
        <v>4.37</v>
      </c>
      <c r="H149" s="172">
        <v>6.9999999999999999E-4</v>
      </c>
      <c r="I149" s="173">
        <v>2.9999999999999997E-4</v>
      </c>
    </row>
    <row r="150" spans="1:10" ht="24.75" thickTop="1" thickBot="1">
      <c r="A150">
        <f t="shared" si="8"/>
        <v>12</v>
      </c>
      <c r="B150" s="183" t="s">
        <v>1951</v>
      </c>
      <c r="C150" s="169">
        <v>1040</v>
      </c>
      <c r="D150" s="170">
        <v>3210</v>
      </c>
      <c r="E150" s="170">
        <v>4250</v>
      </c>
      <c r="F150" s="170">
        <v>14770</v>
      </c>
      <c r="G150" s="171">
        <v>3.48</v>
      </c>
      <c r="H150" s="172">
        <v>1.9E-3</v>
      </c>
      <c r="I150" s="173">
        <v>5.0000000000000001E-4</v>
      </c>
    </row>
    <row r="151" spans="1:10" ht="27.75" thickTop="1" thickBot="1">
      <c r="A151">
        <f t="shared" si="8"/>
        <v>13</v>
      </c>
      <c r="B151" s="504" t="s">
        <v>1925</v>
      </c>
      <c r="C151" s="175">
        <v>750</v>
      </c>
      <c r="D151" s="170">
        <v>2190</v>
      </c>
      <c r="E151" s="170">
        <v>2940</v>
      </c>
      <c r="F151" s="170">
        <v>42815</v>
      </c>
      <c r="G151" s="171">
        <v>14.56</v>
      </c>
      <c r="H151" s="172">
        <v>2.0999999999999999E-3</v>
      </c>
      <c r="I151" s="173">
        <v>8.9999999999999998E-4</v>
      </c>
    </row>
    <row r="152" spans="1:10" ht="24.75" thickTop="1" thickBot="1">
      <c r="A152">
        <f t="shared" si="8"/>
        <v>14</v>
      </c>
      <c r="B152" s="183" t="s">
        <v>1952</v>
      </c>
      <c r="C152" s="175">
        <v>650</v>
      </c>
      <c r="D152" s="170">
        <v>3070</v>
      </c>
      <c r="E152" s="170">
        <v>3720</v>
      </c>
      <c r="F152" s="170">
        <v>39947</v>
      </c>
      <c r="G152" s="171">
        <v>10.74</v>
      </c>
      <c r="H152" s="172">
        <v>3.3999999999999998E-3</v>
      </c>
      <c r="I152" s="173">
        <v>1.1000000000000001E-3</v>
      </c>
    </row>
    <row r="153" spans="1:10" ht="24.75" thickTop="1" thickBot="1">
      <c r="A153">
        <f t="shared" si="8"/>
        <v>15</v>
      </c>
      <c r="B153" s="183" t="s">
        <v>1953</v>
      </c>
      <c r="C153" s="175">
        <v>430</v>
      </c>
      <c r="D153" s="170">
        <v>1310</v>
      </c>
      <c r="E153" s="170">
        <v>1740</v>
      </c>
      <c r="F153" s="170">
        <v>17878</v>
      </c>
      <c r="G153" s="171">
        <v>10.27</v>
      </c>
      <c r="H153" s="172">
        <v>1.9E-3</v>
      </c>
      <c r="I153" s="173">
        <v>5.9999999999999995E-4</v>
      </c>
    </row>
    <row r="154" spans="1:10" ht="24.75" thickTop="1" thickBot="1">
      <c r="A154">
        <f t="shared" si="8"/>
        <v>16</v>
      </c>
      <c r="B154" s="503" t="s">
        <v>1926</v>
      </c>
      <c r="C154" s="169">
        <v>13700</v>
      </c>
      <c r="D154" s="170">
        <v>26900</v>
      </c>
      <c r="E154" s="170">
        <v>40600</v>
      </c>
      <c r="F154" s="170">
        <v>371502</v>
      </c>
      <c r="G154" s="171">
        <v>9.15</v>
      </c>
      <c r="H154" s="172">
        <v>2E-3</v>
      </c>
      <c r="I154" s="173">
        <v>8.8000000000000005E-3</v>
      </c>
    </row>
    <row r="155" spans="1:10" ht="24.75" thickTop="1" thickBot="1">
      <c r="B155" s="515" t="s">
        <v>2037</v>
      </c>
      <c r="C155" s="518">
        <v>230</v>
      </c>
      <c r="D155" s="519">
        <v>300</v>
      </c>
      <c r="E155" s="519">
        <v>530</v>
      </c>
      <c r="F155" s="522">
        <v>58887</v>
      </c>
      <c r="G155" s="519">
        <v>111.11</v>
      </c>
      <c r="H155" s="520">
        <v>5.0000000000000001E-3</v>
      </c>
      <c r="I155" s="521">
        <v>3.5999999999999999E-3</v>
      </c>
    </row>
    <row r="156" spans="1:10" ht="24.75" thickTop="1" thickBot="1">
      <c r="B156" s="503"/>
      <c r="C156" s="169"/>
      <c r="D156" s="170"/>
      <c r="E156" s="170"/>
      <c r="F156" s="170"/>
      <c r="G156" s="171"/>
      <c r="H156" s="172"/>
      <c r="I156" s="173"/>
    </row>
    <row r="157" spans="1:10" ht="24.75" thickTop="1" thickBot="1">
      <c r="B157" s="178"/>
      <c r="C157" s="175">
        <v>430</v>
      </c>
      <c r="D157" s="170">
        <v>1310</v>
      </c>
      <c r="E157" s="170">
        <v>1740</v>
      </c>
      <c r="F157" s="170">
        <v>17878</v>
      </c>
      <c r="G157" s="171">
        <v>10.27</v>
      </c>
      <c r="H157" s="172">
        <v>1.9E-3</v>
      </c>
      <c r="I157" s="186">
        <v>0.06</v>
      </c>
    </row>
    <row r="158" spans="1:10" ht="24.75" thickTop="1" thickBot="1">
      <c r="B158" s="183" t="s">
        <v>1954</v>
      </c>
      <c r="C158" s="175">
        <v>860</v>
      </c>
      <c r="D158" s="170">
        <v>3620</v>
      </c>
      <c r="E158" s="170">
        <v>4480</v>
      </c>
      <c r="F158" s="170">
        <v>148401</v>
      </c>
      <c r="G158" s="171">
        <v>33.130000000000003</v>
      </c>
      <c r="H158" s="172">
        <v>2.5999999999999999E-3</v>
      </c>
      <c r="I158" s="173">
        <v>1.6000000000000001E-3</v>
      </c>
    </row>
    <row r="159" spans="1:10" ht="24.75" thickTop="1" thickBot="1">
      <c r="B159" s="183" t="s">
        <v>1955</v>
      </c>
      <c r="C159" s="175">
        <v>210</v>
      </c>
      <c r="D159" s="171">
        <v>680</v>
      </c>
      <c r="E159" s="171">
        <v>890</v>
      </c>
      <c r="F159" s="171">
        <v>0</v>
      </c>
      <c r="G159" s="171">
        <v>0</v>
      </c>
      <c r="H159" s="172">
        <v>2.2000000000000001E-3</v>
      </c>
      <c r="I159" s="173">
        <v>0</v>
      </c>
    </row>
    <row r="160" spans="1:10" ht="24.75" thickTop="1" thickBot="1">
      <c r="B160" s="183" t="s">
        <v>1956</v>
      </c>
      <c r="C160" s="169">
        <v>5580</v>
      </c>
      <c r="D160" s="170">
        <v>24500</v>
      </c>
      <c r="E160" s="170">
        <v>30080</v>
      </c>
      <c r="F160" s="170">
        <v>60451</v>
      </c>
      <c r="G160" s="171">
        <v>2.0099999999999998</v>
      </c>
      <c r="H160" s="172">
        <v>2.3E-3</v>
      </c>
      <c r="I160" s="173">
        <v>1E-3</v>
      </c>
    </row>
    <row r="161" spans="1:9" ht="24.75" thickTop="1" thickBot="1">
      <c r="B161" s="183" t="s">
        <v>1957</v>
      </c>
      <c r="C161" s="518">
        <v>210</v>
      </c>
      <c r="D161" s="519">
        <v>350</v>
      </c>
      <c r="E161" s="519">
        <v>560</v>
      </c>
      <c r="F161" s="519">
        <v>0</v>
      </c>
      <c r="G161" s="519">
        <v>0</v>
      </c>
      <c r="H161" s="520">
        <v>2.5000000000000001E-3</v>
      </c>
      <c r="I161" s="521">
        <v>4.1999999999999997E-3</v>
      </c>
    </row>
    <row r="162" spans="1:9" ht="24.75" thickTop="1" thickBot="1">
      <c r="B162" s="183" t="s">
        <v>1958</v>
      </c>
      <c r="C162" s="518">
        <v>130</v>
      </c>
      <c r="D162" s="519">
        <v>450</v>
      </c>
      <c r="E162" s="519">
        <v>580</v>
      </c>
      <c r="F162" s="522">
        <v>52897</v>
      </c>
      <c r="G162" s="519">
        <v>91.2</v>
      </c>
      <c r="H162" s="520">
        <v>0</v>
      </c>
      <c r="I162" s="521">
        <v>1.6999999999999999E-3</v>
      </c>
    </row>
    <row r="163" spans="1:9" ht="24.75" thickTop="1" thickBot="1">
      <c r="B163" s="183" t="s">
        <v>1959</v>
      </c>
      <c r="C163" s="518">
        <v>800</v>
      </c>
      <c r="D163" s="522">
        <v>5610</v>
      </c>
      <c r="E163" s="522">
        <v>6410</v>
      </c>
      <c r="F163" s="522">
        <v>7266</v>
      </c>
      <c r="G163" s="519">
        <v>1.1299999999999999</v>
      </c>
      <c r="H163" s="520">
        <v>5.0000000000000001E-4</v>
      </c>
      <c r="I163" s="521">
        <v>1E-4</v>
      </c>
    </row>
    <row r="164" spans="1:9" ht="24.75" thickTop="1" thickBot="1">
      <c r="B164" s="515" t="s">
        <v>1960</v>
      </c>
      <c r="C164" s="518">
        <v>50</v>
      </c>
      <c r="D164" s="519">
        <v>140</v>
      </c>
      <c r="E164" s="519">
        <v>190</v>
      </c>
      <c r="F164" s="522">
        <v>20558</v>
      </c>
      <c r="G164" s="519">
        <v>108.2</v>
      </c>
      <c r="H164" s="520">
        <v>5.7000000000000002E-3</v>
      </c>
      <c r="I164" s="521">
        <v>0</v>
      </c>
    </row>
    <row r="165" spans="1:9" ht="24" thickTop="1">
      <c r="B165" s="515"/>
      <c r="C165" s="523"/>
      <c r="D165" s="523"/>
      <c r="E165" s="523"/>
      <c r="F165" s="524"/>
      <c r="G165" s="523"/>
      <c r="H165" s="525"/>
      <c r="I165" s="525"/>
    </row>
    <row r="166" spans="1:9" ht="23.25">
      <c r="B166" s="515"/>
      <c r="C166" s="523"/>
      <c r="D166" s="523"/>
      <c r="E166" s="523"/>
      <c r="F166" s="524"/>
      <c r="G166" s="523"/>
      <c r="H166" s="525"/>
      <c r="I166" s="525"/>
    </row>
    <row r="167" spans="1:9" ht="23.25">
      <c r="B167" s="515"/>
      <c r="C167" s="523"/>
      <c r="D167" s="523"/>
      <c r="E167" s="523"/>
      <c r="F167" s="524"/>
      <c r="G167" s="523"/>
      <c r="H167" s="525"/>
      <c r="I167" s="525"/>
    </row>
    <row r="168" spans="1:9" ht="17.25" thickBot="1"/>
    <row r="169" spans="1:9" ht="24.75" thickTop="1" thickBot="1">
      <c r="A169">
        <f t="shared" si="8"/>
        <v>1</v>
      </c>
      <c r="B169" s="178" t="s">
        <v>1816</v>
      </c>
      <c r="C169" s="175">
        <v>30</v>
      </c>
      <c r="D169" s="171">
        <v>230</v>
      </c>
      <c r="E169" s="171">
        <v>260</v>
      </c>
      <c r="F169" s="170">
        <v>1056</v>
      </c>
      <c r="G169" s="171">
        <v>4.0599999999999996</v>
      </c>
      <c r="H169" s="172">
        <v>2.01E-2</v>
      </c>
      <c r="I169" s="173">
        <v>1.5100000000000001E-2</v>
      </c>
    </row>
    <row r="170" spans="1:9" ht="17.25" thickTop="1">
      <c r="A170">
        <f t="shared" si="8"/>
        <v>2</v>
      </c>
      <c r="B170" s="342" t="s">
        <v>1818</v>
      </c>
      <c r="C170" s="136">
        <v>1050</v>
      </c>
      <c r="D170" s="136">
        <v>2430</v>
      </c>
      <c r="E170" s="136">
        <v>3480</v>
      </c>
      <c r="F170" s="136">
        <v>7724</v>
      </c>
      <c r="G170" s="136">
        <v>2.2200000000000002</v>
      </c>
      <c r="H170" s="136">
        <v>0.5</v>
      </c>
      <c r="I170" s="136">
        <v>1.45</v>
      </c>
    </row>
    <row r="171" spans="1:9">
      <c r="A171">
        <f t="shared" si="8"/>
        <v>3</v>
      </c>
      <c r="B171" s="342" t="s">
        <v>1819</v>
      </c>
      <c r="C171" s="136">
        <v>150</v>
      </c>
      <c r="D171" s="136">
        <v>1070</v>
      </c>
      <c r="E171" s="136">
        <v>1220</v>
      </c>
      <c r="F171" s="136">
        <v>13806</v>
      </c>
      <c r="G171" s="136">
        <v>11.32</v>
      </c>
      <c r="H171" s="136">
        <v>5.04</v>
      </c>
      <c r="I171" s="136">
        <v>1.93</v>
      </c>
    </row>
    <row r="172" spans="1:9">
      <c r="A172">
        <f t="shared" si="8"/>
        <v>4</v>
      </c>
      <c r="B172" s="136" t="s">
        <v>1820</v>
      </c>
      <c r="C172" s="136">
        <v>310</v>
      </c>
      <c r="D172" s="136">
        <v>1010</v>
      </c>
      <c r="E172" s="136">
        <v>1320</v>
      </c>
      <c r="F172" s="136">
        <v>3551</v>
      </c>
      <c r="G172" s="136">
        <v>2.69</v>
      </c>
      <c r="H172" s="136">
        <v>3.27</v>
      </c>
      <c r="I172" s="136">
        <v>0.98</v>
      </c>
    </row>
    <row r="173" spans="1:9">
      <c r="A173">
        <f t="shared" si="8"/>
        <v>5</v>
      </c>
      <c r="B173" s="164" t="s">
        <v>1821</v>
      </c>
    </row>
    <row r="174" spans="1:9">
      <c r="A174">
        <f t="shared" si="8"/>
        <v>6</v>
      </c>
      <c r="B174" s="164" t="s">
        <v>1822</v>
      </c>
    </row>
    <row r="175" spans="1:9">
      <c r="A175">
        <v>7</v>
      </c>
      <c r="B175" s="164" t="s">
        <v>1823</v>
      </c>
    </row>
    <row r="176" spans="1:9" ht="17.25" thickBot="1"/>
    <row r="177" spans="1:9" ht="18" thickTop="1" thickBot="1">
      <c r="A177">
        <f t="shared" ref="A177:A182" si="9">A176+1</f>
        <v>1</v>
      </c>
      <c r="B177" s="164" t="s">
        <v>1866</v>
      </c>
      <c r="C177" s="175">
        <v>150</v>
      </c>
      <c r="D177" s="171">
        <v>860</v>
      </c>
      <c r="E177" s="170">
        <v>1010</v>
      </c>
      <c r="F177" s="170">
        <v>8301</v>
      </c>
      <c r="G177" s="171">
        <v>8.2200000000000006</v>
      </c>
      <c r="H177" s="172">
        <v>9.1000000000000004E-3</v>
      </c>
      <c r="I177" s="173">
        <v>5.4000000000000003E-3</v>
      </c>
    </row>
    <row r="178" spans="1:9" ht="24.75" thickTop="1" thickBot="1">
      <c r="A178">
        <f t="shared" si="9"/>
        <v>2</v>
      </c>
      <c r="B178" s="183" t="s">
        <v>1867</v>
      </c>
      <c r="C178" s="175">
        <v>420</v>
      </c>
      <c r="D178" s="170">
        <v>1940</v>
      </c>
      <c r="E178" s="170">
        <v>2360</v>
      </c>
      <c r="F178" s="170">
        <v>39850</v>
      </c>
      <c r="G178" s="171">
        <v>16.89</v>
      </c>
      <c r="H178" s="172">
        <v>1.4200000000000001E-2</v>
      </c>
      <c r="I178" s="173">
        <v>8.9999999999999998E-4</v>
      </c>
    </row>
    <row r="179" spans="1:9" ht="24.75" thickTop="1" thickBot="1">
      <c r="A179">
        <f t="shared" si="9"/>
        <v>3</v>
      </c>
      <c r="B179" s="183" t="s">
        <v>1868</v>
      </c>
      <c r="C179" s="169">
        <v>1330</v>
      </c>
      <c r="D179" s="170">
        <v>8160</v>
      </c>
      <c r="E179" s="170">
        <v>9490</v>
      </c>
      <c r="F179" s="170">
        <v>226602</v>
      </c>
      <c r="G179" s="171">
        <v>23.88</v>
      </c>
      <c r="H179" s="172">
        <v>4.8999999999999998E-3</v>
      </c>
      <c r="I179" s="173">
        <v>1.4200000000000001E-2</v>
      </c>
    </row>
    <row r="180" spans="1:9" ht="24.75" thickTop="1" thickBot="1">
      <c r="A180">
        <f t="shared" si="9"/>
        <v>4</v>
      </c>
      <c r="B180" s="183" t="s">
        <v>1869</v>
      </c>
      <c r="C180" s="169">
        <v>1730</v>
      </c>
      <c r="D180" s="170">
        <v>10000</v>
      </c>
      <c r="E180" s="170">
        <v>11730</v>
      </c>
      <c r="F180" s="170">
        <v>340662</v>
      </c>
      <c r="G180" s="171">
        <v>29.04</v>
      </c>
      <c r="H180" s="172">
        <v>5.1000000000000004E-3</v>
      </c>
      <c r="I180" s="173">
        <v>2.5000000000000001E-3</v>
      </c>
    </row>
    <row r="181" spans="1:9" ht="24.75" thickTop="1" thickBot="1">
      <c r="A181">
        <f t="shared" si="9"/>
        <v>5</v>
      </c>
      <c r="B181" s="183" t="s">
        <v>1870</v>
      </c>
      <c r="C181" s="175">
        <v>280</v>
      </c>
      <c r="D181" s="170">
        <v>1040</v>
      </c>
      <c r="E181" s="170">
        <v>1320</v>
      </c>
      <c r="F181" s="170">
        <v>13997</v>
      </c>
      <c r="G181" s="171">
        <v>10.6</v>
      </c>
      <c r="H181" s="172">
        <v>3.5999999999999999E-3</v>
      </c>
      <c r="I181" s="173">
        <v>1.1000000000000001E-3</v>
      </c>
    </row>
    <row r="182" spans="1:9" ht="24.75" thickTop="1" thickBot="1">
      <c r="A182">
        <f t="shared" si="9"/>
        <v>6</v>
      </c>
      <c r="B182" s="183" t="s">
        <v>1871</v>
      </c>
      <c r="C182" s="175">
        <v>130</v>
      </c>
      <c r="D182" s="171">
        <v>770</v>
      </c>
      <c r="E182" s="171">
        <v>900</v>
      </c>
      <c r="F182" s="170">
        <v>9822</v>
      </c>
      <c r="G182" s="171">
        <v>10.91</v>
      </c>
      <c r="H182" s="172">
        <v>2.2800000000000001E-2</v>
      </c>
      <c r="I182" s="173">
        <v>1.7899999999999999E-2</v>
      </c>
    </row>
    <row r="183" spans="1:9" ht="24.75" thickTop="1" thickBot="1">
      <c r="A183">
        <v>7</v>
      </c>
      <c r="B183" s="183" t="s">
        <v>1872</v>
      </c>
      <c r="C183" s="175">
        <v>170</v>
      </c>
      <c r="D183" s="171">
        <v>820</v>
      </c>
      <c r="E183" s="171">
        <v>990</v>
      </c>
      <c r="F183" s="170">
        <v>34433</v>
      </c>
      <c r="G183" s="171">
        <v>34.78</v>
      </c>
      <c r="H183" s="172">
        <v>1.1900000000000001E-2</v>
      </c>
      <c r="I183" s="173">
        <v>5.0000000000000001E-4</v>
      </c>
    </row>
    <row r="184" spans="1:9" ht="24" thickTop="1">
      <c r="B184" s="183" t="s">
        <v>1873</v>
      </c>
    </row>
    <row r="185" spans="1:9" ht="17.25" thickBot="1"/>
    <row r="186" spans="1:9" ht="24.75" thickTop="1" thickBot="1">
      <c r="B186" s="178" t="s">
        <v>1887</v>
      </c>
      <c r="C186" s="175">
        <v>70</v>
      </c>
      <c r="D186" s="171">
        <v>800</v>
      </c>
      <c r="E186" s="171">
        <v>870</v>
      </c>
      <c r="F186" s="170">
        <v>2717</v>
      </c>
      <c r="G186" s="171">
        <v>3.12</v>
      </c>
      <c r="H186" s="172">
        <v>5.0000000000000001E-3</v>
      </c>
      <c r="I186" s="173">
        <v>1E-3</v>
      </c>
    </row>
    <row r="187" spans="1:9" ht="18" thickTop="1" thickBot="1">
      <c r="B187" s="164" t="s">
        <v>1885</v>
      </c>
      <c r="C187" s="175">
        <v>60</v>
      </c>
      <c r="D187" s="171">
        <v>350</v>
      </c>
      <c r="E187" s="171">
        <v>410</v>
      </c>
      <c r="F187" s="170">
        <v>3166</v>
      </c>
      <c r="G187" s="171">
        <v>7.72</v>
      </c>
      <c r="H187" s="172">
        <v>0</v>
      </c>
      <c r="I187" s="173">
        <v>2E-3</v>
      </c>
    </row>
    <row r="188" spans="1:9" ht="18" thickTop="1" thickBot="1">
      <c r="B188" s="164" t="s">
        <v>1891</v>
      </c>
      <c r="C188" s="175">
        <v>720</v>
      </c>
      <c r="D188" s="170">
        <v>4990</v>
      </c>
      <c r="E188" s="170">
        <v>5710</v>
      </c>
      <c r="F188" s="170">
        <v>13044</v>
      </c>
      <c r="G188" s="171">
        <v>2.2799999999999998</v>
      </c>
      <c r="H188" s="172">
        <v>1.04E-2</v>
      </c>
      <c r="I188" s="173">
        <v>2.8999999999999998E-3</v>
      </c>
    </row>
    <row r="189" spans="1:9" ht="18" thickTop="1" thickBot="1">
      <c r="B189" s="164" t="s">
        <v>1889</v>
      </c>
      <c r="C189" s="175">
        <v>260</v>
      </c>
      <c r="D189" s="170">
        <v>1610</v>
      </c>
      <c r="E189" s="170">
        <v>1870</v>
      </c>
      <c r="F189" s="170">
        <v>13044</v>
      </c>
      <c r="G189" s="171">
        <v>6.98</v>
      </c>
      <c r="H189" s="172">
        <v>2.2700000000000001E-2</v>
      </c>
      <c r="I189" s="173">
        <v>4.4000000000000003E-3</v>
      </c>
    </row>
    <row r="190" spans="1:9" ht="17.25" thickTop="1">
      <c r="B190" s="179" t="s">
        <v>1890</v>
      </c>
    </row>
    <row r="192" spans="1:9" ht="17.25" thickBot="1"/>
    <row r="193" spans="1:9" ht="18" thickTop="1" thickBot="1">
      <c r="A193">
        <f t="shared" ref="A193:A198" si="10">A192+1</f>
        <v>1</v>
      </c>
      <c r="B193" s="164" t="s">
        <v>1912</v>
      </c>
      <c r="C193" s="175">
        <v>70</v>
      </c>
      <c r="D193" s="170">
        <v>1000</v>
      </c>
      <c r="E193" s="170">
        <v>1070</v>
      </c>
      <c r="F193" s="170">
        <v>1147</v>
      </c>
      <c r="G193" s="171">
        <v>1.07</v>
      </c>
      <c r="H193" s="172">
        <v>0</v>
      </c>
      <c r="I193" s="173">
        <v>3.0999999999999999E-3</v>
      </c>
    </row>
    <row r="194" spans="1:9" ht="24.75" thickTop="1" thickBot="1">
      <c r="A194">
        <f t="shared" si="10"/>
        <v>2</v>
      </c>
      <c r="B194" s="178" t="s">
        <v>1900</v>
      </c>
      <c r="C194" s="175">
        <v>30</v>
      </c>
      <c r="D194" s="171">
        <v>520</v>
      </c>
      <c r="E194" s="171">
        <v>550</v>
      </c>
      <c r="F194" s="170">
        <v>5098</v>
      </c>
      <c r="G194" s="171">
        <v>9.27</v>
      </c>
      <c r="H194" s="172">
        <v>0</v>
      </c>
      <c r="I194" s="173">
        <v>4.0000000000000001E-3</v>
      </c>
    </row>
    <row r="195" spans="1:9" ht="17.25" thickTop="1">
      <c r="A195">
        <f t="shared" si="10"/>
        <v>3</v>
      </c>
      <c r="B195" s="179" t="s">
        <v>1901</v>
      </c>
    </row>
    <row r="196" spans="1:9">
      <c r="A196">
        <f t="shared" si="10"/>
        <v>4</v>
      </c>
      <c r="B196" s="179" t="s">
        <v>1902</v>
      </c>
    </row>
    <row r="197" spans="1:9">
      <c r="A197">
        <f t="shared" si="10"/>
        <v>5</v>
      </c>
      <c r="B197" s="179" t="s">
        <v>1903</v>
      </c>
    </row>
    <row r="198" spans="1:9">
      <c r="A198">
        <f t="shared" si="10"/>
        <v>6</v>
      </c>
      <c r="B198" s="179" t="s">
        <v>1904</v>
      </c>
    </row>
    <row r="199" spans="1:9">
      <c r="A199">
        <v>7</v>
      </c>
      <c r="B199" s="179" t="s">
        <v>1905</v>
      </c>
      <c r="D199" t="s">
        <v>1908</v>
      </c>
    </row>
    <row r="200" spans="1:9">
      <c r="A200">
        <v>8</v>
      </c>
      <c r="B200" s="179" t="s">
        <v>1906</v>
      </c>
    </row>
    <row r="201" spans="1:9">
      <c r="A201">
        <v>9</v>
      </c>
      <c r="B201" s="179" t="s">
        <v>1907</v>
      </c>
    </row>
    <row r="202" spans="1:9" ht="17.25" thickBot="1"/>
    <row r="203" spans="1:9" ht="19.5" thickTop="1" thickBot="1">
      <c r="B203" s="164" t="s">
        <v>1940</v>
      </c>
      <c r="C203" s="510">
        <v>1870</v>
      </c>
      <c r="D203" s="511">
        <v>13400</v>
      </c>
      <c r="E203" s="511">
        <v>15270</v>
      </c>
      <c r="F203" s="511">
        <v>80824</v>
      </c>
      <c r="G203" s="512">
        <v>5.29</v>
      </c>
      <c r="H203" s="513">
        <v>8.9999999999999993E-3</v>
      </c>
      <c r="I203" s="514">
        <v>1.75</v>
      </c>
    </row>
    <row r="204" spans="1:9" ht="24.75" thickTop="1" thickBot="1">
      <c r="B204" s="183" t="s">
        <v>1938</v>
      </c>
      <c r="C204" s="510">
        <v>1300</v>
      </c>
      <c r="D204" s="511">
        <v>7390</v>
      </c>
      <c r="E204" s="511">
        <v>8690</v>
      </c>
      <c r="F204" s="511">
        <v>16345</v>
      </c>
      <c r="G204" s="512">
        <v>1.88</v>
      </c>
      <c r="H204" s="513">
        <v>6.4000000000000003E-3</v>
      </c>
      <c r="I204" s="516">
        <v>1.4E-3</v>
      </c>
    </row>
    <row r="205" spans="1:9" ht="24.75" thickTop="1" thickBot="1">
      <c r="B205" s="183" t="s">
        <v>1941</v>
      </c>
      <c r="C205" s="517">
        <v>190</v>
      </c>
      <c r="D205" s="512">
        <v>780</v>
      </c>
      <c r="E205" s="512">
        <v>970</v>
      </c>
      <c r="F205" s="511">
        <v>16177</v>
      </c>
      <c r="G205" s="512">
        <v>16.68</v>
      </c>
      <c r="H205" s="513">
        <v>2.1499999999999998E-2</v>
      </c>
      <c r="I205" s="516">
        <v>8.6E-3</v>
      </c>
    </row>
    <row r="206" spans="1:9" ht="24.75" thickTop="1" thickBot="1">
      <c r="B206" s="183" t="s">
        <v>1942</v>
      </c>
      <c r="C206" s="517">
        <v>470</v>
      </c>
      <c r="D206" s="511">
        <v>2900</v>
      </c>
      <c r="E206" s="511">
        <v>3370</v>
      </c>
      <c r="F206" s="511">
        <v>16361</v>
      </c>
      <c r="G206" s="512">
        <v>4.8499999999999996</v>
      </c>
      <c r="H206" s="513">
        <v>4.1000000000000003E-3</v>
      </c>
      <c r="I206" s="516">
        <v>1E-3</v>
      </c>
    </row>
    <row r="207" spans="1:9" ht="24.75" thickTop="1" thickBot="1">
      <c r="B207" s="183" t="s">
        <v>1943</v>
      </c>
      <c r="C207" s="517">
        <v>70</v>
      </c>
      <c r="D207" s="512">
        <v>500</v>
      </c>
      <c r="E207" s="512">
        <v>570</v>
      </c>
      <c r="F207" s="511">
        <v>18951</v>
      </c>
      <c r="G207" s="512">
        <v>33.25</v>
      </c>
      <c r="H207" s="513">
        <v>2E-3</v>
      </c>
      <c r="I207" s="516">
        <v>2.2000000000000001E-3</v>
      </c>
    </row>
    <row r="208" spans="1:9" ht="24.75" thickTop="1" thickBot="1">
      <c r="B208" s="183" t="s">
        <v>1944</v>
      </c>
      <c r="C208" s="517">
        <v>60</v>
      </c>
      <c r="D208" s="512">
        <v>880</v>
      </c>
      <c r="E208" s="512">
        <v>940</v>
      </c>
      <c r="F208" s="511">
        <v>14417</v>
      </c>
      <c r="G208" s="512">
        <v>15.34</v>
      </c>
      <c r="H208" s="513">
        <v>1.0800000000000001E-2</v>
      </c>
      <c r="I208" s="516">
        <v>7.1000000000000004E-3</v>
      </c>
    </row>
    <row r="209" spans="2:9" ht="24.75" thickTop="1" thickBot="1">
      <c r="B209" s="183" t="s">
        <v>1945</v>
      </c>
      <c r="C209" s="517">
        <v>120</v>
      </c>
      <c r="D209" s="512">
        <v>810</v>
      </c>
      <c r="E209" s="512">
        <v>930</v>
      </c>
      <c r="F209" s="511">
        <v>32711</v>
      </c>
      <c r="G209" s="512">
        <v>35.17</v>
      </c>
      <c r="H209" s="513">
        <v>2.5999999999999999E-3</v>
      </c>
      <c r="I209" s="516">
        <v>2.2000000000000001E-3</v>
      </c>
    </row>
    <row r="210" spans="2:9" ht="24.75" thickTop="1" thickBot="1">
      <c r="B210" s="183" t="s">
        <v>1946</v>
      </c>
      <c r="C210" s="517">
        <v>100</v>
      </c>
      <c r="D210" s="512">
        <v>720</v>
      </c>
      <c r="E210" s="512">
        <v>820</v>
      </c>
      <c r="F210" s="511">
        <v>20586</v>
      </c>
      <c r="G210" s="512">
        <v>25.1</v>
      </c>
      <c r="H210" s="513">
        <v>1.2999999999999999E-3</v>
      </c>
      <c r="I210" s="516">
        <v>5.0000000000000001E-4</v>
      </c>
    </row>
    <row r="211" spans="2:9" ht="24.75" thickTop="1" thickBot="1">
      <c r="B211" s="183" t="s">
        <v>1947</v>
      </c>
      <c r="C211" s="517">
        <v>20</v>
      </c>
      <c r="D211" s="512">
        <v>110</v>
      </c>
      <c r="E211" s="512">
        <v>130</v>
      </c>
      <c r="F211" s="511">
        <v>2048</v>
      </c>
      <c r="G211" s="512">
        <v>15.75</v>
      </c>
      <c r="H211" s="513">
        <v>2.7799999999999998E-2</v>
      </c>
      <c r="I211" s="516">
        <v>9.2999999999999992E-3</v>
      </c>
    </row>
    <row r="212" spans="2:9" ht="24.75" thickTop="1" thickBot="1">
      <c r="B212" s="183" t="s">
        <v>1948</v>
      </c>
      <c r="C212" s="517">
        <v>100</v>
      </c>
      <c r="D212" s="512">
        <v>720</v>
      </c>
      <c r="E212" s="512">
        <v>820</v>
      </c>
      <c r="F212" s="511">
        <v>20586</v>
      </c>
      <c r="G212" s="512">
        <v>25.1</v>
      </c>
      <c r="H212" s="513">
        <v>1.2999999999999999E-3</v>
      </c>
      <c r="I212" s="516">
        <v>5.0000000000000001E-4</v>
      </c>
    </row>
    <row r="213" spans="2:9" ht="17.25" thickTop="1"/>
    <row r="214" spans="2:9" ht="17.25" thickBot="1"/>
    <row r="215" spans="2:9" ht="18" thickTop="1" thickBot="1">
      <c r="B215" s="164" t="s">
        <v>1961</v>
      </c>
      <c r="C215" s="526">
        <v>2390</v>
      </c>
      <c r="D215" s="522">
        <v>19200</v>
      </c>
      <c r="E215" s="522">
        <v>21590</v>
      </c>
      <c r="F215" s="522">
        <v>232651</v>
      </c>
      <c r="G215" s="519">
        <v>10.78</v>
      </c>
      <c r="H215" s="520">
        <v>4.4999999999999997E-3</v>
      </c>
      <c r="I215" s="521">
        <v>1.5599999999999999E-2</v>
      </c>
    </row>
    <row r="216" spans="2:9" ht="24.75" thickTop="1" thickBot="1">
      <c r="B216" s="515" t="s">
        <v>1962</v>
      </c>
      <c r="C216" s="518">
        <v>240</v>
      </c>
      <c r="D216" s="522">
        <v>4180</v>
      </c>
      <c r="E216" s="522">
        <v>4420</v>
      </c>
      <c r="F216" s="522">
        <v>31718</v>
      </c>
      <c r="G216" s="519">
        <v>7.18</v>
      </c>
      <c r="H216" s="520">
        <v>3.44E-2</v>
      </c>
      <c r="I216" s="521">
        <v>1.9E-2</v>
      </c>
    </row>
    <row r="217" spans="2:9" ht="24.75" thickTop="1" thickBot="1">
      <c r="B217" s="515" t="s">
        <v>1963</v>
      </c>
      <c r="C217" s="526">
        <v>3050</v>
      </c>
      <c r="D217" s="522">
        <v>23200</v>
      </c>
      <c r="E217" s="522">
        <v>26250</v>
      </c>
      <c r="F217" s="522">
        <v>212705</v>
      </c>
      <c r="G217" s="519">
        <v>8.1</v>
      </c>
      <c r="H217" s="520">
        <v>3.5000000000000003E-2</v>
      </c>
      <c r="I217" s="521">
        <v>6.3299999999999995E-2</v>
      </c>
    </row>
    <row r="218" spans="2:9" ht="24.75" thickTop="1" thickBot="1">
      <c r="B218" s="515" t="s">
        <v>1964</v>
      </c>
      <c r="C218" s="526">
        <v>6720</v>
      </c>
      <c r="D218" s="522">
        <v>76600</v>
      </c>
      <c r="E218" s="522">
        <v>83320</v>
      </c>
      <c r="F218" s="522">
        <v>16547</v>
      </c>
      <c r="G218" s="519">
        <v>0.2</v>
      </c>
      <c r="H218" s="520">
        <v>9.0700000000000003E-2</v>
      </c>
      <c r="I218" s="521">
        <v>9.5200000000000007E-2</v>
      </c>
    </row>
    <row r="219" spans="2:9" ht="24.75" thickTop="1" thickBot="1">
      <c r="B219" s="515" t="s">
        <v>1965</v>
      </c>
      <c r="C219" s="518">
        <v>150</v>
      </c>
      <c r="D219" s="522">
        <v>6270</v>
      </c>
      <c r="E219" s="522">
        <v>6420</v>
      </c>
      <c r="F219" s="522">
        <v>37245</v>
      </c>
      <c r="G219" s="519">
        <v>5.8</v>
      </c>
      <c r="H219" s="520">
        <v>7.0900000000000005E-2</v>
      </c>
      <c r="I219" s="521">
        <v>9.8400000000000001E-2</v>
      </c>
    </row>
    <row r="220" spans="2:9" ht="24.75" thickTop="1" thickBot="1">
      <c r="B220" s="527" t="s">
        <v>1966</v>
      </c>
      <c r="C220" s="518">
        <v>60</v>
      </c>
      <c r="D220" s="522">
        <v>2140</v>
      </c>
      <c r="E220" s="522">
        <v>2200</v>
      </c>
      <c r="F220" s="522">
        <v>31983</v>
      </c>
      <c r="G220" s="519">
        <v>14.54</v>
      </c>
      <c r="H220" s="520">
        <v>8.0500000000000002E-2</v>
      </c>
      <c r="I220" s="521">
        <v>9.6600000000000005E-2</v>
      </c>
    </row>
    <row r="221" spans="2:9" ht="24.75" thickTop="1" thickBot="1">
      <c r="B221" s="515" t="s">
        <v>1967</v>
      </c>
      <c r="C221" s="526">
        <v>2090</v>
      </c>
      <c r="D221" s="522">
        <v>6060</v>
      </c>
      <c r="E221" s="522">
        <v>8150</v>
      </c>
      <c r="F221" s="522">
        <v>542105</v>
      </c>
      <c r="G221" s="519">
        <v>66.52</v>
      </c>
      <c r="H221" s="520">
        <v>4.3E-3</v>
      </c>
      <c r="I221" s="521">
        <v>9.7999999999999997E-3</v>
      </c>
    </row>
    <row r="222" spans="2:9" ht="24.75" thickTop="1" thickBot="1">
      <c r="B222" s="515" t="s">
        <v>1968</v>
      </c>
      <c r="C222" s="526">
        <v>3130</v>
      </c>
      <c r="D222" s="522">
        <v>21000</v>
      </c>
      <c r="E222" s="522">
        <v>24130</v>
      </c>
      <c r="F222" s="522">
        <v>184615</v>
      </c>
      <c r="G222" s="519">
        <v>7.65</v>
      </c>
      <c r="H222" s="520">
        <v>8.3299999999999999E-2</v>
      </c>
      <c r="I222" s="521">
        <v>9.4399999999999998E-2</v>
      </c>
    </row>
    <row r="223" spans="2:9" ht="24.75" thickTop="1" thickBot="1">
      <c r="B223" s="515" t="s">
        <v>1969</v>
      </c>
      <c r="C223" s="518">
        <v>490</v>
      </c>
      <c r="D223" s="522">
        <v>3620</v>
      </c>
      <c r="E223" s="522">
        <v>4110</v>
      </c>
      <c r="F223" s="519">
        <v>0</v>
      </c>
      <c r="G223" s="519">
        <v>0</v>
      </c>
      <c r="H223" s="520">
        <v>1.41E-2</v>
      </c>
      <c r="I223" s="521">
        <v>2.0500000000000001E-2</v>
      </c>
    </row>
    <row r="224" spans="2:9" ht="18" thickTop="1" thickBot="1">
      <c r="B224" s="164" t="s">
        <v>1974</v>
      </c>
      <c r="C224" s="518">
        <v>770</v>
      </c>
      <c r="D224" s="522">
        <v>5170</v>
      </c>
      <c r="E224" s="522">
        <v>5940</v>
      </c>
      <c r="F224" s="522">
        <v>94089</v>
      </c>
      <c r="G224" s="519">
        <v>15.84</v>
      </c>
      <c r="H224" s="520">
        <v>1.43E-2</v>
      </c>
      <c r="I224" s="521">
        <v>2.5000000000000001E-3</v>
      </c>
    </row>
    <row r="225" spans="2:9" ht="24.75" thickTop="1" thickBot="1">
      <c r="B225" s="515" t="s">
        <v>1975</v>
      </c>
      <c r="C225" s="518">
        <v>80</v>
      </c>
      <c r="D225" s="522">
        <v>1430</v>
      </c>
      <c r="E225" s="522">
        <v>1510</v>
      </c>
      <c r="F225" s="522">
        <v>60718</v>
      </c>
      <c r="G225" s="519">
        <v>40.21</v>
      </c>
      <c r="H225" s="520">
        <v>3.09E-2</v>
      </c>
      <c r="I225" s="521">
        <v>3.2399999999999998E-2</v>
      </c>
    </row>
    <row r="226" spans="2:9" ht="24.75" thickTop="1" thickBot="1">
      <c r="B226" s="515" t="s">
        <v>1976</v>
      </c>
      <c r="C226" s="518">
        <v>910</v>
      </c>
      <c r="D226" s="522">
        <v>16200</v>
      </c>
      <c r="E226" s="522">
        <v>17110</v>
      </c>
      <c r="F226" s="522">
        <v>20977</v>
      </c>
      <c r="G226" s="519">
        <v>1.23</v>
      </c>
      <c r="H226" s="520">
        <v>0.12939999999999999</v>
      </c>
      <c r="I226" s="528">
        <v>12.18</v>
      </c>
    </row>
    <row r="227" spans="2:9" ht="24.75" thickTop="1" thickBot="1">
      <c r="B227" s="515" t="s">
        <v>1977</v>
      </c>
      <c r="C227" s="526">
        <v>3870</v>
      </c>
      <c r="D227" s="522">
        <v>16100</v>
      </c>
      <c r="E227" s="522">
        <v>19970</v>
      </c>
      <c r="F227" s="522">
        <v>289564</v>
      </c>
      <c r="G227" s="519">
        <v>14.5</v>
      </c>
      <c r="H227" s="520">
        <v>8.8000000000000005E-3</v>
      </c>
      <c r="I227" s="521">
        <v>1.9199999999999998E-2</v>
      </c>
    </row>
    <row r="228" spans="2:9" ht="24.75" thickTop="1" thickBot="1">
      <c r="B228" s="515" t="s">
        <v>1978</v>
      </c>
      <c r="C228" s="518">
        <v>30</v>
      </c>
      <c r="D228" s="519">
        <v>530</v>
      </c>
      <c r="E228" s="519">
        <v>560</v>
      </c>
      <c r="F228" s="522">
        <v>30015</v>
      </c>
      <c r="G228" s="519">
        <v>53.6</v>
      </c>
      <c r="H228" s="520">
        <v>1.78E-2</v>
      </c>
      <c r="I228" s="528">
        <v>1.99</v>
      </c>
    </row>
    <row r="229" spans="2:9" ht="18" thickTop="1" thickBot="1">
      <c r="B229" s="164" t="s">
        <v>1979</v>
      </c>
      <c r="C229" s="526">
        <v>1580</v>
      </c>
      <c r="D229" s="522">
        <v>1940</v>
      </c>
      <c r="E229" s="522">
        <v>3520</v>
      </c>
      <c r="F229" s="522">
        <v>40601</v>
      </c>
      <c r="G229" s="519">
        <v>11.53</v>
      </c>
      <c r="H229" s="520">
        <v>1.4E-3</v>
      </c>
      <c r="I229" s="521">
        <v>2.3E-3</v>
      </c>
    </row>
    <row r="230" spans="2:9" ht="18" thickTop="1" thickBot="1">
      <c r="B230" s="164" t="s">
        <v>1981</v>
      </c>
      <c r="C230" s="518">
        <v>160</v>
      </c>
      <c r="D230" s="522">
        <v>1820</v>
      </c>
      <c r="E230" s="522">
        <v>1980</v>
      </c>
      <c r="F230" s="522">
        <v>9128</v>
      </c>
      <c r="G230" s="519">
        <v>4.6100000000000003</v>
      </c>
      <c r="H230" s="520">
        <v>1.1599999999999999E-2</v>
      </c>
      <c r="I230" s="521">
        <v>3.0999999999999999E-3</v>
      </c>
    </row>
    <row r="231" spans="2:9" ht="24.75" thickTop="1" thickBot="1">
      <c r="B231" s="515" t="s">
        <v>1982</v>
      </c>
      <c r="C231" s="526">
        <v>2370</v>
      </c>
      <c r="D231" s="522">
        <v>9810</v>
      </c>
      <c r="E231" s="522">
        <v>12180</v>
      </c>
      <c r="F231" s="519">
        <v>0</v>
      </c>
      <c r="G231" s="519">
        <v>0</v>
      </c>
      <c r="H231" s="520">
        <v>2.5999999999999999E-3</v>
      </c>
      <c r="I231" s="528">
        <v>0.32</v>
      </c>
    </row>
    <row r="232" spans="2:9" ht="24.75" thickTop="1" thickBot="1">
      <c r="B232" s="515" t="s">
        <v>1983</v>
      </c>
      <c r="C232" s="518">
        <v>620</v>
      </c>
      <c r="D232" s="522">
        <v>5570</v>
      </c>
      <c r="E232" s="522">
        <v>6190</v>
      </c>
      <c r="F232" s="519">
        <v>0</v>
      </c>
      <c r="G232" s="519">
        <v>0</v>
      </c>
      <c r="H232" s="520">
        <v>6.6E-3</v>
      </c>
      <c r="I232" s="521">
        <v>2.5999999999999999E-3</v>
      </c>
    </row>
    <row r="233" spans="2:9" ht="24.75" thickTop="1" thickBot="1">
      <c r="B233" s="515" t="s">
        <v>1984</v>
      </c>
      <c r="C233" s="526">
        <v>1060</v>
      </c>
      <c r="D233" s="522">
        <v>5280</v>
      </c>
      <c r="E233" s="522">
        <v>6340</v>
      </c>
      <c r="F233" s="519">
        <v>0</v>
      </c>
      <c r="G233" s="519">
        <v>0</v>
      </c>
      <c r="H233" s="520">
        <v>1.1299999999999999E-2</v>
      </c>
      <c r="I233" s="521">
        <v>3.2000000000000002E-3</v>
      </c>
    </row>
    <row r="234" spans="2:9" ht="24.75" thickTop="1" thickBot="1">
      <c r="B234" s="515" t="s">
        <v>1985</v>
      </c>
      <c r="C234" s="526">
        <v>2900</v>
      </c>
      <c r="D234" s="522">
        <v>13600</v>
      </c>
      <c r="E234" s="522">
        <v>16500</v>
      </c>
      <c r="F234" s="522">
        <v>46440</v>
      </c>
      <c r="G234" s="519">
        <v>2.81</v>
      </c>
      <c r="H234" s="520">
        <v>1.9E-3</v>
      </c>
      <c r="I234" s="521">
        <v>8.9999999999999998E-4</v>
      </c>
    </row>
    <row r="235" spans="2:9" ht="24.75" thickTop="1" thickBot="1">
      <c r="B235" s="515" t="s">
        <v>1986</v>
      </c>
      <c r="C235" s="518">
        <v>100</v>
      </c>
      <c r="D235" s="522">
        <v>1470</v>
      </c>
      <c r="E235" s="522">
        <v>1570</v>
      </c>
      <c r="F235" s="522">
        <v>126788</v>
      </c>
      <c r="G235" s="519">
        <v>80.760000000000005</v>
      </c>
      <c r="H235" s="520">
        <v>3.0000000000000001E-3</v>
      </c>
      <c r="I235" s="521">
        <v>3.2000000000000002E-3</v>
      </c>
    </row>
    <row r="236" spans="2:9" ht="24.75" thickTop="1" thickBot="1">
      <c r="B236" s="515" t="s">
        <v>1997</v>
      </c>
      <c r="C236" s="518">
        <v>480</v>
      </c>
      <c r="D236" s="522">
        <v>9620</v>
      </c>
      <c r="E236" s="522">
        <v>10100</v>
      </c>
      <c r="F236" s="522">
        <v>132002</v>
      </c>
      <c r="G236" s="519">
        <v>13.07</v>
      </c>
      <c r="H236" s="520">
        <v>1.4999999999999999E-2</v>
      </c>
      <c r="I236" s="521">
        <v>2.0999999999999999E-3</v>
      </c>
    </row>
    <row r="237" spans="2:9" ht="24.75" thickTop="1" thickBot="1">
      <c r="B237" s="515" t="s">
        <v>1998</v>
      </c>
      <c r="C237" s="526">
        <v>1920</v>
      </c>
      <c r="D237" s="522">
        <v>5930</v>
      </c>
      <c r="E237" s="522">
        <v>7850</v>
      </c>
      <c r="F237" s="522">
        <v>52275</v>
      </c>
      <c r="G237" s="519">
        <v>6.66</v>
      </c>
      <c r="H237" s="520">
        <v>2.3999999999999998E-3</v>
      </c>
      <c r="I237" s="521">
        <v>2E-3</v>
      </c>
    </row>
    <row r="238" spans="2:9" ht="17.25" thickTop="1"/>
    <row r="239" spans="2:9" ht="17.25" thickBot="1">
      <c r="C239" t="s">
        <v>1999</v>
      </c>
    </row>
    <row r="240" spans="2:9" ht="17.25" thickBot="1">
      <c r="B240" s="136"/>
      <c r="C240" s="529" t="s">
        <v>1459</v>
      </c>
      <c r="D240" s="530" t="s">
        <v>1460</v>
      </c>
      <c r="E240" s="530" t="s">
        <v>1461</v>
      </c>
      <c r="F240" s="530" t="s">
        <v>1462</v>
      </c>
      <c r="G240" s="530" t="s">
        <v>1463</v>
      </c>
      <c r="H240" s="530" t="s">
        <v>1464</v>
      </c>
      <c r="I240" s="531" t="s">
        <v>1465</v>
      </c>
    </row>
    <row r="241" spans="2:9" ht="17.25" thickBot="1">
      <c r="B241" s="342" t="s">
        <v>2008</v>
      </c>
      <c r="C241" s="532">
        <v>7210</v>
      </c>
      <c r="D241" s="533">
        <v>32600</v>
      </c>
      <c r="E241" s="533">
        <v>39810</v>
      </c>
      <c r="F241" s="533">
        <v>46323</v>
      </c>
      <c r="G241" s="534">
        <v>1.1599999999999999</v>
      </c>
      <c r="H241" s="535">
        <v>1.35E-2</v>
      </c>
      <c r="I241" s="536">
        <v>2.4799999999999999E-2</v>
      </c>
    </row>
    <row r="242" spans="2:9" ht="21" thickBot="1">
      <c r="B242" s="545" t="s">
        <v>2009</v>
      </c>
      <c r="C242" s="538">
        <v>1340</v>
      </c>
      <c r="D242" s="539">
        <v>2490</v>
      </c>
      <c r="E242" s="539">
        <v>3830</v>
      </c>
      <c r="F242" s="539">
        <v>45527</v>
      </c>
      <c r="G242" s="540">
        <v>11.89</v>
      </c>
      <c r="H242" s="541">
        <v>2.1499999999999998E-2</v>
      </c>
      <c r="I242" s="542">
        <v>2.3300000000000001E-2</v>
      </c>
    </row>
    <row r="243" spans="2:9" ht="21" thickBot="1">
      <c r="B243" s="544" t="s">
        <v>2010</v>
      </c>
      <c r="C243" s="543">
        <v>190</v>
      </c>
      <c r="D243" s="539">
        <v>1570</v>
      </c>
      <c r="E243" s="539">
        <v>1760</v>
      </c>
      <c r="F243" s="539">
        <v>12216</v>
      </c>
      <c r="G243" s="540">
        <v>6.94</v>
      </c>
      <c r="H243" s="541">
        <v>1.4999999999999999E-2</v>
      </c>
      <c r="I243" s="542">
        <v>2E-3</v>
      </c>
    </row>
    <row r="244" spans="2:9" ht="21" thickBot="1">
      <c r="B244" s="537" t="s">
        <v>2001</v>
      </c>
      <c r="C244" s="543">
        <v>240</v>
      </c>
      <c r="D244" s="540">
        <v>990</v>
      </c>
      <c r="E244" s="539">
        <v>1230</v>
      </c>
      <c r="F244" s="539">
        <v>1112</v>
      </c>
      <c r="G244" s="540">
        <v>0.9</v>
      </c>
      <c r="H244" s="541">
        <v>1.29E-2</v>
      </c>
      <c r="I244" s="542">
        <v>7.3000000000000001E-3</v>
      </c>
    </row>
    <row r="245" spans="2:9" ht="21" thickBot="1">
      <c r="B245" s="537" t="s">
        <v>2002</v>
      </c>
      <c r="C245" s="543">
        <v>60</v>
      </c>
      <c r="D245" s="540">
        <v>120</v>
      </c>
      <c r="E245" s="540">
        <v>180</v>
      </c>
      <c r="F245" s="539">
        <v>5900</v>
      </c>
      <c r="G245" s="540">
        <v>32.78</v>
      </c>
      <c r="H245" s="541">
        <v>3.0800000000000001E-2</v>
      </c>
      <c r="I245" s="542">
        <v>0.10100000000000001</v>
      </c>
    </row>
    <row r="246" spans="2:9" ht="21" thickBot="1">
      <c r="B246" s="537" t="s">
        <v>2003</v>
      </c>
      <c r="C246" s="543">
        <v>810</v>
      </c>
      <c r="D246" s="539">
        <v>1470</v>
      </c>
      <c r="E246" s="539">
        <v>2280</v>
      </c>
      <c r="F246" s="539">
        <v>7418</v>
      </c>
      <c r="G246" s="540">
        <v>3.25</v>
      </c>
      <c r="H246" s="541">
        <v>3.9100000000000003E-2</v>
      </c>
      <c r="I246" s="542">
        <v>3.4700000000000002E-2</v>
      </c>
    </row>
    <row r="247" spans="2:9" ht="21" thickBot="1">
      <c r="B247" s="537" t="s">
        <v>2004</v>
      </c>
      <c r="C247" s="543">
        <v>350</v>
      </c>
      <c r="D247" s="539">
        <v>1260</v>
      </c>
      <c r="E247" s="539">
        <v>1610</v>
      </c>
      <c r="F247" s="539">
        <v>3562</v>
      </c>
      <c r="G247" s="540">
        <v>2.21</v>
      </c>
      <c r="H247" s="541">
        <v>4.2900000000000001E-2</v>
      </c>
      <c r="I247" s="542">
        <v>8.4900000000000003E-2</v>
      </c>
    </row>
    <row r="248" spans="2:9" ht="21" thickBot="1">
      <c r="B248" s="537" t="s">
        <v>2005</v>
      </c>
      <c r="C248" s="543">
        <v>420</v>
      </c>
      <c r="D248" s="540">
        <v>300</v>
      </c>
      <c r="E248" s="540">
        <v>720</v>
      </c>
      <c r="F248" s="540">
        <v>341</v>
      </c>
      <c r="G248" s="540">
        <v>0.47</v>
      </c>
      <c r="H248" s="541">
        <v>3.9899999999999998E-2</v>
      </c>
      <c r="I248" s="542">
        <v>5.16E-2</v>
      </c>
    </row>
    <row r="249" spans="2:9" ht="21" thickBot="1">
      <c r="B249" s="537" t="s">
        <v>2006</v>
      </c>
      <c r="C249" s="543">
        <v>170</v>
      </c>
      <c r="D249" s="540">
        <v>420</v>
      </c>
      <c r="E249" s="540">
        <v>590</v>
      </c>
      <c r="F249" s="539">
        <v>11245</v>
      </c>
      <c r="G249" s="540">
        <v>19.059999999999999</v>
      </c>
      <c r="H249" s="541">
        <v>2.8899999999999999E-2</v>
      </c>
      <c r="I249" s="542">
        <v>5.0000000000000001E-3</v>
      </c>
    </row>
    <row r="250" spans="2:9" ht="21" thickBot="1">
      <c r="B250" s="537" t="s">
        <v>2007</v>
      </c>
      <c r="C250" s="543">
        <v>140</v>
      </c>
      <c r="D250" s="540">
        <v>720</v>
      </c>
      <c r="E250" s="540">
        <v>860</v>
      </c>
      <c r="F250" s="539">
        <v>7093</v>
      </c>
      <c r="G250" s="540">
        <v>8.25</v>
      </c>
      <c r="H250" s="541">
        <v>3.9399999999999998E-2</v>
      </c>
      <c r="I250" s="542">
        <v>2.7900000000000001E-2</v>
      </c>
    </row>
    <row r="251" spans="2:9" ht="24.75" thickTop="1" thickBot="1">
      <c r="B251" s="515" t="s">
        <v>2011</v>
      </c>
      <c r="C251" s="526">
        <v>2100</v>
      </c>
      <c r="D251" s="522">
        <v>11400</v>
      </c>
      <c r="E251" s="522">
        <v>13500</v>
      </c>
      <c r="F251" s="522">
        <v>9984</v>
      </c>
      <c r="G251" s="519">
        <v>0.74</v>
      </c>
      <c r="H251" s="520">
        <v>7.3000000000000001E-3</v>
      </c>
      <c r="I251" s="521">
        <v>3.15E-2</v>
      </c>
    </row>
    <row r="252" spans="2:9" ht="27" thickTop="1">
      <c r="B252" s="546" t="s">
        <v>2012</v>
      </c>
    </row>
    <row r="253" spans="2:9" ht="20.25">
      <c r="B253" s="546"/>
    </row>
    <row r="254" spans="2:9" ht="17.25" thickBot="1"/>
    <row r="255" spans="2:9" ht="18" thickTop="1" thickBot="1">
      <c r="B255" s="164" t="s">
        <v>2032</v>
      </c>
      <c r="C255" s="518">
        <v>670</v>
      </c>
      <c r="D255" s="522">
        <v>1580</v>
      </c>
      <c r="E255" s="522">
        <v>2250</v>
      </c>
      <c r="F255" s="519" t="s">
        <v>2020</v>
      </c>
      <c r="G255" s="519" t="s">
        <v>2020</v>
      </c>
      <c r="H255" s="520">
        <v>2.8E-3</v>
      </c>
      <c r="I255" s="521">
        <v>4.4999999999999997E-3</v>
      </c>
    </row>
    <row r="256" spans="2:9" ht="18" thickTop="1" thickBot="1">
      <c r="B256" s="164" t="s">
        <v>2021</v>
      </c>
      <c r="C256" s="518">
        <v>890</v>
      </c>
      <c r="D256" s="522">
        <v>2270</v>
      </c>
      <c r="E256" s="522">
        <v>3160</v>
      </c>
      <c r="F256" s="522">
        <v>7866</v>
      </c>
      <c r="G256" s="519">
        <v>2.4900000000000002</v>
      </c>
      <c r="H256" s="520">
        <v>5.1999999999999998E-3</v>
      </c>
      <c r="I256" s="521">
        <v>2.3999999999999998E-3</v>
      </c>
    </row>
    <row r="257" spans="2:9" ht="24.75" thickTop="1" thickBot="1">
      <c r="B257" s="515" t="s">
        <v>2022</v>
      </c>
      <c r="C257" s="518">
        <v>140</v>
      </c>
      <c r="D257" s="522">
        <v>1390</v>
      </c>
      <c r="E257" s="522">
        <v>1530</v>
      </c>
      <c r="F257" s="522">
        <v>6236</v>
      </c>
      <c r="G257" s="519">
        <v>4.08</v>
      </c>
      <c r="H257" s="520">
        <v>1.7299999999999999E-2</v>
      </c>
      <c r="I257" s="521">
        <v>6.7000000000000002E-3</v>
      </c>
    </row>
    <row r="258" spans="2:9" ht="24.75" thickTop="1" thickBot="1">
      <c r="B258" s="515" t="s">
        <v>2023</v>
      </c>
      <c r="C258" s="518">
        <v>10</v>
      </c>
      <c r="D258" s="519">
        <v>40</v>
      </c>
      <c r="E258" s="519">
        <v>50</v>
      </c>
      <c r="F258" s="519">
        <v>388</v>
      </c>
      <c r="G258" s="519">
        <v>7.76</v>
      </c>
      <c r="H258" s="520">
        <v>0</v>
      </c>
      <c r="I258" s="521">
        <v>1.5299999999999999E-2</v>
      </c>
    </row>
    <row r="259" spans="2:9" ht="24.75" thickTop="1" thickBot="1">
      <c r="B259" s="515" t="s">
        <v>2024</v>
      </c>
      <c r="C259" s="518">
        <v>110</v>
      </c>
      <c r="D259" s="519">
        <v>290</v>
      </c>
      <c r="E259" s="519">
        <v>400</v>
      </c>
      <c r="F259" s="522">
        <v>3996</v>
      </c>
      <c r="G259" s="519">
        <v>9.99</v>
      </c>
      <c r="H259" s="520">
        <v>4.4999999999999997E-3</v>
      </c>
      <c r="I259" s="521">
        <v>0</v>
      </c>
    </row>
    <row r="260" spans="2:9" ht="24.75" thickTop="1" thickBot="1">
      <c r="B260" s="515" t="s">
        <v>2025</v>
      </c>
      <c r="C260" s="518">
        <v>40</v>
      </c>
      <c r="D260" s="519">
        <v>200</v>
      </c>
      <c r="E260" s="519">
        <v>240</v>
      </c>
      <c r="F260" s="519">
        <v>963</v>
      </c>
      <c r="G260" s="519">
        <v>4.01</v>
      </c>
      <c r="H260" s="520">
        <v>1.29E-2</v>
      </c>
      <c r="I260" s="521">
        <v>5.1999999999999998E-3</v>
      </c>
    </row>
    <row r="261" spans="2:9" ht="24.75" thickTop="1" thickBot="1">
      <c r="B261" s="515" t="s">
        <v>2026</v>
      </c>
      <c r="C261" s="518">
        <v>400</v>
      </c>
      <c r="D261" s="522">
        <v>2570</v>
      </c>
      <c r="E261" s="522">
        <v>2970</v>
      </c>
      <c r="F261" s="522">
        <v>39234</v>
      </c>
      <c r="G261" s="519">
        <v>13.21</v>
      </c>
      <c r="H261" s="520">
        <v>1.2500000000000001E-2</v>
      </c>
      <c r="I261" s="521">
        <v>1.4E-3</v>
      </c>
    </row>
    <row r="262" spans="2:9" ht="24.75" thickTop="1" thickBot="1">
      <c r="B262" s="515" t="s">
        <v>2027</v>
      </c>
      <c r="C262" s="518">
        <v>90</v>
      </c>
      <c r="D262" s="519">
        <v>860</v>
      </c>
      <c r="E262" s="519">
        <v>950</v>
      </c>
      <c r="F262" s="519">
        <v>0</v>
      </c>
      <c r="G262" s="519">
        <v>0</v>
      </c>
      <c r="H262" s="520">
        <v>1.14E-2</v>
      </c>
      <c r="I262" s="521">
        <v>6.1999999999999998E-3</v>
      </c>
    </row>
    <row r="263" spans="2:9" ht="18" thickTop="1" thickBot="1">
      <c r="B263" s="164" t="s">
        <v>2028</v>
      </c>
      <c r="C263" s="518">
        <v>420</v>
      </c>
      <c r="D263" s="522">
        <v>1520</v>
      </c>
      <c r="E263" s="522">
        <v>1940</v>
      </c>
      <c r="F263" s="519">
        <v>255</v>
      </c>
      <c r="G263" s="519">
        <v>0.13</v>
      </c>
      <c r="H263" s="520">
        <v>5.4999999999999997E-3</v>
      </c>
      <c r="I263" s="521">
        <v>1.4E-3</v>
      </c>
    </row>
    <row r="264" spans="2:9" ht="18" thickTop="1" thickBot="1">
      <c r="C264" s="518"/>
      <c r="D264" s="519"/>
      <c r="E264" s="519"/>
      <c r="F264" s="522"/>
      <c r="G264" s="519"/>
      <c r="H264" s="520"/>
      <c r="I264" s="521"/>
    </row>
    <row r="265" spans="2:9" ht="17.25" thickTop="1">
      <c r="D265" t="s">
        <v>2029</v>
      </c>
    </row>
    <row r="267" spans="2:9">
      <c r="B267" s="136" t="s">
        <v>2560</v>
      </c>
      <c r="C267" s="136">
        <v>1430</v>
      </c>
      <c r="D267" s="136">
        <v>12300</v>
      </c>
      <c r="E267" s="136">
        <v>13730</v>
      </c>
      <c r="F267" s="136">
        <v>14988</v>
      </c>
      <c r="G267" s="136">
        <v>1.0900000000000001</v>
      </c>
      <c r="H267" s="136">
        <v>0.69</v>
      </c>
      <c r="I267" s="136">
        <v>0.31</v>
      </c>
    </row>
    <row r="268" spans="2:9">
      <c r="B268" s="136" t="s">
        <v>2561</v>
      </c>
      <c r="C268" s="136">
        <v>1560</v>
      </c>
      <c r="D268" s="136">
        <v>16000</v>
      </c>
      <c r="E268" s="136">
        <v>17560</v>
      </c>
      <c r="F268" s="136">
        <v>13085</v>
      </c>
      <c r="G268" s="136">
        <v>0.75</v>
      </c>
      <c r="H268" s="136">
        <v>0.69</v>
      </c>
      <c r="I268" s="136">
        <v>0.17</v>
      </c>
    </row>
    <row r="269" spans="2:9">
      <c r="B269" s="136" t="s">
        <v>2562</v>
      </c>
      <c r="C269" s="136">
        <v>1460</v>
      </c>
      <c r="D269" s="136">
        <v>9030</v>
      </c>
      <c r="E269" s="136">
        <v>10490</v>
      </c>
      <c r="F269" s="136">
        <v>10386</v>
      </c>
      <c r="G269" s="136">
        <v>0.99</v>
      </c>
      <c r="H269" s="136">
        <v>0.6</v>
      </c>
      <c r="I269" s="136">
        <v>0.12</v>
      </c>
    </row>
    <row r="270" spans="2:9">
      <c r="B270" s="136" t="s">
        <v>2563</v>
      </c>
      <c r="C270" s="136">
        <v>720</v>
      </c>
      <c r="D270" s="136">
        <v>3790</v>
      </c>
      <c r="E270" s="136">
        <v>4510</v>
      </c>
      <c r="F270" s="136">
        <v>7499</v>
      </c>
      <c r="G270" s="136">
        <v>1.66</v>
      </c>
      <c r="H270" s="136">
        <v>0.33</v>
      </c>
      <c r="I270" s="136">
        <v>0.31</v>
      </c>
    </row>
    <row r="271" spans="2:9">
      <c r="B271" s="136" t="s">
        <v>2564</v>
      </c>
      <c r="C271" s="136">
        <v>390</v>
      </c>
      <c r="D271" s="136">
        <v>2490</v>
      </c>
      <c r="E271" s="136">
        <v>2880</v>
      </c>
      <c r="F271" s="136">
        <v>13840</v>
      </c>
      <c r="G271" s="136">
        <v>4.8099999999999996</v>
      </c>
      <c r="H271" s="136">
        <v>1.02</v>
      </c>
      <c r="I271" s="136">
        <v>0.34</v>
      </c>
    </row>
    <row r="272" spans="2:9">
      <c r="B272" s="136" t="s">
        <v>2565</v>
      </c>
      <c r="C272" s="136">
        <v>210</v>
      </c>
      <c r="D272" s="136">
        <v>2810</v>
      </c>
      <c r="E272" s="136">
        <v>3020</v>
      </c>
      <c r="F272" s="136">
        <v>12435</v>
      </c>
      <c r="G272" s="136">
        <v>4.12</v>
      </c>
      <c r="H272" s="136">
        <v>1.35</v>
      </c>
      <c r="I272" s="136">
        <v>0.19</v>
      </c>
    </row>
    <row r="273" spans="2:9">
      <c r="B273" s="136" t="s">
        <v>2566</v>
      </c>
      <c r="C273" s="136">
        <v>280</v>
      </c>
      <c r="D273" s="136">
        <v>1780</v>
      </c>
      <c r="E273" s="136">
        <v>2060</v>
      </c>
      <c r="F273" s="136">
        <v>8158</v>
      </c>
      <c r="G273" s="136">
        <v>3.96</v>
      </c>
      <c r="H273" s="136">
        <v>0.7</v>
      </c>
      <c r="I273" s="136">
        <v>0.25</v>
      </c>
    </row>
    <row r="274" spans="2:9">
      <c r="B274" s="136" t="s">
        <v>2567</v>
      </c>
      <c r="C274" s="136">
        <v>380</v>
      </c>
      <c r="D274" s="136">
        <v>1630</v>
      </c>
      <c r="E274" s="136">
        <v>2010</v>
      </c>
      <c r="F274" s="136">
        <v>5469</v>
      </c>
      <c r="G274" s="136">
        <v>2.72</v>
      </c>
      <c r="H274" s="136">
        <v>1.1000000000000001</v>
      </c>
      <c r="I274" s="136">
        <v>0.12</v>
      </c>
    </row>
    <row r="275" spans="2:9">
      <c r="B275" s="136" t="s">
        <v>2568</v>
      </c>
      <c r="C275" s="136">
        <v>170</v>
      </c>
      <c r="D275" s="136">
        <v>1560</v>
      </c>
      <c r="E275" s="136">
        <v>1730</v>
      </c>
      <c r="F275" s="136">
        <v>1653</v>
      </c>
      <c r="G275" s="136">
        <v>0.96</v>
      </c>
      <c r="H275" s="136">
        <v>0.17</v>
      </c>
      <c r="I275" s="136">
        <v>0.39</v>
      </c>
    </row>
    <row r="276" spans="2:9">
      <c r="B276" s="136" t="s">
        <v>2569</v>
      </c>
      <c r="C276" s="136">
        <v>350</v>
      </c>
      <c r="D276" s="136">
        <v>1520</v>
      </c>
      <c r="E276" s="136">
        <v>1870</v>
      </c>
      <c r="F276" s="136">
        <v>2907</v>
      </c>
      <c r="G276" s="136">
        <v>1.55</v>
      </c>
      <c r="H276" s="136">
        <v>0.32</v>
      </c>
      <c r="I276" s="136">
        <v>0.26</v>
      </c>
    </row>
    <row r="277" spans="2:9">
      <c r="B277" s="136" t="s">
        <v>2570</v>
      </c>
      <c r="C277" s="136">
        <v>180</v>
      </c>
      <c r="D277" s="136">
        <v>1120</v>
      </c>
      <c r="E277" s="136">
        <v>1300</v>
      </c>
      <c r="F277" s="136">
        <v>1846</v>
      </c>
      <c r="G277" s="136">
        <v>1.42</v>
      </c>
      <c r="H277" s="136">
        <v>0.62</v>
      </c>
      <c r="I277" s="136">
        <v>0.22</v>
      </c>
    </row>
  </sheetData>
  <sortState ref="B131:I139">
    <sortCondition ref="G131:G139"/>
  </sortState>
  <phoneticPr fontId="2" type="noConversion"/>
  <conditionalFormatting sqref="B170:B177 B79:B80 B17:B30 B1:B14 B33:B36 B38 B44:B49 B62 B70:B74 B88 B92:B93 B99 B108 B118:B121 B123 B138:B139 B148 B185 B187:B193 B151 B168 B195:B203 B213:B215 B224 B229:B230 B238:B250 B252:B256 B263:B1048576">
    <cfRule type="duplicateValues" dxfId="32" priority="51"/>
  </conditionalFormatting>
  <conditionalFormatting sqref="F79">
    <cfRule type="cellIs" priority="50" operator="greaterThanOrEqual">
      <formula>1000</formula>
    </cfRule>
  </conditionalFormatting>
  <conditionalFormatting sqref="G79">
    <cfRule type="cellIs" dxfId="31" priority="49" operator="greaterThanOrEqual">
      <formula>1000</formula>
    </cfRule>
  </conditionalFormatting>
  <conditionalFormatting sqref="E79">
    <cfRule type="cellIs" dxfId="30" priority="47" operator="greaterThanOrEqual">
      <formula>1000</formula>
    </cfRule>
    <cfRule type="cellIs" priority="48" operator="greaterThanOrEqual">
      <formula>1000</formula>
    </cfRule>
  </conditionalFormatting>
  <conditionalFormatting sqref="F80">
    <cfRule type="cellIs" priority="46" operator="greaterThanOrEqual">
      <formula>1000</formula>
    </cfRule>
  </conditionalFormatting>
  <conditionalFormatting sqref="G80">
    <cfRule type="cellIs" dxfId="29" priority="45" operator="greaterThanOrEqual">
      <formula>1000</formula>
    </cfRule>
  </conditionalFormatting>
  <conditionalFormatting sqref="E80">
    <cfRule type="cellIs" dxfId="28" priority="43" operator="greaterThanOrEqual">
      <formula>1000</formula>
    </cfRule>
    <cfRule type="cellIs" priority="44" operator="greaterThanOrEqual">
      <formula>1000</formula>
    </cfRule>
  </conditionalFormatting>
  <conditionalFormatting sqref="F81">
    <cfRule type="cellIs" priority="42" operator="greaterThanOrEqual">
      <formula>1000</formula>
    </cfRule>
  </conditionalFormatting>
  <conditionalFormatting sqref="G81">
    <cfRule type="cellIs" dxfId="27" priority="41" operator="greaterThanOrEqual">
      <formula>1000</formula>
    </cfRule>
  </conditionalFormatting>
  <conditionalFormatting sqref="E81">
    <cfRule type="cellIs" dxfId="26" priority="39" operator="greaterThanOrEqual">
      <formula>1000</formula>
    </cfRule>
    <cfRule type="cellIs" priority="40" operator="greaterThanOrEqual">
      <formula>1000</formula>
    </cfRule>
  </conditionalFormatting>
  <conditionalFormatting sqref="F82">
    <cfRule type="cellIs" priority="38" operator="greaterThanOrEqual">
      <formula>1000</formula>
    </cfRule>
  </conditionalFormatting>
  <conditionalFormatting sqref="G82">
    <cfRule type="cellIs" dxfId="25" priority="37" operator="greaterThanOrEqual">
      <formula>1000</formula>
    </cfRule>
  </conditionalFormatting>
  <conditionalFormatting sqref="E82">
    <cfRule type="cellIs" dxfId="24" priority="35" operator="greaterThanOrEqual">
      <formula>1000</formula>
    </cfRule>
    <cfRule type="cellIs" priority="36" operator="greaterThanOrEqual">
      <formula>1000</formula>
    </cfRule>
  </conditionalFormatting>
  <conditionalFormatting sqref="F83">
    <cfRule type="cellIs" priority="34" operator="greaterThanOrEqual">
      <formula>1000</formula>
    </cfRule>
  </conditionalFormatting>
  <conditionalFormatting sqref="G83">
    <cfRule type="cellIs" dxfId="23" priority="33" operator="greaterThanOrEqual">
      <formula>1000</formula>
    </cfRule>
  </conditionalFormatting>
  <conditionalFormatting sqref="E83">
    <cfRule type="cellIs" dxfId="22" priority="31" operator="greaterThanOrEqual">
      <formula>1000</formula>
    </cfRule>
    <cfRule type="cellIs" priority="32" operator="greaterThanOrEqual">
      <formula>1000</formula>
    </cfRule>
  </conditionalFormatting>
  <conditionalFormatting sqref="F84">
    <cfRule type="cellIs" priority="30" operator="greaterThanOrEqual">
      <formula>1000</formula>
    </cfRule>
  </conditionalFormatting>
  <conditionalFormatting sqref="G84">
    <cfRule type="cellIs" dxfId="21" priority="29" operator="greaterThanOrEqual">
      <formula>1000</formula>
    </cfRule>
  </conditionalFormatting>
  <conditionalFormatting sqref="E84">
    <cfRule type="cellIs" dxfId="20" priority="27" operator="greaterThanOrEqual">
      <formula>1000</formula>
    </cfRule>
    <cfRule type="cellIs" priority="28" operator="greaterThanOrEqual">
      <formula>1000</formula>
    </cfRule>
  </conditionalFormatting>
  <conditionalFormatting sqref="F85">
    <cfRule type="cellIs" priority="26" operator="greaterThanOrEqual">
      <formula>1000</formula>
    </cfRule>
  </conditionalFormatting>
  <conditionalFormatting sqref="G85">
    <cfRule type="cellIs" dxfId="19" priority="25" operator="greaterThanOrEqual">
      <formula>1000</formula>
    </cfRule>
  </conditionalFormatting>
  <conditionalFormatting sqref="E85">
    <cfRule type="cellIs" dxfId="18" priority="23" operator="greaterThanOrEqual">
      <formula>1000</formula>
    </cfRule>
    <cfRule type="cellIs" priority="24" operator="greaterThanOrEqual">
      <formula>1000</formula>
    </cfRule>
  </conditionalFormatting>
  <conditionalFormatting sqref="F86">
    <cfRule type="cellIs" priority="22" operator="greaterThanOrEqual">
      <formula>1000</formula>
    </cfRule>
  </conditionalFormatting>
  <conditionalFormatting sqref="G86">
    <cfRule type="cellIs" dxfId="17" priority="21" operator="greaterThanOrEqual">
      <formula>1000</formula>
    </cfRule>
  </conditionalFormatting>
  <conditionalFormatting sqref="E86">
    <cfRule type="cellIs" dxfId="16" priority="19" operator="greaterThanOrEqual">
      <formula>1000</formula>
    </cfRule>
    <cfRule type="cellIs" priority="20" operator="greaterThanOrEqual">
      <formula>1000</formula>
    </cfRule>
  </conditionalFormatting>
  <conditionalFormatting sqref="F87">
    <cfRule type="cellIs" priority="18" operator="greaterThanOrEqual">
      <formula>1000</formula>
    </cfRule>
  </conditionalFormatting>
  <conditionalFormatting sqref="G87">
    <cfRule type="cellIs" dxfId="15" priority="17" operator="greaterThanOrEqual">
      <formula>1000</formula>
    </cfRule>
  </conditionalFormatting>
  <conditionalFormatting sqref="E87">
    <cfRule type="cellIs" dxfId="14" priority="15" operator="greaterThanOrEqual">
      <formula>1000</formula>
    </cfRule>
    <cfRule type="cellIs" priority="16" operator="greaterThanOrEqual">
      <formula>1000</formula>
    </cfRule>
  </conditionalFormatting>
  <conditionalFormatting sqref="E124">
    <cfRule type="cellIs" dxfId="13" priority="14" operator="greaterThanOrEqual">
      <formula>600</formula>
    </cfRule>
  </conditionalFormatting>
  <conditionalFormatting sqref="E125">
    <cfRule type="cellIs" dxfId="12" priority="13" operator="greaterThanOrEqual">
      <formula>600</formula>
    </cfRule>
  </conditionalFormatting>
  <conditionalFormatting sqref="E126">
    <cfRule type="cellIs" dxfId="11" priority="12" operator="greaterThanOrEqual">
      <formula>600</formula>
    </cfRule>
  </conditionalFormatting>
  <conditionalFormatting sqref="E127">
    <cfRule type="cellIs" dxfId="10" priority="11" operator="greaterThanOrEqual">
      <formula>600</formula>
    </cfRule>
  </conditionalFormatting>
  <conditionalFormatting sqref="E128">
    <cfRule type="cellIs" dxfId="9" priority="10" operator="greaterThanOrEqual">
      <formula>600</formula>
    </cfRule>
  </conditionalFormatting>
  <conditionalFormatting sqref="E129">
    <cfRule type="cellIs" dxfId="8" priority="9" operator="greaterThanOrEqual">
      <formula>600</formula>
    </cfRule>
  </conditionalFormatting>
  <conditionalFormatting sqref="E130">
    <cfRule type="cellIs" dxfId="7" priority="8" operator="greaterThanOrEqual">
      <formula>600</formula>
    </cfRule>
  </conditionalFormatting>
  <conditionalFormatting sqref="E131">
    <cfRule type="cellIs" dxfId="6" priority="7" operator="greaterThanOrEqual">
      <formula>600</formula>
    </cfRule>
  </conditionalFormatting>
  <conditionalFormatting sqref="E132">
    <cfRule type="cellIs" dxfId="5" priority="6" operator="greaterThanOrEqual">
      <formula>600</formula>
    </cfRule>
  </conditionalFormatting>
  <conditionalFormatting sqref="E133">
    <cfRule type="cellIs" dxfId="4" priority="5" operator="greaterThanOrEqual">
      <formula>600</formula>
    </cfRule>
  </conditionalFormatting>
  <conditionalFormatting sqref="E137">
    <cfRule type="cellIs" dxfId="3" priority="1" operator="greaterThanOrEqual">
      <formula>600</formula>
    </cfRule>
  </conditionalFormatting>
  <conditionalFormatting sqref="E134">
    <cfRule type="cellIs" dxfId="2" priority="4" operator="greaterThanOrEqual">
      <formula>600</formula>
    </cfRule>
  </conditionalFormatting>
  <conditionalFormatting sqref="E135">
    <cfRule type="cellIs" dxfId="1" priority="3" operator="greaterThanOrEqual">
      <formula>600</formula>
    </cfRule>
  </conditionalFormatting>
  <conditionalFormatting sqref="E136">
    <cfRule type="cellIs" dxfId="0" priority="2" operator="greaterThanOrEqual">
      <formula>600</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pane xSplit="1" ySplit="5" topLeftCell="B6" activePane="bottomRight" state="frozen"/>
      <selection pane="topRight" activeCell="B1" sqref="B1"/>
      <selection pane="bottomLeft" activeCell="A6" sqref="A6"/>
      <selection pane="bottomRight" activeCell="F35" sqref="F35"/>
    </sheetView>
  </sheetViews>
  <sheetFormatPr defaultRowHeight="16.5"/>
  <cols>
    <col min="1" max="1" width="11.125" style="177" customWidth="1"/>
    <col min="2" max="2" width="18.75" style="177" customWidth="1"/>
    <col min="3" max="3" width="19.375" customWidth="1"/>
    <col min="4" max="4" width="11.625" customWidth="1"/>
  </cols>
  <sheetData>
    <row r="1" spans="1:4" ht="9.9499999999999993" customHeight="1"/>
    <row r="2" spans="1:4" ht="9.9499999999999993" customHeight="1"/>
    <row r="3" spans="1:4" ht="9.9499999999999993" customHeight="1"/>
    <row r="4" spans="1:4" ht="9.9499999999999993" customHeight="1"/>
    <row r="5" spans="1:4" s="383" customFormat="1" ht="34.5" customHeight="1">
      <c r="A5" s="385" t="s">
        <v>1737</v>
      </c>
      <c r="B5" s="385" t="s">
        <v>1738</v>
      </c>
      <c r="C5" s="385" t="s">
        <v>1739</v>
      </c>
      <c r="D5" s="385" t="s">
        <v>1740</v>
      </c>
    </row>
    <row r="6" spans="1:4">
      <c r="A6" s="737" t="s">
        <v>1744</v>
      </c>
      <c r="B6" s="177" t="s">
        <v>1676</v>
      </c>
      <c r="C6" t="s">
        <v>1741</v>
      </c>
      <c r="D6" s="384">
        <v>1</v>
      </c>
    </row>
    <row r="7" spans="1:4">
      <c r="A7" s="737"/>
      <c r="B7" s="177" t="s">
        <v>1727</v>
      </c>
      <c r="C7" s="135" t="s">
        <v>1732</v>
      </c>
      <c r="D7" s="384">
        <v>2</v>
      </c>
    </row>
    <row r="8" spans="1:4">
      <c r="A8" s="737"/>
      <c r="B8" s="177" t="s">
        <v>1490</v>
      </c>
      <c r="C8" t="s">
        <v>1742</v>
      </c>
      <c r="D8" s="384">
        <v>3</v>
      </c>
    </row>
    <row r="9" spans="1:4">
      <c r="A9" s="737"/>
      <c r="B9" s="177" t="s">
        <v>1515</v>
      </c>
      <c r="C9" t="s">
        <v>1743</v>
      </c>
      <c r="D9" s="384">
        <v>4</v>
      </c>
    </row>
    <row r="10" spans="1:4">
      <c r="A10" s="737"/>
      <c r="B10" s="737" t="s">
        <v>1728</v>
      </c>
      <c r="C10" s="135" t="s">
        <v>1729</v>
      </c>
      <c r="D10" s="738">
        <v>5</v>
      </c>
    </row>
    <row r="11" spans="1:4">
      <c r="A11" s="737"/>
      <c r="B11" s="737"/>
      <c r="C11" s="135" t="s">
        <v>1731</v>
      </c>
      <c r="D11" s="738"/>
    </row>
    <row r="12" spans="1:4">
      <c r="A12" s="737"/>
      <c r="B12" s="737"/>
      <c r="C12" s="135"/>
      <c r="D12" s="738"/>
    </row>
    <row r="13" spans="1:4">
      <c r="A13" s="737"/>
      <c r="B13" s="737" t="s">
        <v>1734</v>
      </c>
      <c r="C13" s="135" t="s">
        <v>1735</v>
      </c>
      <c r="D13" s="738">
        <v>6</v>
      </c>
    </row>
    <row r="14" spans="1:4">
      <c r="A14" s="737"/>
      <c r="B14" s="737"/>
      <c r="C14" s="135" t="s">
        <v>1736</v>
      </c>
      <c r="D14" s="738"/>
    </row>
    <row r="15" spans="1:4">
      <c r="A15" s="737"/>
      <c r="B15" s="177" t="s">
        <v>1745</v>
      </c>
      <c r="C15" s="135" t="s">
        <v>1746</v>
      </c>
      <c r="D15" s="386">
        <v>7</v>
      </c>
    </row>
    <row r="16" spans="1:4">
      <c r="A16" s="737"/>
      <c r="B16" s="177" t="s">
        <v>1747</v>
      </c>
      <c r="D16" s="386">
        <v>8</v>
      </c>
    </row>
    <row r="17" spans="2:3">
      <c r="B17" s="177" t="s">
        <v>1768</v>
      </c>
    </row>
    <row r="18" spans="2:3" ht="23.25">
      <c r="B18" s="178" t="s">
        <v>1888</v>
      </c>
    </row>
    <row r="20" spans="2:3">
      <c r="B20" s="177" t="s">
        <v>1864</v>
      </c>
    </row>
    <row r="21" spans="2:3">
      <c r="B21" s="135" t="s">
        <v>1893</v>
      </c>
    </row>
    <row r="23" spans="2:3">
      <c r="B23" s="177" t="s">
        <v>1935</v>
      </c>
    </row>
    <row r="24" spans="2:3">
      <c r="B24" s="177" t="s">
        <v>2014</v>
      </c>
      <c r="C24" s="135" t="s">
        <v>2013</v>
      </c>
    </row>
    <row r="26" spans="2:3">
      <c r="C26" t="s">
        <v>2017</v>
      </c>
    </row>
  </sheetData>
  <mergeCells count="5">
    <mergeCell ref="B10:B12"/>
    <mergeCell ref="D10:D12"/>
    <mergeCell ref="B13:B14"/>
    <mergeCell ref="D13:D14"/>
    <mergeCell ref="A6:A16"/>
  </mergeCells>
  <phoneticPr fontId="2" type="noConversion"/>
  <hyperlinks>
    <hyperlink ref="C7" r:id="rId1"/>
    <hyperlink ref="C10" r:id="rId2"/>
    <hyperlink ref="C11" r:id="rId3" location="detail" display="https://item.taobao.com/item.htm?spm=a230r.1.14.178.6ac84434zNIQDe&amp;id=571599837159&amp;ns=1&amp;abbucket=11 - detail"/>
    <hyperlink ref="C13" r:id="rId4"/>
    <hyperlink ref="C14" r:id="rId5"/>
    <hyperlink ref="C15" r:id="rId6"/>
    <hyperlink ref="B21" r:id="rId7" location="detail" display="https://item.taobao.com/item.htm?spm=a230r.1.999.48.5153523cvxOKtk&amp;id=611112951661&amp;ns=1 - detail"/>
    <hyperlink ref="C24" r:id="rId8"/>
  </hyperlinks>
  <pageMargins left="0.7" right="0.7" top="0.75" bottom="0.75" header="0.3" footer="0.3"/>
  <pageSetup paperSize="9" orientation="portrait" horizontalDpi="300" verticalDpi="300"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J57"/>
  <sheetViews>
    <sheetView topLeftCell="A11" workbookViewId="0">
      <selection activeCell="H37" sqref="H37"/>
    </sheetView>
  </sheetViews>
  <sheetFormatPr defaultRowHeight="16.5"/>
  <cols>
    <col min="2" max="2" width="18.75" customWidth="1"/>
    <col min="3" max="3" width="15.125" bestFit="1" customWidth="1"/>
    <col min="4" max="4" width="13" bestFit="1" customWidth="1"/>
  </cols>
  <sheetData>
    <row r="6" spans="1:2">
      <c r="A6">
        <v>1</v>
      </c>
      <c r="B6" t="s">
        <v>1479</v>
      </c>
    </row>
    <row r="7" spans="1:2">
      <c r="B7" t="s">
        <v>1480</v>
      </c>
    </row>
    <row r="8" spans="1:2">
      <c r="B8" t="s">
        <v>1481</v>
      </c>
    </row>
    <row r="9" spans="1:2">
      <c r="B9" t="s">
        <v>1482</v>
      </c>
    </row>
    <row r="10" spans="1:2">
      <c r="B10" t="s">
        <v>1483</v>
      </c>
    </row>
    <row r="11" spans="1:2">
      <c r="B11" t="s">
        <v>1484</v>
      </c>
    </row>
    <row r="12" spans="1:2">
      <c r="B12" t="s">
        <v>1485</v>
      </c>
    </row>
    <row r="13" spans="1:2">
      <c r="B13" t="s">
        <v>1487</v>
      </c>
    </row>
    <row r="14" spans="1:2">
      <c r="B14" t="s">
        <v>1488</v>
      </c>
    </row>
    <row r="15" spans="1:2">
      <c r="B15" t="s">
        <v>1491</v>
      </c>
    </row>
    <row r="16" spans="1:2">
      <c r="B16" t="s">
        <v>1496</v>
      </c>
    </row>
    <row r="17" spans="2:2">
      <c r="B17" t="s">
        <v>1501</v>
      </c>
    </row>
    <row r="18" spans="2:2">
      <c r="B18" t="s">
        <v>1502</v>
      </c>
    </row>
    <row r="19" spans="2:2">
      <c r="B19" t="s">
        <v>1503</v>
      </c>
    </row>
    <row r="20" spans="2:2">
      <c r="B20" t="s">
        <v>1525</v>
      </c>
    </row>
    <row r="21" spans="2:2">
      <c r="B21" t="s">
        <v>1531</v>
      </c>
    </row>
    <row r="22" spans="2:2">
      <c r="B22" t="s">
        <v>1532</v>
      </c>
    </row>
    <row r="23" spans="2:2">
      <c r="B23" s="359" t="s">
        <v>1538</v>
      </c>
    </row>
    <row r="24" spans="2:2" ht="23.25">
      <c r="B24" s="360" t="s">
        <v>1539</v>
      </c>
    </row>
    <row r="25" spans="2:2">
      <c r="B25" s="359" t="s">
        <v>1557</v>
      </c>
    </row>
    <row r="26" spans="2:2">
      <c r="B26" s="359" t="s">
        <v>1585</v>
      </c>
    </row>
    <row r="27" spans="2:2">
      <c r="B27" s="359" t="s">
        <v>1682</v>
      </c>
    </row>
    <row r="28" spans="2:2">
      <c r="B28" s="141" t="s">
        <v>1631</v>
      </c>
    </row>
    <row r="29" spans="2:2">
      <c r="B29" s="141" t="s">
        <v>1630</v>
      </c>
    </row>
    <row r="30" spans="2:2">
      <c r="B30" s="141" t="s">
        <v>1629</v>
      </c>
    </row>
    <row r="31" spans="2:2">
      <c r="B31" s="141" t="s">
        <v>1628</v>
      </c>
    </row>
    <row r="32" spans="2:2">
      <c r="B32" s="141" t="s">
        <v>1627</v>
      </c>
    </row>
    <row r="33" spans="1:10" ht="23.25">
      <c r="B33" s="360" t="s">
        <v>1634</v>
      </c>
    </row>
    <row r="34" spans="1:10">
      <c r="B34" s="141"/>
    </row>
    <row r="35" spans="1:10">
      <c r="B35" s="141"/>
    </row>
    <row r="36" spans="1:10">
      <c r="B36" s="136"/>
    </row>
    <row r="37" spans="1:10">
      <c r="B37" s="136" t="s">
        <v>1656</v>
      </c>
    </row>
    <row r="38" spans="1:10">
      <c r="B38" s="136"/>
    </row>
    <row r="39" spans="1:10">
      <c r="B39" s="136" t="s">
        <v>1657</v>
      </c>
      <c r="C39" t="s">
        <v>1658</v>
      </c>
      <c r="D39" t="s">
        <v>1662</v>
      </c>
      <c r="E39" t="s">
        <v>1663</v>
      </c>
      <c r="F39" t="s">
        <v>1666</v>
      </c>
      <c r="G39" t="s">
        <v>1667</v>
      </c>
    </row>
    <row r="40" spans="1:10">
      <c r="B40" s="136"/>
    </row>
    <row r="41" spans="1:10">
      <c r="B41" s="136"/>
    </row>
    <row r="42" spans="1:10">
      <c r="A42">
        <v>1</v>
      </c>
      <c r="B42" s="342" t="s">
        <v>1637</v>
      </c>
      <c r="C42" t="s">
        <v>1659</v>
      </c>
      <c r="D42" t="s">
        <v>1660</v>
      </c>
      <c r="E42" t="s">
        <v>1661</v>
      </c>
      <c r="F42" t="s">
        <v>1664</v>
      </c>
      <c r="G42" t="s">
        <v>1665</v>
      </c>
      <c r="H42" t="s">
        <v>1669</v>
      </c>
      <c r="I42" t="s">
        <v>1668</v>
      </c>
      <c r="J42" t="s">
        <v>1670</v>
      </c>
    </row>
    <row r="43" spans="1:10">
      <c r="A43">
        <v>2</v>
      </c>
      <c r="B43" s="342" t="s">
        <v>1672</v>
      </c>
      <c r="C43" s="135" t="s">
        <v>1673</v>
      </c>
    </row>
    <row r="44" spans="1:10">
      <c r="A44">
        <v>3</v>
      </c>
      <c r="B44" s="342" t="s">
        <v>1675</v>
      </c>
      <c r="C44" s="135" t="s">
        <v>1674</v>
      </c>
    </row>
    <row r="45" spans="1:10">
      <c r="B45" s="136"/>
    </row>
    <row r="46" spans="1:10">
      <c r="A46">
        <v>5</v>
      </c>
      <c r="B46" s="136" t="s">
        <v>1676</v>
      </c>
    </row>
    <row r="47" spans="1:10">
      <c r="A47">
        <v>6</v>
      </c>
      <c r="B47" s="136" t="s">
        <v>1677</v>
      </c>
    </row>
    <row r="48" spans="1:10">
      <c r="A48">
        <v>7</v>
      </c>
      <c r="B48" s="136" t="s">
        <v>1678</v>
      </c>
      <c r="C48" t="s">
        <v>1681</v>
      </c>
    </row>
    <row r="49" spans="1:3">
      <c r="A49">
        <v>8</v>
      </c>
      <c r="B49" s="136" t="s">
        <v>1679</v>
      </c>
    </row>
    <row r="50" spans="1:3">
      <c r="A50">
        <v>9</v>
      </c>
      <c r="B50" s="136" t="s">
        <v>1680</v>
      </c>
      <c r="C50" t="s">
        <v>1685</v>
      </c>
    </row>
    <row r="51" spans="1:3">
      <c r="A51">
        <v>10</v>
      </c>
      <c r="B51" s="136" t="s">
        <v>1683</v>
      </c>
    </row>
    <row r="52" spans="1:3">
      <c r="A52">
        <v>11</v>
      </c>
      <c r="B52" s="136" t="s">
        <v>1684</v>
      </c>
    </row>
    <row r="53" spans="1:3">
      <c r="A53">
        <v>12</v>
      </c>
      <c r="B53" s="136" t="s">
        <v>1686</v>
      </c>
    </row>
    <row r="54" spans="1:3">
      <c r="A54">
        <v>16</v>
      </c>
      <c r="B54" s="136" t="s">
        <v>1733</v>
      </c>
    </row>
    <row r="55" spans="1:3">
      <c r="B55" s="136" t="s">
        <v>1734</v>
      </c>
      <c r="C55" s="135" t="s">
        <v>1735</v>
      </c>
    </row>
    <row r="56" spans="1:3">
      <c r="C56" s="135" t="s">
        <v>1736</v>
      </c>
    </row>
    <row r="57" spans="1:3">
      <c r="B57" s="136" t="s">
        <v>1749</v>
      </c>
      <c r="C57" s="135" t="s">
        <v>1748</v>
      </c>
    </row>
  </sheetData>
  <phoneticPr fontId="2" type="noConversion"/>
  <hyperlinks>
    <hyperlink ref="C43" r:id="rId1"/>
    <hyperlink ref="C44" r:id="rId2"/>
    <hyperlink ref="C55" r:id="rId3"/>
    <hyperlink ref="C56" r:id="rId4"/>
    <hyperlink ref="C57" r:id="rId5"/>
  </hyperlinks>
  <pageMargins left="0.7" right="0.7" top="0.75" bottom="0.75" header="0.3" footer="0.3"/>
  <pageSetup paperSize="9" orientation="portrait" horizontalDpi="300" verticalDpi="30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Sheet1</vt:lpstr>
      <vt:lpstr>중국 구매대행 리스트_스마트스토어</vt:lpstr>
      <vt:lpstr>카테고리 키워드</vt:lpstr>
      <vt:lpstr>일일 SEO</vt:lpstr>
      <vt:lpstr>아이디어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Sean_ATnF</dc:creator>
  <cp:lastModifiedBy>Home</cp:lastModifiedBy>
  <dcterms:created xsi:type="dcterms:W3CDTF">2019-01-04T01:31:57Z</dcterms:created>
  <dcterms:modified xsi:type="dcterms:W3CDTF">2020-02-03T08:30:34Z</dcterms:modified>
</cp:coreProperties>
</file>