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lobalData_Semiconductor_China\"/>
    </mc:Choice>
  </mc:AlternateContent>
  <xr:revisionPtr revIDLastSave="0" documentId="13_ncr:1_{42E353E9-C905-4FF9-B34A-98505C400FEB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Assignment" sheetId="1" r:id="rId1"/>
    <sheet name="1_Market_Data" sheetId="2" r:id="rId2"/>
    <sheet name="2_Growth_Analysis" sheetId="3" r:id="rId3"/>
    <sheet name="3_Segment_Analysis" sheetId="4" r:id="rId4"/>
    <sheet name="4_Geographic_Analysis" sheetId="5" r:id="rId5"/>
    <sheet name="5_Sources" sheetId="6" r:id="rId6"/>
  </sheets>
  <definedNames>
    <definedName name="_xlnm._FilterDatabase" localSheetId="5" hidden="1">'5_Sources'!$A$1:$F$8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/>
  <c r="C10" i="4"/>
  <c r="C9" i="4"/>
  <c r="C8" i="4"/>
  <c r="C7" i="4"/>
  <c r="C6" i="4"/>
  <c r="C5" i="4"/>
  <c r="C4" i="4"/>
  <c r="C3" i="4"/>
  <c r="C2" i="4"/>
  <c r="C7" i="3"/>
  <c r="A7" i="3"/>
  <c r="C6" i="3"/>
  <c r="B6" i="3"/>
  <c r="A6" i="3"/>
  <c r="C5" i="3"/>
  <c r="B5" i="3"/>
  <c r="A5" i="3"/>
  <c r="C4" i="3"/>
  <c r="B4" i="3"/>
  <c r="A4" i="3"/>
  <c r="C3" i="3"/>
  <c r="B3" i="3"/>
  <c r="A3" i="3"/>
  <c r="C2" i="3"/>
  <c r="E2" i="3" s="1"/>
  <c r="B2" i="3"/>
  <c r="D2" i="3" s="1"/>
  <c r="A2" i="3"/>
  <c r="B7" i="2"/>
  <c r="B7" i="3" s="1"/>
  <c r="F4" i="3" l="1"/>
  <c r="F6" i="3"/>
  <c r="E5" i="3"/>
  <c r="F3" i="3"/>
  <c r="F2" i="3"/>
  <c r="E6" i="3"/>
  <c r="E3" i="3"/>
  <c r="E7" i="3"/>
  <c r="C11" i="4"/>
  <c r="E4" i="3"/>
  <c r="D6" i="3"/>
  <c r="B9" i="3"/>
  <c r="F7" i="3"/>
  <c r="D7" i="3"/>
  <c r="D5" i="3"/>
  <c r="F5" i="3"/>
  <c r="B10" i="3"/>
  <c r="D4" i="3"/>
  <c r="D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CAGR uses five intervals from 2020 to 2025. China CAGR is estimate-based because 2025 China is estimated.</t>
        </r>
      </text>
    </comment>
    <comment ref="B10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CAGR uses five intervals from 2020 to 2025.</t>
        </r>
      </text>
    </comment>
  </commentList>
</comments>
</file>

<file path=xl/sharedStrings.xml><?xml version="1.0" encoding="utf-8"?>
<sst xmlns="http://schemas.openxmlformats.org/spreadsheetml/2006/main" count="169" uniqueCount="135">
  <si>
    <t>Source ID</t>
  </si>
  <si>
    <t>Data used</t>
  </si>
  <si>
    <t>Publisher</t>
  </si>
  <si>
    <t>Live URL / source link</t>
  </si>
  <si>
    <t>Evidence / Locator</t>
  </si>
  <si>
    <t>Notes / limitations</t>
  </si>
  <si>
    <t>S01</t>
  </si>
  <si>
    <t>China and regional annual market figures 2020–2024; global segment sales 2024; geographic context</t>
  </si>
  <si>
    <t>Semiconductor Industry Association (SIA) / WSTS</t>
  </si>
  <si>
    <t>https://www.semiconductors.org/wp-content/uploads/2025/05/2025-SIA-Factbook-FINAL.pdf</t>
  </si>
  <si>
    <t>Section 2: Global Market, printed pp. 8–10; regional chart on printed p.10; segment chart on printed p.9</t>
  </si>
  <si>
    <t>China regional sales are sales to electronic equipment makers in China; China is a subset of Asia Pacific. Product-segment figures are global.</t>
  </si>
  <si>
    <t>S02</t>
  </si>
  <si>
    <t>Global annual semiconductor sales 2024 and 2025; China annual growth 2025</t>
  </si>
  <si>
    <t>SIA</t>
  </si>
  <si>
    <t>https://www.semiconductors.org/global-annual-semiconductor-sales-increase-25-6-to-791-7-billion-in-2025/</t>
  </si>
  <si>
    <t>Annual release dated 6 February 2026; global 2025 sales $791.7bn, China annual growth +17.3%</t>
  </si>
  <si>
    <t>China 2025 value in this workbook is an estimate based on the rounded $151bn 2024 base; do not call it a directly reported value.</t>
  </si>
  <si>
    <t>S03</t>
  </si>
  <si>
    <t>December 2025 monthly regional sales and growth</t>
  </si>
  <si>
    <t>SIA / WSTS (uploaded table)</t>
  </si>
  <si>
    <t>China: $21.29bn current month; +3.8% month-on-month; +34.1% year-on-year; three-month moving average</t>
  </si>
  <si>
    <t>Monthly data, not annual market size.</t>
  </si>
  <si>
    <t>S04</t>
  </si>
  <si>
    <t>2025 global sales and regional growth, alternate WSTS release</t>
  </si>
  <si>
    <t>World Semiconductor Trade Statistics (WSTS)</t>
  </si>
  <si>
    <t>https://www.wsts.org/76/103/Global-Semiconductor-Market-grows-26-in-2025-to-796B</t>
  </si>
  <si>
    <t>2025 global sales $795.6bn (WSTS release) and China sales growth +17.9%</t>
  </si>
  <si>
    <t>Different release/vintage from SIA's $791.7bn figure. Do not mix series without explicit note.</t>
  </si>
  <si>
    <t>S05</t>
  </si>
  <si>
    <t>2026 China localization and export-control context</t>
  </si>
  <si>
    <t>Center for Strategic and International Studies (CSIS)</t>
  </si>
  <si>
    <t>https://www.csis.org/analysis/chinas-localization-drive-semiconductors-gains-impetus-allied-chip-export-controls</t>
  </si>
  <si>
    <t>Published 24 March 2026; analysis of export controls and localization drive</t>
  </si>
  <si>
    <t>Use for qualitative industry context; distinguish analysis from primary sales statistics.</t>
  </si>
  <si>
    <t>S06</t>
  </si>
  <si>
    <t>2026 China AI chip supply chain context</t>
  </si>
  <si>
    <t>CEIAS</t>
  </si>
  <si>
    <t>https://ceias.eu/where-chinas-ai-chip-supply-chain-stands-in-2026/</t>
  </si>
  <si>
    <t>Published 11 June 2026; discusses domestic AI chip ecosystem and bottlenecks</t>
  </si>
  <si>
    <t>Secondary analysis; use with careful attribution.</t>
  </si>
  <si>
    <t>S07</t>
  </si>
  <si>
    <t>2026 semiconductor market trend outlook</t>
  </si>
  <si>
    <t>Omdia</t>
  </si>
  <si>
    <t>https://omdia.tech.informa.com/om143049/2026-trends-to-watch-semiconductors</t>
  </si>
  <si>
    <t>2026 trends report: China market, AI demand and mature-node capacity</t>
  </si>
  <si>
    <t>Forecasts are projections, not actual results.</t>
  </si>
  <si>
    <t>S01_SIA_Factbook_Regional_Market.png</t>
  </si>
  <si>
    <t>S02_SIA_Global_Segments.png</t>
  </si>
  <si>
    <t>S03_December_2025_Regional_Sales.png</t>
  </si>
  <si>
    <t>S04_China_YoY_Formula.png</t>
  </si>
  <si>
    <t>S05_CAGR_Formula.png</t>
  </si>
  <si>
    <t>S06_China_Global_Share.png</t>
  </si>
  <si>
    <t>S07_Segment_Analysis.png</t>
  </si>
  <si>
    <t>S08_Geographic_Comparison.png</t>
  </si>
  <si>
    <t>Assignment</t>
  </si>
  <si>
    <t>Market Size &amp; Forecast</t>
  </si>
  <si>
    <t>Q1. Estimate the size of the China semiconductor market from FY2020 to FY2025.</t>
  </si>
  <si>
    <t>Q2. Segment Analysis:  Estimate segment and geographich (global vs China) analysis</t>
  </si>
  <si>
    <t>Output: Excel</t>
  </si>
  <si>
    <t>Instructions: Include screenshots and cite sources for every calculation, clearly indicating where the data has been obtained from.</t>
  </si>
  <si>
    <t>Industry Report</t>
  </si>
  <si>
    <t>Q1. Analyze trends shaping the Semiconductor industry in China. Focus on drivers behind the trend, implications and risk assessment.</t>
  </si>
  <si>
    <t>Output: Word or PPT</t>
  </si>
  <si>
    <t>Instructions: Provide complete working folder with all secondary source backup files</t>
  </si>
  <si>
    <t>Year</t>
  </si>
  <si>
    <t>China Market (USD bn)</t>
  </si>
  <si>
    <t>Global Market (USD bn)</t>
  </si>
  <si>
    <t>China Data Status</t>
  </si>
  <si>
    <t>Notes / Definition</t>
  </si>
  <si>
    <t>Published</t>
  </si>
  <si>
    <t>China regional semiconductor sales; sales to electronic equipment makers in China.</t>
  </si>
  <si>
    <t>Same regional-market definition as SIA Factbook/WSTS.</t>
  </si>
  <si>
    <t>S01/S02</t>
  </si>
  <si>
    <t>China figure from SIA Factbook regional series; global figure from SIA 2025 annual release.</t>
  </si>
  <si>
    <t>Estimated</t>
  </si>
  <si>
    <t>S02 (estimate)</t>
  </si>
  <si>
    <t>Estimate = 2024 China regional sales of $151bn × (1 + SIA-reported 2025 China growth of 17.3%). Rounded base; not a directly reported 2025 China annual market value. Accessed 15 Oct 2026.</t>
  </si>
  <si>
    <t>Definition note</t>
  </si>
  <si>
    <t>China regional market measures sales to electronic equipment makers located in China, not production by Chinese-owned semiconductor companies. Do not mix this with domestic chip production, imports/consumption, or company-HQ market share.</t>
  </si>
  <si>
    <t>2025 caveat</t>
  </si>
  <si>
    <t>The 2025 China value is a calculated estimate using rounded 2024 base data and reported annual growth. If GlobalData requires a directly reported value, replace it only with a verified annual China value from a consistent source.</t>
  </si>
  <si>
    <t>China YoY Growth (%)</t>
  </si>
  <si>
    <t>Global YoY Growth (%)</t>
  </si>
  <si>
    <t>China Share of Global (%)</t>
  </si>
  <si>
    <t>China CAGR 2020–2025</t>
  </si>
  <si>
    <t>Global CAGR 2020–2025</t>
  </si>
  <si>
    <t>Methodology</t>
  </si>
  <si>
    <t>CAGR spans five annual intervals (2020 to 2025). China CAGR uses the estimated 2025 China value and is therefore an estimate. YoY for 2025 is also estimate-based.</t>
  </si>
  <si>
    <t>Segment</t>
  </si>
  <si>
    <t>2024 Global Sales (USD bn)</t>
  </si>
  <si>
    <t>Share of Reported Segment Total</t>
  </si>
  <si>
    <t>YoY Change (2024)</t>
  </si>
  <si>
    <t>China-Specific Data Available?</t>
  </si>
  <si>
    <t>Interpretation / Source</t>
  </si>
  <si>
    <t>Logic</t>
  </si>
  <si>
    <t>No</t>
  </si>
  <si>
    <t>Global product segment from SIA Factbook, Section 2, p.9; not China-only.</t>
  </si>
  <si>
    <t>Memory</t>
  </si>
  <si>
    <t>Global product segment from SIA Factbook, Section 2, p.9; strong 2024 rebound.</t>
  </si>
  <si>
    <t>Analog</t>
  </si>
  <si>
    <t>Global product segment from SIA Factbook, Section 2, p.9.</t>
  </si>
  <si>
    <t>MPU</t>
  </si>
  <si>
    <t>Opto</t>
  </si>
  <si>
    <t>Discretes</t>
  </si>
  <si>
    <t>MCU</t>
  </si>
  <si>
    <t>Sensor</t>
  </si>
  <si>
    <t>DSP</t>
  </si>
  <si>
    <t>Reported segment total</t>
  </si>
  <si>
    <t>Rounded category values; total may differ from total global market due to rounding/coverage.</t>
  </si>
  <si>
    <t>Important limitation</t>
  </si>
  <si>
    <t>The supplied SIA Factbook provides global product-segment sales, not a complete China-only breakdown by these same categories. Do not infer China segment values from global shares.</t>
  </si>
  <si>
    <t>Geography</t>
  </si>
  <si>
    <t>2024 Market (USD bn)</t>
  </si>
  <si>
    <t>2024 YoY Growth</t>
  </si>
  <si>
    <t>Relationship / Notes</t>
  </si>
  <si>
    <t>Source</t>
  </si>
  <si>
    <t>Global</t>
  </si>
  <si>
    <t>Global semiconductor sales; annual total.</t>
  </si>
  <si>
    <t>S02 / SIA annual release</t>
  </si>
  <si>
    <t>Americas</t>
  </si>
  <si>
    <t>Regional market in SIA Factbook graphic; regional values are rounded.</t>
  </si>
  <si>
    <t>S01 / Factbook Section 2, p.10</t>
  </si>
  <si>
    <t>Asia Pacific</t>
  </si>
  <si>
    <t>Largest regional market; includes China in the Factbook regional series.</t>
  </si>
  <si>
    <t>China</t>
  </si>
  <si>
    <t>China is a subset of Asia Pacific; do not add China to Asia Pacific when calculating regional totals.</t>
  </si>
  <si>
    <t>Europe</t>
  </si>
  <si>
    <t>Rounded regional value from Factbook graphic.</t>
  </si>
  <si>
    <t>Japan</t>
  </si>
  <si>
    <t>China (Dec 2025 monthly, 3-month moving average)</t>
  </si>
  <si>
    <t>Monthly value, not annual market size. December 2025 sales; +3.8% month-on-month.</t>
  </si>
  <si>
    <t>S03 / December 2025 table</t>
  </si>
  <si>
    <t>Comparability note</t>
  </si>
  <si>
    <t>Regional values from the Factbook graphic are rounded and China is explicitly shown as a subset of Asia Pacific. December 2025 is a monthly three-month moving average and cannot be compared directly with annual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</si>
</sst>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2060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346"/>
        <bgColor rgb="FF0B3346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B7C9D6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3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indent="1"/>
    </xf>
    <xf numFmtId="0" fontId="4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4" xfId="0" applyBorder="1" applyAlignment="1">
      <alignment vertical="top" wrapText="1"/>
    </xf>
    <xf numFmtId="165" fontId="0" fillId="0" borderId="4" xfId="0" applyNumberFormat="1" applyBorder="1" applyAlignment="1">
      <alignment vertical="top" wrapText="1"/>
    </xf>
    <xf numFmtId="0" fontId="6" fillId="4" borderId="4" xfId="0" applyFont="1" applyFill="1" applyBorder="1" applyAlignment="1">
      <alignment vertical="top" wrapText="1"/>
    </xf>
    <xf numFmtId="164" fontId="0" fillId="0" borderId="4" xfId="0" applyNumberFormat="1" applyBorder="1" applyAlignment="1">
      <alignment vertical="top" wrapText="1"/>
    </xf>
    <xf numFmtId="2" fontId="0" fillId="0" borderId="4" xfId="0" applyNumberFormat="1" applyBorder="1" applyAlignment="1">
      <alignment vertical="top" wrapText="1"/>
    </xf>
    <xf numFmtId="0" fontId="7" fillId="5" borderId="4" xfId="0" applyFont="1" applyFill="1" applyBorder="1" applyAlignment="1">
      <alignment vertical="center" wrapText="1"/>
    </xf>
    <xf numFmtId="10" fontId="0" fillId="0" borderId="4" xfId="0" applyNumberFormat="1" applyBorder="1" applyAlignment="1">
      <alignment vertical="top" wrapText="1"/>
    </xf>
    <xf numFmtId="0" fontId="5" fillId="0" borderId="0" xfId="1" applyAlignment="1">
      <alignment vertical="top" wrapText="1"/>
    </xf>
    <xf numFmtId="0" fontId="0" fillId="0" borderId="4" xfId="0" applyBorder="1" applyAlignment="1">
      <alignment horizontal="right" vertical="top" wrapText="1"/>
    </xf>
    <xf numFmtId="0" fontId="0" fillId="4" borderId="4" xfId="0" applyFill="1" applyBorder="1" applyAlignment="1">
      <alignment vertical="top" wrapText="1"/>
    </xf>
    <xf numFmtId="0" fontId="0" fillId="0" borderId="4" xfId="0" applyBorder="1"/>
    <xf numFmtId="0" fontId="3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China vs Global Semiconductor Market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'2_Growth_Analysis'!$B$1</c:f>
              <c:strCache>
                <c:ptCount val="1"/>
                <c:pt idx="0">
                  <c:v>China Market (USD bn)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'2_Growth_Analysis'!$A$2:$A$7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'2_Growth_Analysis'!$B$2:$B$7</c:f>
              <c:numCache>
                <c:formatCode>General</c:formatCode>
                <c:ptCount val="6"/>
                <c:pt idx="0">
                  <c:v>151</c:v>
                </c:pt>
                <c:pt idx="1">
                  <c:v>192</c:v>
                </c:pt>
                <c:pt idx="2">
                  <c:v>180</c:v>
                </c:pt>
                <c:pt idx="3">
                  <c:v>153</c:v>
                </c:pt>
                <c:pt idx="4">
                  <c:v>151</c:v>
                </c:pt>
                <c:pt idx="5">
                  <c:v>177.12300000000002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FE-49A7-8503-BFAA0E950CF5}"/>
            </c:ext>
          </c:extLst>
        </c:ser>
        <c:ser>
          <c:idx val="1"/>
          <c:order val="1"/>
          <c:tx>
            <c:strRef>
              <c:f>'2_Growth_Analysis'!$C$1</c:f>
              <c:strCache>
                <c:ptCount val="1"/>
                <c:pt idx="0">
                  <c:v>Global Market (USD bn)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'2_Growth_Analysis'!$A$2:$A$7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'2_Growth_Analysis'!$C$2:$C$7</c:f>
              <c:numCache>
                <c:formatCode>General</c:formatCode>
                <c:ptCount val="6"/>
                <c:pt idx="0">
                  <c:v>440.4</c:v>
                </c:pt>
                <c:pt idx="1">
                  <c:v>555.9</c:v>
                </c:pt>
                <c:pt idx="2">
                  <c:v>574.1</c:v>
                </c:pt>
                <c:pt idx="3">
                  <c:v>526.79999999999995</c:v>
                </c:pt>
                <c:pt idx="4">
                  <c:v>630.5</c:v>
                </c:pt>
                <c:pt idx="5">
                  <c:v>791.7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BFE-49A7-8503-BFAA0E950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USD billions</a:t>
                </a:r>
              </a:p>
            </c:rich>
          </c:tx>
          <c:layout>
            <c:manualLayout>
              <c:xMode val="edge"/>
              <c:yMode val="edge"/>
              <c:x val="8.819444444444445E-2"/>
              <c:y val="0.27480555555555558"/>
            </c:manualLayout>
          </c:layout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Global Semiconductor Sales by Product Segment (2024)</a:t>
            </a:r>
          </a:p>
        </c:rich>
      </c:tx>
      <c:layout>
        <c:manualLayout>
          <c:xMode val="edge"/>
          <c:yMode val="edge"/>
          <c:x val="0.22287911833534074"/>
          <c:y val="3.152088258471236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09558771369794"/>
          <c:y val="0.1115485564304462"/>
          <c:w val="0.79207792438107394"/>
          <c:h val="0.7506924666331600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'3_Segment_Analysis'!$B$1</c:f>
              <c:strCache>
                <c:ptCount val="1"/>
                <c:pt idx="0">
                  <c:v>2024 Global Sales (USD bn)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37B-4EE4-AE81-6D9F572A048F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37B-4EE4-AE81-6D9F572A048F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37B-4EE4-AE81-6D9F572A048F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37B-4EE4-AE81-6D9F572A048F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37B-4EE4-AE81-6D9F572A048F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37B-4EE4-AE81-6D9F572A048F}"/>
              </c:ext>
            </c:extLst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37B-4EE4-AE81-6D9F572A048F}"/>
              </c:ext>
            </c:extLst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37B-4EE4-AE81-6D9F572A048F}"/>
              </c:ext>
            </c:extLst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37B-4EE4-AE81-6D9F572A048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'3_Segment_Analysis'!$A$2:$A$10</c:f>
              <c:strCache>
                <c:ptCount val="9"/>
                <c:pt idx="0">
                  <c:v>Logic</c:v>
                </c:pt>
                <c:pt idx="1">
                  <c:v>Memory</c:v>
                </c:pt>
                <c:pt idx="2">
                  <c:v>Analog</c:v>
                </c:pt>
                <c:pt idx="3">
                  <c:v>MPU</c:v>
                </c:pt>
                <c:pt idx="4">
                  <c:v>Opto</c:v>
                </c:pt>
                <c:pt idx="5">
                  <c:v>Discretes</c:v>
                </c:pt>
                <c:pt idx="6">
                  <c:v>MCU</c:v>
                </c:pt>
                <c:pt idx="7">
                  <c:v>Sensor</c:v>
                </c:pt>
                <c:pt idx="8">
                  <c:v>DSP</c:v>
                </c:pt>
              </c:strCache>
            </c:strRef>
          </c:cat>
          <c:val>
            <c:numRef>
              <c:f>'3_Segment_Analysis'!$B$2:$B$10</c:f>
              <c:numCache>
                <c:formatCode>0.0</c:formatCode>
                <c:ptCount val="9"/>
                <c:pt idx="0">
                  <c:v>215.8</c:v>
                </c:pt>
                <c:pt idx="1">
                  <c:v>165.5</c:v>
                </c:pt>
                <c:pt idx="2">
                  <c:v>79.599999999999994</c:v>
                </c:pt>
                <c:pt idx="3">
                  <c:v>54.2</c:v>
                </c:pt>
                <c:pt idx="4">
                  <c:v>41.1</c:v>
                </c:pt>
                <c:pt idx="5">
                  <c:v>31</c:v>
                </c:pt>
                <c:pt idx="6">
                  <c:v>21.8</c:v>
                </c:pt>
                <c:pt idx="7">
                  <c:v>18.899999999999999</c:v>
                </c:pt>
                <c:pt idx="8">
                  <c:v>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8-4908-B5BF-CA70D944B2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(USD bn)</a:t>
                </a:r>
              </a:p>
            </c:rich>
          </c:tx>
          <c:layout>
            <c:manualLayout>
              <c:xMode val="edge"/>
              <c:yMode val="edge"/>
              <c:x val="0.44392689934028523"/>
              <c:y val="0.93538343168096894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segment</a:t>
                </a:r>
              </a:p>
            </c:rich>
          </c:tx>
          <c:layout>
            <c:manualLayout>
              <c:xMode val="edge"/>
              <c:yMode val="edge"/>
              <c:x val="1.168067673973186E-2"/>
              <c:y val="0.44537052549282402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2024 Semiconductor Market by Geography (USD bn)</a:t>
            </a:r>
          </a:p>
        </c:rich>
      </c:tx>
      <c:layout>
        <c:manualLayout>
          <c:xMode val="edge"/>
          <c:yMode val="edge"/>
          <c:x val="0.19975074074074073"/>
          <c:y val="3.0868055555555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93429176328116"/>
          <c:y val="0.19402999697267473"/>
          <c:w val="0.76160396936923913"/>
          <c:h val="0.5916415777491919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'4_Geographic_Analysis'!$B$1</c:f>
              <c:strCache>
                <c:ptCount val="1"/>
                <c:pt idx="0">
                  <c:v>2024 Market (USD bn)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187-4131-938B-5E0192AE573C}"/>
              </c:ext>
            </c:extLst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187-4131-938B-5E0192AE573C}"/>
              </c:ext>
            </c:extLst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187-4131-938B-5E0192AE573C}"/>
              </c:ext>
            </c:extLst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187-4131-938B-5E0192AE573C}"/>
              </c:ext>
            </c:extLst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187-4131-938B-5E0192AE573C}"/>
              </c:ext>
            </c:extLst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187-4131-938B-5E0192AE57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'4_Geographic_Analysis'!$A$2:$A$7</c:f>
              <c:strCache>
                <c:ptCount val="6"/>
                <c:pt idx="0">
                  <c:v>Global</c:v>
                </c:pt>
                <c:pt idx="1">
                  <c:v>Americas</c:v>
                </c:pt>
                <c:pt idx="2">
                  <c:v>Asia Pacific</c:v>
                </c:pt>
                <c:pt idx="3">
                  <c:v>China</c:v>
                </c:pt>
                <c:pt idx="4">
                  <c:v>Europe</c:v>
                </c:pt>
                <c:pt idx="5">
                  <c:v>Japan</c:v>
                </c:pt>
              </c:strCache>
            </c:strRef>
          </c:cat>
          <c:val>
            <c:numRef>
              <c:f>'4_Geographic_Analysis'!$B$2:$B$7</c:f>
              <c:numCache>
                <c:formatCode>0.00</c:formatCode>
                <c:ptCount val="6"/>
                <c:pt idx="0">
                  <c:v>630.5</c:v>
                </c:pt>
                <c:pt idx="1">
                  <c:v>195</c:v>
                </c:pt>
                <c:pt idx="2">
                  <c:v>333.4</c:v>
                </c:pt>
                <c:pt idx="3">
                  <c:v>151</c:v>
                </c:pt>
                <c:pt idx="4">
                  <c:v>46</c:v>
                </c:pt>
                <c:pt idx="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2-44EB-A1D2-EAED78ADD6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Market size (USD bn)</a:t>
                </a:r>
              </a:p>
            </c:rich>
          </c:tx>
          <c:layout>
            <c:manualLayout>
              <c:xMode val="edge"/>
              <c:yMode val="edge"/>
              <c:x val="0.42137402047400252"/>
              <c:y val="0.88777256944444449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74222222222225"/>
          <c:y val="0.18869409722222222"/>
          <c:w val="0.12932475029604193"/>
          <c:h val="0.446487499999999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396240</xdr:colOff>
      <xdr:row>1</xdr:row>
      <xdr:rowOff>15240</xdr:rowOff>
    </xdr:from>
    <xdr:ext cx="5638800" cy="32232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98929</xdr:colOff>
      <xdr:row>11</xdr:row>
      <xdr:rowOff>86627</xdr:rowOff>
    </xdr:from>
    <xdr:to>
      <xdr:col>3</xdr:col>
      <xdr:colOff>3675381</xdr:colOff>
      <xdr:row>38</xdr:row>
      <xdr:rowOff>59890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29" y="2464067"/>
          <a:ext cx="9479412" cy="4911023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5</xdr:col>
      <xdr:colOff>578555</xdr:colOff>
      <xdr:row>1</xdr:row>
      <xdr:rowOff>21167</xdr:rowOff>
    </xdr:from>
    <xdr:ext cx="5545667" cy="30621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0.02672</cdr:x>
      <cdr:y>0.69585</cdr:y>
    </cdr:from>
    <cdr:to>
      <cdr:x>0.17684</cdr:x>
      <cdr:y>0.74194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9DAC919-D146-60F0-CB01-8272049B77AD}"/>
            </a:ext>
          </a:extLst>
        </cdr:cNvPr>
        <cdr:cNvSpPr txBox="1"/>
      </cdr:nvSpPr>
      <cdr:spPr>
        <a:xfrm xmlns:a="http://schemas.openxmlformats.org/drawingml/2006/main">
          <a:off x="148167" y="2130777"/>
          <a:ext cx="832555" cy="1411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0.0229</cdr:x>
      <cdr:y>0.64516</cdr:y>
    </cdr:from>
    <cdr:to>
      <cdr:x>0.18779</cdr:x>
      <cdr:y>0.94378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1A4F6B3-BD0B-E321-A779-CFB3E03736E0}"/>
            </a:ext>
          </a:extLst>
        </cdr:cNvPr>
        <cdr:cNvSpPr txBox="1"/>
      </cdr:nvSpPr>
      <cdr:spPr>
        <a:xfrm xmlns:a="http://schemas.openxmlformats.org/drawingml/2006/main">
          <a:off x="127000" y="197555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0.02226</cdr:x>
      <cdr:y>0.15783</cdr:y>
    </cdr:from>
    <cdr:to>
      <cdr:x>0.10242</cdr:x>
      <cdr:y>0.66014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EFFB8E8-3174-8807-A791-5B854062427E}"/>
            </a:ext>
          </a:extLst>
        </cdr:cNvPr>
        <cdr:cNvSpPr txBox="1"/>
      </cdr:nvSpPr>
      <cdr:spPr>
        <a:xfrm xmlns:a="http://schemas.openxmlformats.org/drawingml/2006/main" rot="16200000">
          <a:off x="-423334" y="1030111"/>
          <a:ext cx="1538111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rtl="0"/>
          <a:r>
            <a:rPr lang="en-IN" sz="900" b="1" i="0" u="none" strike="noStrike" kern="1200" cap="all" baseline="0">
              <a:solidFill>
                <a:sysClr val="window" lastClr="FFFFFF">
                  <a:lumMod val="85000"/>
                </a:sysClr>
              </a:solidFill>
              <a:latin typeface="+mn-lt"/>
              <a:ea typeface="+mn-ea"/>
              <a:cs typeface="+mn-cs"/>
            </a:rPr>
            <a:t>Geography</a:t>
          </a:r>
        </a:p>
        <a:p xmlns:a="http://schemas.openxmlformats.org/drawingml/2006/main">
          <a:endParaRPr lang="en-IN" sz="1100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422795</xdr:colOff>
      <xdr:row>11</xdr:row>
      <xdr:rowOff>21245</xdr:rowOff>
    </xdr:from>
    <xdr:to>
      <xdr:col>3</xdr:col>
      <xdr:colOff>1532728</xdr:colOff>
      <xdr:row>24</xdr:row>
      <xdr:rowOff>161636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795" y="4069851"/>
          <a:ext cx="7421448" cy="437372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1885759</xdr:colOff>
      <xdr:row>11</xdr:row>
      <xdr:rowOff>15393</xdr:rowOff>
    </xdr:from>
    <xdr:to>
      <xdr:col>5</xdr:col>
      <xdr:colOff>1252063</xdr:colOff>
      <xdr:row>25</xdr:row>
      <xdr:rowOff>70660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7274" y="4063999"/>
          <a:ext cx="7940728" cy="44733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400242</xdr:colOff>
      <xdr:row>30</xdr:row>
      <xdr:rowOff>84667</xdr:rowOff>
    </xdr:from>
    <xdr:to>
      <xdr:col>2</xdr:col>
      <xdr:colOff>1575223</xdr:colOff>
      <xdr:row>57</xdr:row>
      <xdr:rowOff>134288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242" y="9474970"/>
          <a:ext cx="4877223" cy="503725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1793394</xdr:colOff>
      <xdr:row>30</xdr:row>
      <xdr:rowOff>153940</xdr:rowOff>
    </xdr:from>
    <xdr:to>
      <xdr:col>4</xdr:col>
      <xdr:colOff>2229312</xdr:colOff>
      <xdr:row>50</xdr:row>
      <xdr:rowOff>48726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04909" y="9544243"/>
          <a:ext cx="4892464" cy="358933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477213</xdr:colOff>
      <xdr:row>61</xdr:row>
      <xdr:rowOff>46183</xdr:rowOff>
    </xdr:from>
    <xdr:to>
      <xdr:col>3</xdr:col>
      <xdr:colOff>1832082</xdr:colOff>
      <xdr:row>82</xdr:row>
      <xdr:rowOff>182998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7213" y="15163031"/>
          <a:ext cx="7666384" cy="401608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2201333</xdr:colOff>
      <xdr:row>61</xdr:row>
      <xdr:rowOff>61577</xdr:rowOff>
    </xdr:from>
    <xdr:to>
      <xdr:col>5</xdr:col>
      <xdr:colOff>1194225</xdr:colOff>
      <xdr:row>75</xdr:row>
      <xdr:rowOff>28316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12848" y="15178425"/>
          <a:ext cx="7567316" cy="25529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446424</xdr:colOff>
      <xdr:row>87</xdr:row>
      <xdr:rowOff>46180</xdr:rowOff>
    </xdr:from>
    <xdr:to>
      <xdr:col>3</xdr:col>
      <xdr:colOff>1854638</xdr:colOff>
      <xdr:row>101</xdr:row>
      <xdr:rowOff>66265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6424" y="19965938"/>
          <a:ext cx="7719729" cy="26062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2209030</xdr:colOff>
      <xdr:row>87</xdr:row>
      <xdr:rowOff>53879</xdr:rowOff>
    </xdr:from>
    <xdr:to>
      <xdr:col>5</xdr:col>
      <xdr:colOff>4280669</xdr:colOff>
      <xdr:row>103</xdr:row>
      <xdr:rowOff>169369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20545" y="19973637"/>
          <a:ext cx="10646063" cy="307112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446426</xdr:colOff>
      <xdr:row>107</xdr:row>
      <xdr:rowOff>23091</xdr:rowOff>
    </xdr:from>
    <xdr:to>
      <xdr:col>3</xdr:col>
      <xdr:colOff>3463637</xdr:colOff>
      <xdr:row>117</xdr:row>
      <xdr:rowOff>146497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46426" y="23637394"/>
          <a:ext cx="9328726" cy="197067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5.xml"/><Relationship Id="rId3" Type="http://schemas.openxmlformats.org/officeDocument/2006/relationships/hyperlink" Target="https://www.semiconductors.org/global-annual-semiconductor-sales-increase-25-6-to-791-7-billion-in-2025/" TargetMode="External"/><Relationship Id="rId7" Type="http://schemas.openxmlformats.org/officeDocument/2006/relationships/hyperlink" Target="https://omdia.tech.informa.com/om143049/2026-trends-to-watch-semiconductors" TargetMode="External"/><Relationship Id="rId2" Type="http://schemas.openxmlformats.org/officeDocument/2006/relationships/hyperlink" Target="https://www.semiconductors.org/global-annual-semiconductor-sales-increase-25-6-to-791-7-billion-in-2025/" TargetMode="External"/><Relationship Id="rId1" Type="http://schemas.openxmlformats.org/officeDocument/2006/relationships/hyperlink" Target="https://www.semiconductors.org/wp-content/uploads/2025/05/2025-SIA-Factbook-FINAL.pdf" TargetMode="External"/><Relationship Id="rId6" Type="http://schemas.openxmlformats.org/officeDocument/2006/relationships/hyperlink" Target="https://ceias.eu/where-chinas-ai-chip-supply-chain-stands-in-2026/" TargetMode="External"/><Relationship Id="rId5" Type="http://schemas.openxmlformats.org/officeDocument/2006/relationships/hyperlink" Target="https://www.csis.org/analysis/chinas-localization-drive-semiconductors-gains-impetus-allied-chip-export-controls" TargetMode="External"/><Relationship Id="rId4" Type="http://schemas.openxmlformats.org/officeDocument/2006/relationships/hyperlink" Target="https://www.wsts.org/76/103/Global-Semiconductor-Market-grows-26-in-2025-to-79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B2:I29"/>
  <sheetViews>
    <sheetView workbookViewId="0">
      <selection activeCell="B12" sqref="B12:I12"/>
    </sheetView>
  </sheetViews>
  <sheetFormatPr defaultRowHeight="14.4" x14ac:dyDescent="0.3"/>
  <cols>
    <col min="2" max="2" width="45" customWidth="1"/>
    <col min="3" max="3" width="15" customWidth="1"/>
    <col min="4" max="9" width="12" customWidth="1"/>
  </cols>
  <sheetData>
    <row r="2" spans="2:9" ht="24" customHeight="1" x14ac:dyDescent="0.3">
      <c r="B2" s="23" t="s">
        <v>55</v>
      </c>
      <c r="C2" s="24"/>
      <c r="D2" s="24"/>
      <c r="E2" s="24"/>
      <c r="F2" s="24"/>
      <c r="G2" s="24"/>
      <c r="H2" s="24"/>
      <c r="I2" s="24"/>
    </row>
    <row r="4" spans="2:9" ht="19.95" customHeight="1" x14ac:dyDescent="0.3">
      <c r="B4" s="22" t="s">
        <v>56</v>
      </c>
      <c r="C4" s="20"/>
      <c r="D4" s="20"/>
      <c r="E4" s="20"/>
      <c r="F4" s="20"/>
      <c r="G4" s="20"/>
      <c r="H4" s="20"/>
      <c r="I4" s="21"/>
    </row>
    <row r="5" spans="2:9" x14ac:dyDescent="0.3">
      <c r="B5" s="1" t="s">
        <v>57</v>
      </c>
      <c r="C5" s="2"/>
      <c r="D5" s="2"/>
      <c r="E5" s="2"/>
      <c r="F5" s="2"/>
      <c r="G5" s="2"/>
      <c r="H5" s="2"/>
      <c r="I5" s="2"/>
    </row>
    <row r="6" spans="2:9" x14ac:dyDescent="0.3">
      <c r="B6" s="1" t="s">
        <v>58</v>
      </c>
      <c r="C6" s="2"/>
      <c r="D6" s="2"/>
      <c r="E6" s="2"/>
      <c r="F6" s="2"/>
      <c r="G6" s="2"/>
      <c r="H6" s="2"/>
      <c r="I6" s="2"/>
    </row>
    <row r="7" spans="2:9" x14ac:dyDescent="0.3">
      <c r="B7" s="2"/>
      <c r="C7" s="3"/>
      <c r="D7" s="2"/>
      <c r="E7" s="2"/>
      <c r="F7" s="2"/>
      <c r="G7" s="2"/>
      <c r="H7" s="2"/>
      <c r="I7" s="2"/>
    </row>
    <row r="8" spans="2:9" x14ac:dyDescent="0.3">
      <c r="B8" s="4" t="s">
        <v>59</v>
      </c>
      <c r="C8" s="3"/>
      <c r="D8" s="2"/>
      <c r="E8" s="2"/>
      <c r="F8" s="2"/>
      <c r="G8" s="2"/>
      <c r="H8" s="2"/>
      <c r="I8" s="2"/>
    </row>
    <row r="9" spans="2:9" x14ac:dyDescent="0.3">
      <c r="B9" s="4" t="s">
        <v>60</v>
      </c>
      <c r="C9" s="2"/>
      <c r="D9" s="2"/>
      <c r="E9" s="2"/>
      <c r="F9" s="2"/>
      <c r="G9" s="2"/>
      <c r="H9" s="2"/>
      <c r="I9" s="2"/>
    </row>
    <row r="11" spans="2:9" ht="19.95" customHeight="1" x14ac:dyDescent="0.3">
      <c r="B11" s="22" t="s">
        <v>61</v>
      </c>
      <c r="C11" s="20"/>
      <c r="D11" s="20"/>
      <c r="E11" s="20"/>
      <c r="F11" s="20"/>
      <c r="G11" s="20"/>
      <c r="H11" s="20"/>
      <c r="I11" s="21"/>
    </row>
    <row r="12" spans="2:9" ht="31.05" customHeight="1" x14ac:dyDescent="0.3">
      <c r="B12" s="19" t="s">
        <v>62</v>
      </c>
      <c r="C12" s="20"/>
      <c r="D12" s="20"/>
      <c r="E12" s="20"/>
      <c r="F12" s="20"/>
      <c r="G12" s="20"/>
      <c r="H12" s="20"/>
      <c r="I12" s="21"/>
    </row>
    <row r="13" spans="2:9" x14ac:dyDescent="0.3">
      <c r="B13" s="1"/>
      <c r="C13" s="2"/>
      <c r="D13" s="2"/>
      <c r="E13" s="2"/>
      <c r="F13" s="2"/>
      <c r="G13" s="2"/>
      <c r="H13" s="2"/>
      <c r="I13" s="2"/>
    </row>
    <row r="14" spans="2:9" x14ac:dyDescent="0.3">
      <c r="B14" s="4" t="s">
        <v>63</v>
      </c>
      <c r="C14" s="2"/>
      <c r="D14" s="2"/>
      <c r="E14" s="2"/>
      <c r="F14" s="2"/>
      <c r="G14" s="2"/>
      <c r="H14" s="2"/>
      <c r="I14" s="2"/>
    </row>
    <row r="15" spans="2:9" x14ac:dyDescent="0.3">
      <c r="B15" s="4" t="s">
        <v>64</v>
      </c>
      <c r="C15" s="2"/>
      <c r="D15" s="2"/>
      <c r="E15" s="2"/>
      <c r="F15" s="2"/>
      <c r="G15" s="2"/>
      <c r="H15" s="2"/>
      <c r="I15" s="2"/>
    </row>
    <row r="17" spans="2:9" x14ac:dyDescent="0.3">
      <c r="B17" s="1"/>
      <c r="C17" s="2"/>
      <c r="D17" s="2"/>
      <c r="E17" s="2"/>
      <c r="F17" s="2"/>
      <c r="G17" s="2"/>
      <c r="H17" s="2"/>
      <c r="I17" s="2"/>
    </row>
    <row r="18" spans="2:9" x14ac:dyDescent="0.3">
      <c r="B18" s="1"/>
      <c r="C18" s="2"/>
      <c r="D18" s="2"/>
      <c r="E18" s="2"/>
      <c r="F18" s="2"/>
      <c r="G18" s="2"/>
      <c r="H18" s="2"/>
      <c r="I18" s="2"/>
    </row>
    <row r="19" spans="2:9" x14ac:dyDescent="0.3">
      <c r="B19" s="2"/>
      <c r="C19" s="2"/>
      <c r="D19" s="2"/>
      <c r="E19" s="2"/>
      <c r="F19" s="2"/>
      <c r="G19" s="2"/>
      <c r="H19" s="2"/>
      <c r="I19" s="2"/>
    </row>
    <row r="20" spans="2:9" x14ac:dyDescent="0.3">
      <c r="B20" s="2"/>
      <c r="C20" s="5"/>
      <c r="D20" s="5"/>
      <c r="E20" s="5"/>
      <c r="F20" s="5"/>
      <c r="G20" s="5"/>
      <c r="H20" s="5"/>
      <c r="I20" s="5"/>
    </row>
    <row r="21" spans="2:9" x14ac:dyDescent="0.3">
      <c r="B21" s="1"/>
      <c r="C21" s="6"/>
      <c r="D21" s="6"/>
      <c r="E21" s="6"/>
      <c r="F21" s="6"/>
      <c r="G21" s="2"/>
      <c r="H21" s="2"/>
      <c r="I21" s="2"/>
    </row>
    <row r="22" spans="2:9" x14ac:dyDescent="0.3">
      <c r="B22" s="1"/>
      <c r="C22" s="2"/>
      <c r="D22" s="7"/>
      <c r="E22" s="7"/>
      <c r="F22" s="7"/>
      <c r="G22" s="2"/>
      <c r="H22" s="2"/>
      <c r="I22" s="2"/>
    </row>
    <row r="23" spans="2:9" x14ac:dyDescent="0.3">
      <c r="B23" s="2"/>
      <c r="C23" s="2"/>
      <c r="D23" s="2"/>
      <c r="E23" s="2"/>
      <c r="F23" s="2"/>
      <c r="G23" s="2"/>
      <c r="H23" s="2"/>
      <c r="I23" s="2"/>
    </row>
    <row r="24" spans="2:9" x14ac:dyDescent="0.3">
      <c r="B24" s="1"/>
      <c r="C24" s="2"/>
      <c r="D24" s="2"/>
      <c r="E24" s="2"/>
      <c r="F24" s="2"/>
      <c r="G24" s="2"/>
      <c r="H24" s="2"/>
      <c r="I24" s="2"/>
    </row>
    <row r="25" spans="2:9" x14ac:dyDescent="0.3">
      <c r="B25" s="2"/>
      <c r="C25" s="2"/>
      <c r="D25" s="2"/>
      <c r="E25" s="2"/>
      <c r="F25" s="2"/>
      <c r="G25" s="2"/>
      <c r="H25" s="2"/>
      <c r="I25" s="2"/>
    </row>
    <row r="26" spans="2:9" x14ac:dyDescent="0.3">
      <c r="B26" s="2"/>
      <c r="C26" s="5"/>
      <c r="D26" s="5"/>
      <c r="E26" s="5"/>
      <c r="F26" s="5"/>
      <c r="G26" s="5"/>
      <c r="H26" s="2"/>
      <c r="I26" s="2"/>
    </row>
    <row r="27" spans="2:9" x14ac:dyDescent="0.3">
      <c r="B27" s="1"/>
      <c r="C27" s="6"/>
      <c r="D27" s="6"/>
      <c r="E27" s="6"/>
      <c r="F27" s="6"/>
      <c r="G27" s="2"/>
      <c r="H27" s="2"/>
      <c r="I27" s="2"/>
    </row>
    <row r="28" spans="2:9" x14ac:dyDescent="0.3">
      <c r="B28" s="1"/>
      <c r="C28" s="2"/>
      <c r="D28" s="7"/>
      <c r="E28" s="7"/>
      <c r="F28" s="7"/>
      <c r="G28" s="2"/>
      <c r="H28" s="2"/>
      <c r="I28" s="2"/>
    </row>
    <row r="29" spans="2:9" x14ac:dyDescent="0.3">
      <c r="B29" s="2"/>
      <c r="C29" s="2"/>
      <c r="D29" s="2"/>
      <c r="E29" s="2"/>
      <c r="F29" s="2"/>
      <c r="G29" s="2"/>
      <c r="H29" s="2"/>
      <c r="I29" s="2"/>
    </row>
  </sheetData>
  <mergeCells count="4">
    <mergeCell ref="B12:I12"/>
    <mergeCell ref="B11:I11"/>
    <mergeCell ref="B2:I2"/>
    <mergeCell ref="B4:I4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F10"/>
  <sheetViews>
    <sheetView showGridLines="0"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12" customWidth="1"/>
    <col min="2" max="3" width="22" customWidth="1"/>
    <col min="4" max="4" width="20" customWidth="1"/>
    <col min="5" max="5" width="14" customWidth="1"/>
    <col min="6" max="6" width="70" customWidth="1"/>
  </cols>
  <sheetData>
    <row r="1" spans="1:6" ht="31.95" customHeight="1" x14ac:dyDescent="0.3">
      <c r="A1" s="13" t="s">
        <v>65</v>
      </c>
      <c r="B1" s="13" t="s">
        <v>66</v>
      </c>
      <c r="C1" s="13" t="s">
        <v>67</v>
      </c>
      <c r="D1" s="13" t="s">
        <v>68</v>
      </c>
      <c r="E1" s="13" t="s">
        <v>0</v>
      </c>
      <c r="F1" s="13" t="s">
        <v>69</v>
      </c>
    </row>
    <row r="2" spans="1:6" x14ac:dyDescent="0.3">
      <c r="A2" s="8">
        <v>2020</v>
      </c>
      <c r="B2" s="9">
        <v>151</v>
      </c>
      <c r="C2" s="9">
        <v>440.4</v>
      </c>
      <c r="D2" s="8" t="s">
        <v>70</v>
      </c>
      <c r="E2" s="8" t="s">
        <v>6</v>
      </c>
      <c r="F2" s="8" t="s">
        <v>71</v>
      </c>
    </row>
    <row r="3" spans="1:6" x14ac:dyDescent="0.3">
      <c r="A3" s="8">
        <v>2021</v>
      </c>
      <c r="B3" s="9">
        <v>192</v>
      </c>
      <c r="C3" s="9">
        <v>555.9</v>
      </c>
      <c r="D3" s="8" t="s">
        <v>70</v>
      </c>
      <c r="E3" s="8" t="s">
        <v>6</v>
      </c>
      <c r="F3" s="8" t="s">
        <v>72</v>
      </c>
    </row>
    <row r="4" spans="1:6" x14ac:dyDescent="0.3">
      <c r="A4" s="8">
        <v>2022</v>
      </c>
      <c r="B4" s="9">
        <v>180</v>
      </c>
      <c r="C4" s="9">
        <v>574.1</v>
      </c>
      <c r="D4" s="8" t="s">
        <v>70</v>
      </c>
      <c r="E4" s="8" t="s">
        <v>6</v>
      </c>
      <c r="F4" s="8" t="s">
        <v>72</v>
      </c>
    </row>
    <row r="5" spans="1:6" x14ac:dyDescent="0.3">
      <c r="A5" s="8">
        <v>2023</v>
      </c>
      <c r="B5" s="9">
        <v>153</v>
      </c>
      <c r="C5" s="9">
        <v>526.79999999999995</v>
      </c>
      <c r="D5" s="8" t="s">
        <v>70</v>
      </c>
      <c r="E5" s="8" t="s">
        <v>6</v>
      </c>
      <c r="F5" s="8" t="s">
        <v>72</v>
      </c>
    </row>
    <row r="6" spans="1:6" ht="28.8" customHeight="1" x14ac:dyDescent="0.3">
      <c r="A6" s="8">
        <v>2024</v>
      </c>
      <c r="B6" s="9">
        <v>151</v>
      </c>
      <c r="C6" s="9">
        <v>630.5</v>
      </c>
      <c r="D6" s="8" t="s">
        <v>70</v>
      </c>
      <c r="E6" s="8" t="s">
        <v>73</v>
      </c>
      <c r="F6" s="8" t="s">
        <v>74</v>
      </c>
    </row>
    <row r="7" spans="1:6" ht="28.8" customHeight="1" x14ac:dyDescent="0.3">
      <c r="A7" s="8">
        <v>2025</v>
      </c>
      <c r="B7" s="9">
        <f>B6*(1+17.3%)</f>
        <v>177.12300000000002</v>
      </c>
      <c r="C7" s="9">
        <v>791.7</v>
      </c>
      <c r="D7" s="8" t="s">
        <v>75</v>
      </c>
      <c r="E7" s="8" t="s">
        <v>76</v>
      </c>
      <c r="F7" s="8" t="s">
        <v>77</v>
      </c>
    </row>
    <row r="9" spans="1:6" ht="28.8" customHeight="1" x14ac:dyDescent="0.3">
      <c r="A9" s="10" t="s">
        <v>78</v>
      </c>
      <c r="B9" s="17" t="s">
        <v>79</v>
      </c>
      <c r="C9" s="18"/>
      <c r="D9" s="18"/>
      <c r="E9" s="18"/>
      <c r="F9" s="18"/>
    </row>
    <row r="10" spans="1:6" x14ac:dyDescent="0.3">
      <c r="A10" s="10" t="s">
        <v>80</v>
      </c>
      <c r="B10" s="17" t="s">
        <v>81</v>
      </c>
      <c r="C10" s="18"/>
      <c r="D10" s="18"/>
      <c r="E10" s="18"/>
      <c r="F10" s="18"/>
    </row>
  </sheetData>
  <mergeCells count="2">
    <mergeCell ref="B10:F10"/>
    <mergeCell ref="B9:F9"/>
  </mergeCells>
  <pageMargins left="0.7" right="0.7" top="0.75" bottom="0.75" header="0.3" footer="0.3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  <pageSetUpPr fitToPage="1"/>
  </sheetPr>
  <dimension ref="A1:F12"/>
  <sheetViews>
    <sheetView showGridLines="0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25" customWidth="1"/>
    <col min="2" max="3" width="23" customWidth="1"/>
    <col min="4" max="5" width="20" customWidth="1"/>
    <col min="6" max="6" width="22" customWidth="1"/>
  </cols>
  <sheetData>
    <row r="1" spans="1:6" ht="31.95" customHeight="1" x14ac:dyDescent="0.3">
      <c r="A1" s="13" t="s">
        <v>65</v>
      </c>
      <c r="B1" s="13" t="s">
        <v>66</v>
      </c>
      <c r="C1" s="13" t="s">
        <v>67</v>
      </c>
      <c r="D1" s="13" t="s">
        <v>82</v>
      </c>
      <c r="E1" s="13" t="s">
        <v>83</v>
      </c>
      <c r="F1" s="13" t="s">
        <v>84</v>
      </c>
    </row>
    <row r="2" spans="1:6" x14ac:dyDescent="0.3">
      <c r="A2" s="8">
        <f>'1_Market_Data'!A2</f>
        <v>2020</v>
      </c>
      <c r="B2" s="8">
        <f>'1_Market_Data'!B2</f>
        <v>151</v>
      </c>
      <c r="C2" s="8">
        <f>'1_Market_Data'!C2</f>
        <v>440.4</v>
      </c>
      <c r="D2" s="14" t="str">
        <f t="shared" ref="D2:E7" si="0">IFERROR(B2/B1-1,"")</f>
        <v/>
      </c>
      <c r="E2" s="14" t="str">
        <f t="shared" si="0"/>
        <v/>
      </c>
      <c r="F2" s="14">
        <f t="shared" ref="F2:F7" si="1">B2/C2</f>
        <v>0.34287011807447776</v>
      </c>
    </row>
    <row r="3" spans="1:6" x14ac:dyDescent="0.3">
      <c r="A3" s="8">
        <f>'1_Market_Data'!A3</f>
        <v>2021</v>
      </c>
      <c r="B3" s="8">
        <f>'1_Market_Data'!B3</f>
        <v>192</v>
      </c>
      <c r="C3" s="8">
        <f>'1_Market_Data'!C3</f>
        <v>555.9</v>
      </c>
      <c r="D3" s="14">
        <f t="shared" si="0"/>
        <v>0.27152317880794707</v>
      </c>
      <c r="E3" s="14">
        <f t="shared" si="0"/>
        <v>0.2622615803814714</v>
      </c>
      <c r="F3" s="14">
        <f t="shared" si="1"/>
        <v>0.34538586076632488</v>
      </c>
    </row>
    <row r="4" spans="1:6" x14ac:dyDescent="0.3">
      <c r="A4" s="8">
        <f>'1_Market_Data'!A4</f>
        <v>2022</v>
      </c>
      <c r="B4" s="8">
        <f>'1_Market_Data'!B4</f>
        <v>180</v>
      </c>
      <c r="C4" s="8">
        <f>'1_Market_Data'!C4</f>
        <v>574.1</v>
      </c>
      <c r="D4" s="14">
        <f t="shared" si="0"/>
        <v>-6.25E-2</v>
      </c>
      <c r="E4" s="14">
        <f t="shared" si="0"/>
        <v>3.2739701385141373E-2</v>
      </c>
      <c r="F4" s="14">
        <f t="shared" si="1"/>
        <v>0.31353422748650062</v>
      </c>
    </row>
    <row r="5" spans="1:6" x14ac:dyDescent="0.3">
      <c r="A5" s="8">
        <f>'1_Market_Data'!A5</f>
        <v>2023</v>
      </c>
      <c r="B5" s="8">
        <f>'1_Market_Data'!B5</f>
        <v>153</v>
      </c>
      <c r="C5" s="8">
        <f>'1_Market_Data'!C5</f>
        <v>526.79999999999995</v>
      </c>
      <c r="D5" s="14">
        <f t="shared" si="0"/>
        <v>-0.15000000000000002</v>
      </c>
      <c r="E5" s="14">
        <f t="shared" si="0"/>
        <v>-8.2389827556174966E-2</v>
      </c>
      <c r="F5" s="14">
        <f t="shared" si="1"/>
        <v>0.29043280182232351</v>
      </c>
    </row>
    <row r="6" spans="1:6" x14ac:dyDescent="0.3">
      <c r="A6" s="8">
        <f>'1_Market_Data'!A6</f>
        <v>2024</v>
      </c>
      <c r="B6" s="8">
        <f>'1_Market_Data'!B6</f>
        <v>151</v>
      </c>
      <c r="C6" s="8">
        <f>'1_Market_Data'!C6</f>
        <v>630.5</v>
      </c>
      <c r="D6" s="14">
        <f t="shared" si="0"/>
        <v>-1.3071895424836555E-2</v>
      </c>
      <c r="E6" s="14">
        <f t="shared" si="0"/>
        <v>0.19684889901290825</v>
      </c>
      <c r="F6" s="14">
        <f t="shared" si="1"/>
        <v>0.23949246629659002</v>
      </c>
    </row>
    <row r="7" spans="1:6" x14ac:dyDescent="0.3">
      <c r="A7" s="8">
        <f>'1_Market_Data'!A7</f>
        <v>2025</v>
      </c>
      <c r="B7" s="8">
        <f>'1_Market_Data'!B7</f>
        <v>177.12300000000002</v>
      </c>
      <c r="C7" s="8">
        <f>'1_Market_Data'!C7</f>
        <v>791.7</v>
      </c>
      <c r="D7" s="14">
        <f t="shared" si="0"/>
        <v>0.17300000000000004</v>
      </c>
      <c r="E7" s="14">
        <f t="shared" si="0"/>
        <v>0.25567010309278349</v>
      </c>
      <c r="F7" s="14">
        <f t="shared" si="1"/>
        <v>0.22372489579386132</v>
      </c>
    </row>
    <row r="9" spans="1:6" x14ac:dyDescent="0.3">
      <c r="A9" s="8" t="s">
        <v>85</v>
      </c>
      <c r="B9" s="11">
        <f>(B7/B2)^(1/5)-1</f>
        <v>3.2427591332965466E-2</v>
      </c>
    </row>
    <row r="10" spans="1:6" x14ac:dyDescent="0.3">
      <c r="A10" s="8" t="s">
        <v>86</v>
      </c>
      <c r="B10" s="11">
        <f>(C7/C2)^(1/5)-1</f>
        <v>0.1244565198537102</v>
      </c>
    </row>
    <row r="12" spans="1:6" x14ac:dyDescent="0.3">
      <c r="A12" s="10" t="s">
        <v>87</v>
      </c>
      <c r="B12" s="17" t="s">
        <v>88</v>
      </c>
      <c r="C12" s="18"/>
      <c r="D12" s="18"/>
      <c r="E12" s="18"/>
      <c r="F12" s="18"/>
    </row>
  </sheetData>
  <mergeCells count="1">
    <mergeCell ref="B12:F12"/>
  </mergeCells>
  <pageMargins left="0.7" right="0.7" top="0.75" bottom="0.75" header="0.3" footer="0.3"/>
  <pageSetup fitToHeight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65D"/>
    <pageSetUpPr fitToPage="1"/>
  </sheetPr>
  <dimension ref="A1:F13"/>
  <sheetViews>
    <sheetView showGridLines="0" tabSelected="1" topLeftCell="E1" workbookViewId="0">
      <pane ySplit="1" topLeftCell="A3" activePane="bottomLeft" state="frozen"/>
      <selection pane="bottomLeft" activeCell="H20" sqref="H20"/>
    </sheetView>
  </sheetViews>
  <sheetFormatPr defaultRowHeight="14.4" x14ac:dyDescent="0.3"/>
  <cols>
    <col min="1" max="1" width="20" customWidth="1"/>
    <col min="2" max="2" width="24" customWidth="1"/>
    <col min="3" max="3" width="30" customWidth="1"/>
    <col min="4" max="4" width="20" customWidth="1"/>
    <col min="5" max="5" width="28" customWidth="1"/>
    <col min="6" max="6" width="65" customWidth="1"/>
  </cols>
  <sheetData>
    <row r="1" spans="1:6" ht="31.95" customHeight="1" x14ac:dyDescent="0.3">
      <c r="A1" s="13" t="s">
        <v>89</v>
      </c>
      <c r="B1" s="13" t="s">
        <v>90</v>
      </c>
      <c r="C1" s="13" t="s">
        <v>91</v>
      </c>
      <c r="D1" s="13" t="s">
        <v>92</v>
      </c>
      <c r="E1" s="13" t="s">
        <v>93</v>
      </c>
      <c r="F1" s="13" t="s">
        <v>94</v>
      </c>
    </row>
    <row r="2" spans="1:6" x14ac:dyDescent="0.3">
      <c r="A2" s="8" t="s">
        <v>95</v>
      </c>
      <c r="B2" s="9">
        <v>215.8</v>
      </c>
      <c r="C2" s="11">
        <f t="shared" ref="C2:C10" si="0">B2/SUM($B$2:$B$10)</f>
        <v>0.34221376466856962</v>
      </c>
      <c r="D2" s="11">
        <v>0.20799999999999999</v>
      </c>
      <c r="E2" s="16" t="s">
        <v>96</v>
      </c>
      <c r="F2" s="8" t="s">
        <v>97</v>
      </c>
    </row>
    <row r="3" spans="1:6" ht="28.8" customHeight="1" x14ac:dyDescent="0.3">
      <c r="A3" s="8" t="s">
        <v>98</v>
      </c>
      <c r="B3" s="9">
        <v>165.5</v>
      </c>
      <c r="C3" s="11">
        <f t="shared" si="0"/>
        <v>0.26244846178242942</v>
      </c>
      <c r="D3" s="11">
        <v>0.79300000000000004</v>
      </c>
      <c r="E3" s="16" t="s">
        <v>96</v>
      </c>
      <c r="F3" s="8" t="s">
        <v>99</v>
      </c>
    </row>
    <row r="4" spans="1:6" x14ac:dyDescent="0.3">
      <c r="A4" s="8" t="s">
        <v>100</v>
      </c>
      <c r="B4" s="9">
        <v>79.599999999999994</v>
      </c>
      <c r="C4" s="11">
        <f t="shared" si="0"/>
        <v>0.12622898826514428</v>
      </c>
      <c r="D4" s="11">
        <v>-1.9E-2</v>
      </c>
      <c r="E4" s="16" t="s">
        <v>96</v>
      </c>
      <c r="F4" s="8" t="s">
        <v>101</v>
      </c>
    </row>
    <row r="5" spans="1:6" x14ac:dyDescent="0.3">
      <c r="A5" s="8" t="s">
        <v>102</v>
      </c>
      <c r="B5" s="9">
        <v>54.2</v>
      </c>
      <c r="C5" s="11">
        <f t="shared" si="0"/>
        <v>8.5949888994608314E-2</v>
      </c>
      <c r="D5" s="11">
        <v>0.19600000000000001</v>
      </c>
      <c r="E5" s="16" t="s">
        <v>96</v>
      </c>
      <c r="F5" s="8" t="s">
        <v>101</v>
      </c>
    </row>
    <row r="6" spans="1:6" x14ac:dyDescent="0.3">
      <c r="A6" s="8" t="s">
        <v>103</v>
      </c>
      <c r="B6" s="9">
        <v>41.1</v>
      </c>
      <c r="C6" s="11">
        <f t="shared" si="0"/>
        <v>6.5176022835394865E-2</v>
      </c>
      <c r="D6" s="11">
        <v>-4.9000000000000002E-2</v>
      </c>
      <c r="E6" s="16" t="s">
        <v>96</v>
      </c>
      <c r="F6" s="8" t="s">
        <v>101</v>
      </c>
    </row>
    <row r="7" spans="1:6" x14ac:dyDescent="0.3">
      <c r="A7" s="8" t="s">
        <v>104</v>
      </c>
      <c r="B7" s="9">
        <v>31</v>
      </c>
      <c r="C7" s="11">
        <f t="shared" si="0"/>
        <v>4.9159530605772279E-2</v>
      </c>
      <c r="D7" s="11">
        <v>-0.127</v>
      </c>
      <c r="E7" s="16" t="s">
        <v>96</v>
      </c>
      <c r="F7" s="8" t="s">
        <v>101</v>
      </c>
    </row>
    <row r="8" spans="1:6" x14ac:dyDescent="0.3">
      <c r="A8" s="8" t="s">
        <v>105</v>
      </c>
      <c r="B8" s="9">
        <v>21.8</v>
      </c>
      <c r="C8" s="11">
        <f t="shared" si="0"/>
        <v>3.4570250555026959E-2</v>
      </c>
      <c r="D8" s="11">
        <v>-0.219</v>
      </c>
      <c r="E8" s="16" t="s">
        <v>96</v>
      </c>
      <c r="F8" s="8" t="s">
        <v>101</v>
      </c>
    </row>
    <row r="9" spans="1:6" x14ac:dyDescent="0.3">
      <c r="A9" s="8" t="s">
        <v>106</v>
      </c>
      <c r="B9" s="9">
        <v>18.899999999999999</v>
      </c>
      <c r="C9" s="11">
        <f t="shared" si="0"/>
        <v>2.997145575642245E-2</v>
      </c>
      <c r="D9" s="11">
        <v>-4.1000000000000002E-2</v>
      </c>
      <c r="E9" s="16" t="s">
        <v>96</v>
      </c>
      <c r="F9" s="8" t="s">
        <v>101</v>
      </c>
    </row>
    <row r="10" spans="1:6" x14ac:dyDescent="0.3">
      <c r="A10" s="8" t="s">
        <v>107</v>
      </c>
      <c r="B10" s="9">
        <v>2.7</v>
      </c>
      <c r="C10" s="11">
        <f t="shared" si="0"/>
        <v>4.2816365366317791E-3</v>
      </c>
      <c r="D10" s="11">
        <v>-0.156</v>
      </c>
      <c r="E10" s="16" t="s">
        <v>96</v>
      </c>
      <c r="F10" s="8" t="s">
        <v>101</v>
      </c>
    </row>
    <row r="11" spans="1:6" ht="28.8" customHeight="1" x14ac:dyDescent="0.3">
      <c r="A11" s="8" t="s">
        <v>108</v>
      </c>
      <c r="B11" s="9">
        <f>SUM(B2:B10)</f>
        <v>630.6</v>
      </c>
      <c r="C11" s="11">
        <f>SUM(C2:C10)</f>
        <v>1</v>
      </c>
      <c r="D11" s="8"/>
      <c r="E11" s="8"/>
      <c r="F11" s="8" t="s">
        <v>109</v>
      </c>
    </row>
    <row r="13" spans="1:6" x14ac:dyDescent="0.3">
      <c r="A13" s="10" t="s">
        <v>110</v>
      </c>
      <c r="B13" s="17" t="s">
        <v>111</v>
      </c>
      <c r="C13" s="18"/>
      <c r="D13" s="18"/>
      <c r="E13" s="18"/>
      <c r="F13" s="18"/>
    </row>
  </sheetData>
  <mergeCells count="1">
    <mergeCell ref="B13:F13"/>
  </mergeCells>
  <pageMargins left="0.7" right="0.7" top="0.75" bottom="0.75" header="0.3" footer="0.3"/>
  <pageSetup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365D"/>
    <pageSetUpPr fitToPage="1"/>
  </sheetPr>
  <dimension ref="A1:E10"/>
  <sheetViews>
    <sheetView showGridLines="0" zoomScale="108" workbookViewId="0">
      <pane ySplit="1" topLeftCell="A2" activePane="bottomLeft" state="frozen"/>
      <selection pane="bottomLeft" activeCell="H18" sqref="H18"/>
    </sheetView>
  </sheetViews>
  <sheetFormatPr defaultRowHeight="14.4" x14ac:dyDescent="0.3"/>
  <cols>
    <col min="1" max="1" width="42" customWidth="1"/>
    <col min="2" max="2" width="24" customWidth="1"/>
    <col min="3" max="3" width="20" customWidth="1"/>
    <col min="4" max="4" width="70" customWidth="1"/>
    <col min="5" max="5" width="35" customWidth="1"/>
  </cols>
  <sheetData>
    <row r="1" spans="1:5" ht="31.95" customHeight="1" x14ac:dyDescent="0.3">
      <c r="A1" s="13" t="s">
        <v>112</v>
      </c>
      <c r="B1" s="13" t="s">
        <v>113</v>
      </c>
      <c r="C1" s="13" t="s">
        <v>114</v>
      </c>
      <c r="D1" s="13" t="s">
        <v>115</v>
      </c>
      <c r="E1" s="13" t="s">
        <v>116</v>
      </c>
    </row>
    <row r="2" spans="1:5" x14ac:dyDescent="0.3">
      <c r="A2" s="8" t="s">
        <v>117</v>
      </c>
      <c r="B2" s="12">
        <v>630.5</v>
      </c>
      <c r="D2" s="8" t="s">
        <v>118</v>
      </c>
      <c r="E2" s="8" t="s">
        <v>119</v>
      </c>
    </row>
    <row r="3" spans="1:5" x14ac:dyDescent="0.3">
      <c r="A3" s="8" t="s">
        <v>120</v>
      </c>
      <c r="B3" s="12">
        <v>195</v>
      </c>
      <c r="C3" s="11">
        <v>0.45</v>
      </c>
      <c r="D3" s="8" t="s">
        <v>121</v>
      </c>
      <c r="E3" s="8" t="s">
        <v>122</v>
      </c>
    </row>
    <row r="4" spans="1:5" x14ac:dyDescent="0.3">
      <c r="A4" s="8" t="s">
        <v>123</v>
      </c>
      <c r="B4" s="12">
        <v>333.4</v>
      </c>
      <c r="C4" s="11">
        <v>0.15</v>
      </c>
      <c r="D4" s="8" t="s">
        <v>124</v>
      </c>
      <c r="E4" s="8" t="s">
        <v>122</v>
      </c>
    </row>
    <row r="5" spans="1:5" ht="28.8" customHeight="1" x14ac:dyDescent="0.3">
      <c r="A5" s="8" t="s">
        <v>125</v>
      </c>
      <c r="B5" s="12">
        <v>151</v>
      </c>
      <c r="C5" s="11">
        <v>-0.01</v>
      </c>
      <c r="D5" s="8" t="s">
        <v>126</v>
      </c>
      <c r="E5" s="8" t="s">
        <v>122</v>
      </c>
    </row>
    <row r="6" spans="1:5" x14ac:dyDescent="0.3">
      <c r="A6" s="8" t="s">
        <v>127</v>
      </c>
      <c r="B6" s="12">
        <v>46</v>
      </c>
      <c r="C6" s="11">
        <v>0.08</v>
      </c>
      <c r="D6" s="8" t="s">
        <v>128</v>
      </c>
      <c r="E6" s="8" t="s">
        <v>122</v>
      </c>
    </row>
    <row r="7" spans="1:5" x14ac:dyDescent="0.3">
      <c r="A7" s="8" t="s">
        <v>129</v>
      </c>
      <c r="B7" s="12">
        <v>46</v>
      </c>
      <c r="C7" s="11">
        <v>0</v>
      </c>
      <c r="D7" s="8" t="s">
        <v>128</v>
      </c>
      <c r="E7" s="8" t="s">
        <v>122</v>
      </c>
    </row>
    <row r="8" spans="1:5" ht="28.8" customHeight="1" x14ac:dyDescent="0.3">
      <c r="A8" s="8" t="s">
        <v>130</v>
      </c>
      <c r="B8" s="12">
        <v>21.29</v>
      </c>
      <c r="C8" s="11">
        <v>0.34100000000000003</v>
      </c>
      <c r="D8" s="8" t="s">
        <v>131</v>
      </c>
      <c r="E8" s="8" t="s">
        <v>132</v>
      </c>
    </row>
    <row r="10" spans="1:5" x14ac:dyDescent="0.3">
      <c r="A10" s="10" t="s">
        <v>133</v>
      </c>
      <c r="B10" s="17" t="s">
        <v>134</v>
      </c>
      <c r="C10" s="18"/>
      <c r="D10" s="18"/>
      <c r="E10" s="18"/>
    </row>
  </sheetData>
  <mergeCells count="1">
    <mergeCell ref="B10:E10"/>
  </mergeCells>
  <pageMargins left="0.7" right="0.7" top="0.75" bottom="0.75" header="0.3" footer="0.3"/>
  <pageSetup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365D"/>
    <pageSetUpPr fitToPage="1"/>
  </sheetPr>
  <dimension ref="A1:F106"/>
  <sheetViews>
    <sheetView showGridLines="0" zoomScale="99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12" customWidth="1"/>
    <col min="2" max="2" width="42" customWidth="1"/>
    <col min="3" max="3" width="34" customWidth="1"/>
    <col min="4" max="4" width="80" customWidth="1"/>
    <col min="5" max="5" width="58" customWidth="1"/>
    <col min="6" max="6" width="62" customWidth="1"/>
  </cols>
  <sheetData>
    <row r="1" spans="1:6" ht="31.9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43.2" customHeight="1" x14ac:dyDescent="0.3">
      <c r="A2" s="8" t="s">
        <v>6</v>
      </c>
      <c r="B2" s="8" t="s">
        <v>7</v>
      </c>
      <c r="C2" s="8" t="s">
        <v>8</v>
      </c>
      <c r="D2" s="15" t="s">
        <v>9</v>
      </c>
      <c r="E2" s="8" t="s">
        <v>10</v>
      </c>
      <c r="F2" s="8" t="s">
        <v>11</v>
      </c>
    </row>
    <row r="3" spans="1:6" ht="28.8" customHeight="1" x14ac:dyDescent="0.3">
      <c r="A3" s="8" t="s">
        <v>12</v>
      </c>
      <c r="B3" s="8" t="s">
        <v>13</v>
      </c>
      <c r="C3" s="8" t="s">
        <v>14</v>
      </c>
      <c r="D3" s="15" t="s">
        <v>15</v>
      </c>
      <c r="E3" s="8" t="s">
        <v>16</v>
      </c>
      <c r="F3" s="8" t="s">
        <v>17</v>
      </c>
    </row>
    <row r="4" spans="1:6" ht="28.8" customHeight="1" x14ac:dyDescent="0.3">
      <c r="A4" s="8" t="s">
        <v>18</v>
      </c>
      <c r="B4" s="8" t="s">
        <v>19</v>
      </c>
      <c r="C4" s="8" t="s">
        <v>20</v>
      </c>
      <c r="D4" s="15" t="s">
        <v>15</v>
      </c>
      <c r="E4" s="8" t="s">
        <v>21</v>
      </c>
      <c r="F4" s="8" t="s">
        <v>22</v>
      </c>
    </row>
    <row r="5" spans="1:6" ht="28.8" customHeight="1" x14ac:dyDescent="0.3">
      <c r="A5" s="8" t="s">
        <v>23</v>
      </c>
      <c r="B5" s="8" t="s">
        <v>24</v>
      </c>
      <c r="C5" s="8" t="s">
        <v>25</v>
      </c>
      <c r="D5" s="15" t="s">
        <v>26</v>
      </c>
      <c r="E5" s="8" t="s">
        <v>27</v>
      </c>
      <c r="F5" s="8" t="s">
        <v>28</v>
      </c>
    </row>
    <row r="6" spans="1:6" ht="28.8" customHeight="1" x14ac:dyDescent="0.3">
      <c r="A6" s="8" t="s">
        <v>29</v>
      </c>
      <c r="B6" s="8" t="s">
        <v>30</v>
      </c>
      <c r="C6" s="8" t="s">
        <v>31</v>
      </c>
      <c r="D6" s="15" t="s">
        <v>32</v>
      </c>
      <c r="E6" s="8" t="s">
        <v>33</v>
      </c>
      <c r="F6" s="8" t="s">
        <v>34</v>
      </c>
    </row>
    <row r="7" spans="1:6" ht="28.8" customHeight="1" x14ac:dyDescent="0.3">
      <c r="A7" s="8" t="s">
        <v>35</v>
      </c>
      <c r="B7" s="8" t="s">
        <v>36</v>
      </c>
      <c r="C7" s="8" t="s">
        <v>37</v>
      </c>
      <c r="D7" s="15" t="s">
        <v>38</v>
      </c>
      <c r="E7" s="8" t="s">
        <v>39</v>
      </c>
      <c r="F7" s="8" t="s">
        <v>40</v>
      </c>
    </row>
    <row r="8" spans="1:6" ht="43.2" customHeight="1" x14ac:dyDescent="0.3">
      <c r="A8" s="8" t="s">
        <v>41</v>
      </c>
      <c r="B8" s="8" t="s">
        <v>42</v>
      </c>
      <c r="C8" s="8" t="s">
        <v>43</v>
      </c>
      <c r="D8" s="15" t="s">
        <v>44</v>
      </c>
      <c r="E8" s="8" t="s">
        <v>45</v>
      </c>
      <c r="F8" s="8" t="s">
        <v>46</v>
      </c>
    </row>
    <row r="9" spans="1:6" ht="28.8" customHeight="1" x14ac:dyDescent="0.3"/>
    <row r="10" spans="1:6" x14ac:dyDescent="0.3">
      <c r="B10" t="s">
        <v>47</v>
      </c>
      <c r="D10" t="s">
        <v>48</v>
      </c>
    </row>
    <row r="11" spans="1:6" ht="28.8" customHeight="1" x14ac:dyDescent="0.3"/>
    <row r="12" spans="1:6" ht="86.4" customHeight="1" x14ac:dyDescent="0.3"/>
    <row r="13" spans="1:6" ht="86.4" customHeight="1" x14ac:dyDescent="0.3"/>
    <row r="29" spans="2:2" x14ac:dyDescent="0.3">
      <c r="B29" t="s">
        <v>49</v>
      </c>
    </row>
    <row r="60" spans="2:5" x14ac:dyDescent="0.3">
      <c r="B60" t="s">
        <v>50</v>
      </c>
      <c r="E60" t="s">
        <v>51</v>
      </c>
    </row>
    <row r="86" spans="2:5" x14ac:dyDescent="0.3">
      <c r="B86" t="s">
        <v>52</v>
      </c>
      <c r="E86" t="s">
        <v>53</v>
      </c>
    </row>
    <row r="106" spans="2:2" x14ac:dyDescent="0.3">
      <c r="B106" t="s">
        <v>54</v>
      </c>
    </row>
  </sheetData>
  <autoFilter ref="A1:F8" xr:uid="{00000000-0009-0000-0000-000005000000}"/>
  <hyperlinks>
    <hyperlink ref="D2" r:id="rId1" xr:uid="{00000000-0004-0000-0500-000000000000}"/>
    <hyperlink ref="D3" r:id="rId2" xr:uid="{00000000-0004-0000-0500-000001000000}"/>
    <hyperlink ref="D4" r:id="rId3" xr:uid="{00000000-0004-0000-0500-000002000000}"/>
    <hyperlink ref="D5" r:id="rId4" xr:uid="{00000000-0004-0000-0500-000003000000}"/>
    <hyperlink ref="D6" r:id="rId5" xr:uid="{00000000-0004-0000-0500-000004000000}"/>
    <hyperlink ref="D7" r:id="rId6" xr:uid="{00000000-0004-0000-0500-000005000000}"/>
    <hyperlink ref="D8" r:id="rId7" xr:uid="{00000000-0004-0000-0500-000006000000}"/>
  </hyperlinks>
  <pageMargins left="0.7" right="0.7" top="0.75" bottom="0.75" header="0.3" footer="0.3"/>
  <pageSetup fitToHeight="0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Assignment</vt:lpstr>
      <vt:lpstr>1_Market_Data</vt:lpstr>
      <vt:lpstr>2_Growth_Analysis</vt:lpstr>
      <vt:lpstr>3_Segment_Analysis</vt:lpstr>
      <vt:lpstr>4_Geographic_Analysis</vt:lpstr>
      <vt:lpstr>5_Sources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Gnaneshwari Mahimaluru</cp:lastModifiedBy>
  <dcterms:created xsi:type="dcterms:W3CDTF">2026-10-09T10:20:36Z</dcterms:created>
  <dcterms:modified xsi:type="dcterms:W3CDTF">2026-10-15T06:46:58Z</dcterms:modified>
</cp:coreProperties>
</file>