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amika255/Google Drive/Urban Climate/Simulations/"/>
    </mc:Choice>
  </mc:AlternateContent>
  <bookViews>
    <workbookView xWindow="820" yWindow="460" windowWidth="247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1" l="1"/>
  <c r="AA15" i="1"/>
  <c r="AA16" i="1"/>
  <c r="AA17" i="1"/>
  <c r="AA13" i="1"/>
  <c r="AA5" i="1"/>
  <c r="AA6" i="1"/>
  <c r="AA7" i="1"/>
  <c r="AA8" i="1"/>
  <c r="AA4" i="1"/>
  <c r="Z4" i="1"/>
  <c r="Q4" i="1"/>
  <c r="M5" i="1"/>
  <c r="N5" i="1"/>
  <c r="M6" i="1"/>
  <c r="N6" i="1"/>
  <c r="M7" i="1"/>
  <c r="N7" i="1"/>
  <c r="M8" i="1"/>
  <c r="N8" i="1"/>
  <c r="M4" i="1"/>
  <c r="L4" i="1"/>
  <c r="P4" i="1"/>
  <c r="N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Y4" i="1"/>
  <c r="X4" i="1"/>
  <c r="W4" i="1"/>
  <c r="V4" i="1"/>
  <c r="U4" i="1"/>
  <c r="T5" i="1"/>
  <c r="T6" i="1"/>
  <c r="T7" i="1"/>
  <c r="T8" i="1"/>
  <c r="T4" i="1"/>
  <c r="S5" i="1"/>
  <c r="S6" i="1"/>
  <c r="S7" i="1"/>
  <c r="S8" i="1"/>
  <c r="S4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T13" i="1"/>
  <c r="U13" i="1"/>
  <c r="V13" i="1"/>
  <c r="W13" i="1"/>
  <c r="X13" i="1"/>
  <c r="Y13" i="1"/>
  <c r="Z13" i="1"/>
  <c r="S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R13" i="1"/>
  <c r="L13" i="1"/>
  <c r="M13" i="1"/>
  <c r="N13" i="1"/>
  <c r="O13" i="1"/>
  <c r="P13" i="1"/>
  <c r="Q13" i="1"/>
  <c r="K13" i="1"/>
  <c r="P5" i="1"/>
  <c r="P6" i="1"/>
  <c r="P7" i="1"/>
  <c r="P8" i="1"/>
  <c r="L5" i="1"/>
  <c r="L6" i="1"/>
  <c r="L7" i="1"/>
  <c r="L8" i="1"/>
  <c r="R5" i="1"/>
  <c r="R6" i="1"/>
  <c r="R7" i="1"/>
  <c r="R8" i="1"/>
  <c r="R4" i="1"/>
  <c r="Q5" i="1"/>
  <c r="Q6" i="1"/>
  <c r="Q7" i="1"/>
  <c r="Q8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<sst xmlns="http://schemas.openxmlformats.org/spreadsheetml/2006/main" count="107" uniqueCount="31">
  <si>
    <t>C_e</t>
  </si>
  <si>
    <t>C_p</t>
  </si>
  <si>
    <t>C_i</t>
  </si>
  <si>
    <t>C_c</t>
  </si>
  <si>
    <t>Length</t>
  </si>
  <si>
    <t>Conductivity</t>
  </si>
  <si>
    <t>Minimum</t>
  </si>
  <si>
    <t>Maximum</t>
  </si>
  <si>
    <t>Building size</t>
  </si>
  <si>
    <t>Specific Heat*Density</t>
  </si>
  <si>
    <t>Btu/ft^3*F</t>
  </si>
  <si>
    <t>Btu/hr*ft*F</t>
  </si>
  <si>
    <t>ft</t>
  </si>
  <si>
    <t>ft^2</t>
  </si>
  <si>
    <t>Area_perimtr</t>
  </si>
  <si>
    <t>Area_core</t>
  </si>
  <si>
    <t>Btu/F</t>
  </si>
  <si>
    <t>Note: C = rho*specific_heat*L*A; R= L/conductivity*A</t>
  </si>
  <si>
    <t>R1</t>
  </si>
  <si>
    <t>R2</t>
  </si>
  <si>
    <t>R3</t>
  </si>
  <si>
    <t>R4</t>
  </si>
  <si>
    <t xml:space="preserve">in SI units ----&gt; </t>
  </si>
  <si>
    <t>Joules/Celcius</t>
  </si>
  <si>
    <t>J/C</t>
  </si>
  <si>
    <t>hr*F/Btu</t>
  </si>
  <si>
    <t>Celcius/Watt</t>
  </si>
  <si>
    <t>C/W</t>
  </si>
  <si>
    <t>Window Ratio</t>
  </si>
  <si>
    <t>R_win</t>
  </si>
  <si>
    <t>Window 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</si>
</sst>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O1" zoomScale="115" zoomScaleNormal="115" zoomScalePageLayoutView="115" workbookViewId="0">
      <selection activeCell="AB5" sqref="AB5"/>
    </sheetView>
  </sheetViews>
  <sheetFormatPr baseColWidth="10" defaultRowHeight="16" x14ac:dyDescent="0.2"/>
  <cols>
    <col min="1" max="4" width="10.83203125" style="2"/>
    <col min="5" max="5" width="10.83203125" style="4"/>
    <col min="6" max="6" width="10.83203125" style="2"/>
    <col min="7" max="7" width="10.83203125" style="4"/>
    <col min="8" max="9" width="10.83203125" style="2"/>
    <col min="10" max="10" width="12.1640625" style="26" customWidth="1"/>
    <col min="11" max="11" width="13.33203125" style="2" customWidth="1"/>
    <col min="12" max="17" width="10.83203125" style="2"/>
    <col min="18" max="18" width="10.83203125" style="5"/>
    <col min="19" max="19" width="12.33203125" style="4" bestFit="1" customWidth="1"/>
    <col min="20" max="25" width="12.33203125" style="2" bestFit="1" customWidth="1"/>
    <col min="26" max="26" width="12.33203125" style="5" bestFit="1" customWidth="1"/>
    <col min="27" max="27" width="10.83203125" style="26"/>
    <col min="28" max="16384" width="10.83203125" style="2"/>
  </cols>
  <sheetData>
    <row r="1" spans="1:27" s="1" customFormat="1" ht="51" customHeight="1" x14ac:dyDescent="0.2">
      <c r="A1" s="1" t="s">
        <v>8</v>
      </c>
      <c r="B1" s="1" t="s">
        <v>4</v>
      </c>
      <c r="C1" s="1" t="s">
        <v>14</v>
      </c>
      <c r="D1" s="1" t="s">
        <v>15</v>
      </c>
      <c r="E1" s="31" t="s">
        <v>9</v>
      </c>
      <c r="F1" s="32"/>
      <c r="G1" s="31" t="s">
        <v>5</v>
      </c>
      <c r="H1" s="33"/>
      <c r="I1" s="40" t="s">
        <v>30</v>
      </c>
      <c r="J1" s="23" t="s">
        <v>28</v>
      </c>
      <c r="K1" s="31" t="s">
        <v>0</v>
      </c>
      <c r="L1" s="32"/>
      <c r="M1" s="32" t="s">
        <v>1</v>
      </c>
      <c r="N1" s="32"/>
      <c r="O1" s="32" t="s">
        <v>2</v>
      </c>
      <c r="P1" s="32"/>
      <c r="Q1" s="32" t="s">
        <v>3</v>
      </c>
      <c r="R1" s="33"/>
      <c r="S1" s="31" t="s">
        <v>18</v>
      </c>
      <c r="T1" s="32"/>
      <c r="U1" s="32" t="s">
        <v>19</v>
      </c>
      <c r="V1" s="32"/>
      <c r="W1" s="32" t="s">
        <v>20</v>
      </c>
      <c r="X1" s="32"/>
      <c r="Y1" s="32" t="s">
        <v>21</v>
      </c>
      <c r="Z1" s="33"/>
      <c r="AA1" s="41" t="s">
        <v>29</v>
      </c>
    </row>
    <row r="2" spans="1:27" s="7" customFormat="1" ht="17" customHeight="1" x14ac:dyDescent="0.2">
      <c r="A2" s="6"/>
      <c r="E2" s="10" t="s">
        <v>6</v>
      </c>
      <c r="F2" s="8" t="s">
        <v>7</v>
      </c>
      <c r="G2" s="10" t="s">
        <v>6</v>
      </c>
      <c r="H2" s="9" t="s">
        <v>7</v>
      </c>
      <c r="I2" s="9"/>
      <c r="J2" s="24"/>
      <c r="K2" s="8" t="s">
        <v>6</v>
      </c>
      <c r="L2" s="9" t="s">
        <v>7</v>
      </c>
      <c r="M2" s="8" t="s">
        <v>6</v>
      </c>
      <c r="N2" s="9" t="s">
        <v>7</v>
      </c>
      <c r="O2" s="8" t="s">
        <v>6</v>
      </c>
      <c r="P2" s="9" t="s">
        <v>7</v>
      </c>
      <c r="Q2" s="8" t="s">
        <v>6</v>
      </c>
      <c r="R2" s="11" t="s">
        <v>7</v>
      </c>
      <c r="S2" s="14" t="s">
        <v>6</v>
      </c>
      <c r="T2" s="13" t="s">
        <v>7</v>
      </c>
      <c r="U2" s="12" t="s">
        <v>6</v>
      </c>
      <c r="V2" s="13" t="s">
        <v>7</v>
      </c>
      <c r="W2" s="12" t="s">
        <v>6</v>
      </c>
      <c r="X2" s="13" t="s">
        <v>7</v>
      </c>
      <c r="Y2" s="12" t="s">
        <v>6</v>
      </c>
      <c r="Z2" s="19" t="s">
        <v>7</v>
      </c>
      <c r="AA2" s="42"/>
    </row>
    <row r="3" spans="1:27" s="16" customFormat="1" x14ac:dyDescent="0.2">
      <c r="A3" s="15" t="s">
        <v>12</v>
      </c>
      <c r="B3" s="16" t="s">
        <v>12</v>
      </c>
      <c r="C3" s="16" t="s">
        <v>13</v>
      </c>
      <c r="D3" s="16" t="s">
        <v>13</v>
      </c>
      <c r="E3" s="15" t="s">
        <v>10</v>
      </c>
      <c r="F3" s="16" t="s">
        <v>10</v>
      </c>
      <c r="G3" s="15" t="s">
        <v>11</v>
      </c>
      <c r="H3" s="16" t="s">
        <v>11</v>
      </c>
      <c r="I3" s="16" t="s">
        <v>11</v>
      </c>
      <c r="J3" s="25"/>
      <c r="K3" s="16" t="s">
        <v>16</v>
      </c>
      <c r="L3" s="16" t="s">
        <v>16</v>
      </c>
      <c r="M3" s="16" t="s">
        <v>16</v>
      </c>
      <c r="N3" s="16" t="s">
        <v>16</v>
      </c>
      <c r="O3" s="16" t="s">
        <v>16</v>
      </c>
      <c r="P3" s="16" t="s">
        <v>16</v>
      </c>
      <c r="Q3" s="16" t="s">
        <v>16</v>
      </c>
      <c r="R3" s="16" t="s">
        <v>16</v>
      </c>
      <c r="S3" s="10" t="s">
        <v>25</v>
      </c>
      <c r="T3" s="8" t="s">
        <v>25</v>
      </c>
      <c r="U3" s="8" t="s">
        <v>25</v>
      </c>
      <c r="V3" s="8" t="s">
        <v>25</v>
      </c>
      <c r="W3" s="8" t="s">
        <v>25</v>
      </c>
      <c r="X3" s="8" t="s">
        <v>25</v>
      </c>
      <c r="Y3" s="8" t="s">
        <v>25</v>
      </c>
      <c r="Z3" s="18" t="s">
        <v>25</v>
      </c>
      <c r="AA3" s="43" t="s">
        <v>25</v>
      </c>
    </row>
    <row r="4" spans="1:27" x14ac:dyDescent="0.2">
      <c r="A4" s="2">
        <v>60</v>
      </c>
      <c r="B4" s="2">
        <v>2</v>
      </c>
      <c r="C4" s="2">
        <f>10*4*A4</f>
        <v>2400</v>
      </c>
      <c r="D4" s="2">
        <f>10*4*(A4-30)</f>
        <v>1200</v>
      </c>
      <c r="E4" s="4">
        <v>0.63800000000000001</v>
      </c>
      <c r="F4" s="2">
        <v>30.18</v>
      </c>
      <c r="G4" s="4">
        <v>1.7000000000000001E-2</v>
      </c>
      <c r="H4" s="2">
        <v>0.80800000000000005</v>
      </c>
      <c r="I4" s="2">
        <v>0.2</v>
      </c>
      <c r="J4" s="26">
        <v>0.5</v>
      </c>
      <c r="K4" s="2">
        <v>0</v>
      </c>
      <c r="L4" s="2">
        <f>E4*5*C4</f>
        <v>7656</v>
      </c>
      <c r="M4" s="2">
        <f>E4*B4*C4*(1-J4)</f>
        <v>1531.2</v>
      </c>
      <c r="N4" s="2">
        <f>F4*B4*C4*(1-J4)</f>
        <v>72432</v>
      </c>
      <c r="O4" s="2">
        <v>0</v>
      </c>
      <c r="P4" s="2">
        <f>E4*10*(A4-30)^2</f>
        <v>5742</v>
      </c>
      <c r="Q4" s="2">
        <f>E4*D4*B4</f>
        <v>1531.2</v>
      </c>
      <c r="R4" s="5">
        <f>F4*D4*B4</f>
        <v>72432</v>
      </c>
      <c r="S4" s="2">
        <f>B4/(2*H4*C4*(1-J4))</f>
        <v>1.0313531353135313E-3</v>
      </c>
      <c r="T4" s="2">
        <f>B4/(2*G4*C4*(1-J4))</f>
        <v>4.9019607843137247E-2</v>
      </c>
      <c r="U4" s="2">
        <f>B4/(2*H4*C4*(1-J4))</f>
        <v>1.0313531353135313E-3</v>
      </c>
      <c r="V4" s="2">
        <f>B4/(2*G4*C4*(1-J4))</f>
        <v>4.9019607843137247E-2</v>
      </c>
      <c r="W4" s="2">
        <f>B4/(2*H4*D4*(1-J4))</f>
        <v>2.0627062706270625E-3</v>
      </c>
      <c r="X4" s="2">
        <f>B4/(2*G4*D4*(1-J4))</f>
        <v>9.8039215686274495E-2</v>
      </c>
      <c r="Y4" s="2">
        <f>B4/(2*H4*D4*(1-J4))</f>
        <v>2.0627062706270625E-3</v>
      </c>
      <c r="Z4" s="5">
        <f>B4/(2*G4*D4*(1-J4))</f>
        <v>9.8039215686274495E-2</v>
      </c>
      <c r="AA4" s="26">
        <f>B4/(I4*J4*C4)</f>
        <v>8.3333333333333332E-3</v>
      </c>
    </row>
    <row r="5" spans="1:27" x14ac:dyDescent="0.2">
      <c r="A5" s="2">
        <v>80</v>
      </c>
      <c r="B5" s="2">
        <v>2</v>
      </c>
      <c r="C5" s="2">
        <f t="shared" ref="C5:C8" si="0">10*4*A5</f>
        <v>3200</v>
      </c>
      <c r="D5" s="2">
        <f t="shared" ref="D5:D8" si="1">10*4*(A5-30)</f>
        <v>2000</v>
      </c>
      <c r="E5" s="4">
        <v>0.63800000000000001</v>
      </c>
      <c r="F5" s="2">
        <v>30.18</v>
      </c>
      <c r="G5" s="4">
        <v>1.7000000000000001E-2</v>
      </c>
      <c r="H5" s="2">
        <v>0.80800000000000005</v>
      </c>
      <c r="I5" s="2">
        <v>0.2</v>
      </c>
      <c r="J5" s="26">
        <v>0.5</v>
      </c>
      <c r="K5" s="2">
        <v>0</v>
      </c>
      <c r="L5" s="2">
        <f t="shared" ref="L5:L8" si="2">E5*5*C5</f>
        <v>10208</v>
      </c>
      <c r="M5" s="2">
        <f t="shared" ref="M5:M8" si="3">E5*B5*C5*(1-J5)</f>
        <v>2041.6000000000001</v>
      </c>
      <c r="N5" s="2">
        <f t="shared" ref="N5:N8" si="4">F5*B5*C5*(1-J5)</f>
        <v>96576</v>
      </c>
      <c r="O5" s="2">
        <v>0</v>
      </c>
      <c r="P5" s="2">
        <f t="shared" ref="P5:P8" si="5">E5*10*(A5-30)^2</f>
        <v>15950</v>
      </c>
      <c r="Q5" s="2">
        <f t="shared" ref="Q5:Q8" si="6">E5*D5*B5</f>
        <v>2552</v>
      </c>
      <c r="R5" s="5">
        <f t="shared" ref="R5:R8" si="7">F5*D5*B5</f>
        <v>120720</v>
      </c>
      <c r="S5" s="2">
        <f t="shared" ref="S5:S8" si="8">B5/(2*H5*C5*(1-J5))</f>
        <v>7.7351485148514844E-4</v>
      </c>
      <c r="T5" s="2">
        <f t="shared" ref="T5:T8" si="9">B5/(2*G5*C5*(1-J5))</f>
        <v>3.6764705882352935E-2</v>
      </c>
      <c r="U5" s="2">
        <f t="shared" ref="U5:U8" si="10">B5/(2*H5*C5*(1-J5))</f>
        <v>7.7351485148514844E-4</v>
      </c>
      <c r="V5" s="2">
        <f t="shared" ref="V5:V8" si="11">B5/(2*G5*C5*(1-J5))</f>
        <v>3.6764705882352935E-2</v>
      </c>
      <c r="W5" s="2">
        <f t="shared" ref="W5:W8" si="12">B5/(2*H5*D5*(1-J5))</f>
        <v>1.2376237623762376E-3</v>
      </c>
      <c r="X5" s="2">
        <f t="shared" ref="X5:X8" si="13">B5/(2*G5*D5*(1-J5))</f>
        <v>5.8823529411764705E-2</v>
      </c>
      <c r="Y5" s="2">
        <f t="shared" ref="Y5:Y8" si="14">B5/(2*H5*D5*(1-J5))</f>
        <v>1.2376237623762376E-3</v>
      </c>
      <c r="Z5" s="5">
        <f t="shared" ref="Z5:Z8" si="15">B5/(2*G5*D5*(1-J5))</f>
        <v>5.8823529411764705E-2</v>
      </c>
      <c r="AA5" s="26">
        <f t="shared" ref="AA5:AA8" si="16">B5/(I5*J5*C5)</f>
        <v>6.2500000000000003E-3</v>
      </c>
    </row>
    <row r="6" spans="1:27" x14ac:dyDescent="0.2">
      <c r="A6" s="2">
        <v>100</v>
      </c>
      <c r="B6" s="2">
        <v>2</v>
      </c>
      <c r="C6" s="2">
        <f t="shared" si="0"/>
        <v>4000</v>
      </c>
      <c r="D6" s="2">
        <f t="shared" si="1"/>
        <v>2800</v>
      </c>
      <c r="E6" s="4">
        <v>0.63800000000000001</v>
      </c>
      <c r="F6" s="2">
        <v>30.18</v>
      </c>
      <c r="G6" s="4">
        <v>1.7000000000000001E-2</v>
      </c>
      <c r="H6" s="2">
        <v>0.80800000000000005</v>
      </c>
      <c r="I6" s="2">
        <v>0.2</v>
      </c>
      <c r="J6" s="26">
        <v>0.5</v>
      </c>
      <c r="K6" s="2">
        <v>0</v>
      </c>
      <c r="L6" s="2">
        <f t="shared" si="2"/>
        <v>12760</v>
      </c>
      <c r="M6" s="2">
        <f t="shared" si="3"/>
        <v>2552</v>
      </c>
      <c r="N6" s="2">
        <f t="shared" si="4"/>
        <v>120720</v>
      </c>
      <c r="O6" s="2">
        <v>0</v>
      </c>
      <c r="P6" s="2">
        <f t="shared" si="5"/>
        <v>31262</v>
      </c>
      <c r="Q6" s="2">
        <f t="shared" si="6"/>
        <v>3572.8</v>
      </c>
      <c r="R6" s="5">
        <f t="shared" si="7"/>
        <v>169008</v>
      </c>
      <c r="S6" s="2">
        <f t="shared" si="8"/>
        <v>6.1881188118811882E-4</v>
      </c>
      <c r="T6" s="2">
        <f t="shared" si="9"/>
        <v>2.9411764705882353E-2</v>
      </c>
      <c r="U6" s="2">
        <f t="shared" si="10"/>
        <v>6.1881188118811882E-4</v>
      </c>
      <c r="V6" s="2">
        <f t="shared" si="11"/>
        <v>2.9411764705882353E-2</v>
      </c>
      <c r="W6" s="2">
        <f t="shared" si="12"/>
        <v>8.8401697312588397E-4</v>
      </c>
      <c r="X6" s="2">
        <f t="shared" si="13"/>
        <v>4.2016806722689072E-2</v>
      </c>
      <c r="Y6" s="2">
        <f t="shared" si="14"/>
        <v>8.8401697312588397E-4</v>
      </c>
      <c r="Z6" s="5">
        <f t="shared" si="15"/>
        <v>4.2016806722689072E-2</v>
      </c>
      <c r="AA6" s="26">
        <f t="shared" si="16"/>
        <v>5.0000000000000001E-3</v>
      </c>
    </row>
    <row r="7" spans="1:27" x14ac:dyDescent="0.2">
      <c r="A7" s="3">
        <v>150</v>
      </c>
      <c r="B7" s="2">
        <v>2</v>
      </c>
      <c r="C7" s="2">
        <f t="shared" si="0"/>
        <v>6000</v>
      </c>
      <c r="D7" s="2">
        <f t="shared" si="1"/>
        <v>4800</v>
      </c>
      <c r="E7" s="4">
        <v>0.63800000000000001</v>
      </c>
      <c r="F7" s="2">
        <v>30.18</v>
      </c>
      <c r="G7" s="4">
        <v>1.7000000000000001E-2</v>
      </c>
      <c r="H7" s="2">
        <v>0.80800000000000005</v>
      </c>
      <c r="I7" s="2">
        <v>0.2</v>
      </c>
      <c r="J7" s="26">
        <v>0.5</v>
      </c>
      <c r="K7" s="2">
        <v>0</v>
      </c>
      <c r="L7" s="2">
        <f t="shared" si="2"/>
        <v>19140</v>
      </c>
      <c r="M7" s="2">
        <f t="shared" si="3"/>
        <v>3828</v>
      </c>
      <c r="N7" s="2">
        <f t="shared" si="4"/>
        <v>181080</v>
      </c>
      <c r="O7" s="2">
        <v>0</v>
      </c>
      <c r="P7" s="2">
        <f t="shared" si="5"/>
        <v>91872</v>
      </c>
      <c r="Q7" s="2">
        <f t="shared" si="6"/>
        <v>6124.8</v>
      </c>
      <c r="R7" s="5">
        <f t="shared" si="7"/>
        <v>289728</v>
      </c>
      <c r="S7" s="2">
        <f t="shared" si="8"/>
        <v>4.1254125412541255E-4</v>
      </c>
      <c r="T7" s="2">
        <f t="shared" si="9"/>
        <v>1.9607843137254898E-2</v>
      </c>
      <c r="U7" s="2">
        <f t="shared" si="10"/>
        <v>4.1254125412541255E-4</v>
      </c>
      <c r="V7" s="2">
        <f t="shared" si="11"/>
        <v>1.9607843137254898E-2</v>
      </c>
      <c r="W7" s="2">
        <f t="shared" si="12"/>
        <v>5.1567656765676563E-4</v>
      </c>
      <c r="X7" s="2">
        <f t="shared" si="13"/>
        <v>2.4509803921568624E-2</v>
      </c>
      <c r="Y7" s="2">
        <f t="shared" si="14"/>
        <v>5.1567656765676563E-4</v>
      </c>
      <c r="Z7" s="5">
        <f t="shared" si="15"/>
        <v>2.4509803921568624E-2</v>
      </c>
      <c r="AA7" s="26">
        <f t="shared" si="16"/>
        <v>3.3333333333333335E-3</v>
      </c>
    </row>
    <row r="8" spans="1:27" x14ac:dyDescent="0.2">
      <c r="A8" s="3">
        <v>200</v>
      </c>
      <c r="B8" s="2">
        <v>2</v>
      </c>
      <c r="C8" s="2">
        <f t="shared" si="0"/>
        <v>8000</v>
      </c>
      <c r="D8" s="2">
        <f t="shared" si="1"/>
        <v>6800</v>
      </c>
      <c r="E8" s="4">
        <v>0.63800000000000001</v>
      </c>
      <c r="F8" s="2">
        <v>30.18</v>
      </c>
      <c r="G8" s="4">
        <v>1.7000000000000001E-2</v>
      </c>
      <c r="H8" s="2">
        <v>0.80800000000000005</v>
      </c>
      <c r="I8" s="2">
        <v>0.2</v>
      </c>
      <c r="J8" s="26">
        <v>0.5</v>
      </c>
      <c r="K8" s="2">
        <v>0</v>
      </c>
      <c r="L8" s="2">
        <f t="shared" si="2"/>
        <v>25520</v>
      </c>
      <c r="M8" s="2">
        <f t="shared" si="3"/>
        <v>5104</v>
      </c>
      <c r="N8" s="2">
        <f t="shared" si="4"/>
        <v>241440</v>
      </c>
      <c r="O8" s="2">
        <v>0</v>
      </c>
      <c r="P8" s="2">
        <f t="shared" si="5"/>
        <v>184382</v>
      </c>
      <c r="Q8" s="2">
        <f t="shared" si="6"/>
        <v>8676.7999999999993</v>
      </c>
      <c r="R8" s="5">
        <f t="shared" si="7"/>
        <v>410448</v>
      </c>
      <c r="S8" s="2">
        <f t="shared" si="8"/>
        <v>3.0940594059405941E-4</v>
      </c>
      <c r="T8" s="2">
        <f t="shared" si="9"/>
        <v>1.4705882352941176E-2</v>
      </c>
      <c r="U8" s="2">
        <f t="shared" si="10"/>
        <v>3.0940594059405941E-4</v>
      </c>
      <c r="V8" s="2">
        <f t="shared" si="11"/>
        <v>1.4705882352941176E-2</v>
      </c>
      <c r="W8" s="2">
        <f t="shared" si="12"/>
        <v>3.6400698893418752E-4</v>
      </c>
      <c r="X8" s="2">
        <f t="shared" si="13"/>
        <v>1.7301038062283735E-2</v>
      </c>
      <c r="Y8" s="2">
        <f t="shared" si="14"/>
        <v>3.6400698893418752E-4</v>
      </c>
      <c r="Z8" s="5">
        <f t="shared" si="15"/>
        <v>1.7301038062283735E-2</v>
      </c>
      <c r="AA8" s="26">
        <f t="shared" si="16"/>
        <v>2.5000000000000001E-3</v>
      </c>
    </row>
    <row r="10" spans="1:27" ht="24" x14ac:dyDescent="0.2">
      <c r="K10" s="31" t="s">
        <v>0</v>
      </c>
      <c r="L10" s="32"/>
      <c r="M10" s="32" t="s">
        <v>1</v>
      </c>
      <c r="N10" s="32"/>
      <c r="O10" s="32" t="s">
        <v>2</v>
      </c>
      <c r="P10" s="32"/>
      <c r="Q10" s="32" t="s">
        <v>3</v>
      </c>
      <c r="R10" s="33"/>
      <c r="S10" s="31" t="s">
        <v>18</v>
      </c>
      <c r="T10" s="32"/>
      <c r="U10" s="32" t="s">
        <v>19</v>
      </c>
      <c r="V10" s="32"/>
      <c r="W10" s="32" t="s">
        <v>20</v>
      </c>
      <c r="X10" s="32"/>
      <c r="Y10" s="32" t="s">
        <v>21</v>
      </c>
      <c r="Z10" s="33"/>
      <c r="AA10" s="41" t="s">
        <v>29</v>
      </c>
    </row>
    <row r="11" spans="1:27" ht="16" customHeight="1" x14ac:dyDescent="0.2">
      <c r="E11" s="2" t="s">
        <v>17</v>
      </c>
      <c r="F11" s="17"/>
      <c r="G11" s="17"/>
      <c r="H11" s="17"/>
      <c r="I11" s="17"/>
      <c r="J11" s="27"/>
      <c r="K11" s="8" t="s">
        <v>6</v>
      </c>
      <c r="L11" s="9" t="s">
        <v>7</v>
      </c>
      <c r="M11" s="8" t="s">
        <v>6</v>
      </c>
      <c r="N11" s="9" t="s">
        <v>7</v>
      </c>
      <c r="O11" s="8" t="s">
        <v>6</v>
      </c>
      <c r="P11" s="9" t="s">
        <v>7</v>
      </c>
      <c r="Q11" s="8" t="s">
        <v>6</v>
      </c>
      <c r="R11" s="11" t="s">
        <v>7</v>
      </c>
      <c r="S11" s="14" t="s">
        <v>6</v>
      </c>
      <c r="T11" s="13" t="s">
        <v>7</v>
      </c>
      <c r="U11" s="12" t="s">
        <v>6</v>
      </c>
      <c r="V11" s="13" t="s">
        <v>7</v>
      </c>
      <c r="W11" s="12" t="s">
        <v>6</v>
      </c>
      <c r="X11" s="13" t="s">
        <v>7</v>
      </c>
      <c r="Y11" s="12" t="s">
        <v>6</v>
      </c>
      <c r="Z11" s="19" t="s">
        <v>7</v>
      </c>
    </row>
    <row r="12" spans="1:27" x14ac:dyDescent="0.2">
      <c r="K12" s="16" t="s">
        <v>23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24</v>
      </c>
      <c r="R12" s="16" t="s">
        <v>24</v>
      </c>
      <c r="S12" s="10" t="s">
        <v>26</v>
      </c>
      <c r="T12" s="8" t="s">
        <v>27</v>
      </c>
      <c r="U12" s="8" t="s">
        <v>27</v>
      </c>
      <c r="V12" s="8" t="s">
        <v>27</v>
      </c>
      <c r="W12" s="8" t="s">
        <v>27</v>
      </c>
      <c r="X12" s="8" t="s">
        <v>27</v>
      </c>
      <c r="Y12" s="8" t="s">
        <v>27</v>
      </c>
      <c r="Z12" s="18" t="s">
        <v>27</v>
      </c>
      <c r="AA12" s="43" t="s">
        <v>27</v>
      </c>
    </row>
    <row r="13" spans="1:27" ht="26" x14ac:dyDescent="0.2">
      <c r="G13" s="34" t="s">
        <v>22</v>
      </c>
      <c r="H13" s="35"/>
      <c r="I13" s="20"/>
      <c r="J13" s="28"/>
      <c r="K13" s="12">
        <f>K4*1900</f>
        <v>0</v>
      </c>
      <c r="L13" s="12">
        <f t="shared" ref="L13:Q13" si="17">L4*1900</f>
        <v>14546400</v>
      </c>
      <c r="M13" s="12">
        <f t="shared" si="17"/>
        <v>2909280</v>
      </c>
      <c r="N13" s="12">
        <f t="shared" si="17"/>
        <v>137620800</v>
      </c>
      <c r="O13" s="12">
        <f t="shared" si="17"/>
        <v>0</v>
      </c>
      <c r="P13" s="12">
        <f t="shared" si="17"/>
        <v>10909800</v>
      </c>
      <c r="Q13" s="12">
        <f t="shared" si="17"/>
        <v>2909280</v>
      </c>
      <c r="R13" s="12">
        <f>R4*1900</f>
        <v>137620800</v>
      </c>
      <c r="S13" s="14">
        <f>S4*1.896</f>
        <v>1.955445544554455E-3</v>
      </c>
      <c r="T13" s="12">
        <f t="shared" ref="T13:AA13" si="18">T4*1.896</f>
        <v>9.2941176470588222E-2</v>
      </c>
      <c r="U13" s="12">
        <f t="shared" si="18"/>
        <v>1.955445544554455E-3</v>
      </c>
      <c r="V13" s="12">
        <f t="shared" si="18"/>
        <v>9.2941176470588222E-2</v>
      </c>
      <c r="W13" s="12">
        <f t="shared" si="18"/>
        <v>3.91089108910891E-3</v>
      </c>
      <c r="X13" s="12">
        <f t="shared" si="18"/>
        <v>0.18588235294117644</v>
      </c>
      <c r="Y13" s="12">
        <f t="shared" si="18"/>
        <v>3.91089108910891E-3</v>
      </c>
      <c r="Z13" s="12">
        <f t="shared" si="18"/>
        <v>0.18588235294117644</v>
      </c>
      <c r="AA13" s="26">
        <f t="shared" si="18"/>
        <v>1.5799999999999998E-2</v>
      </c>
    </row>
    <row r="14" spans="1:27" ht="26" x14ac:dyDescent="0.2">
      <c r="G14" s="36"/>
      <c r="H14" s="37"/>
      <c r="I14" s="21"/>
      <c r="J14" s="29"/>
      <c r="K14" s="2">
        <f t="shared" ref="K14:R14" si="19">K5*1900</f>
        <v>0</v>
      </c>
      <c r="L14" s="2">
        <f t="shared" si="19"/>
        <v>19395200</v>
      </c>
      <c r="M14" s="2">
        <f t="shared" si="19"/>
        <v>3879040.0000000005</v>
      </c>
      <c r="N14" s="2">
        <f t="shared" si="19"/>
        <v>183494400</v>
      </c>
      <c r="O14" s="2">
        <f t="shared" si="19"/>
        <v>0</v>
      </c>
      <c r="P14" s="2">
        <f t="shared" si="19"/>
        <v>30305000</v>
      </c>
      <c r="Q14" s="2">
        <f t="shared" si="19"/>
        <v>4848800</v>
      </c>
      <c r="R14" s="2">
        <f t="shared" si="19"/>
        <v>229368000</v>
      </c>
      <c r="S14" s="4">
        <f t="shared" ref="S14:AA14" si="20">S5*1.896</f>
        <v>1.4665841584158414E-3</v>
      </c>
      <c r="T14" s="2">
        <f t="shared" si="20"/>
        <v>6.9705882352941159E-2</v>
      </c>
      <c r="U14" s="2">
        <f t="shared" si="20"/>
        <v>1.4665841584158414E-3</v>
      </c>
      <c r="V14" s="2">
        <f t="shared" si="20"/>
        <v>6.9705882352941159E-2</v>
      </c>
      <c r="W14" s="2">
        <f t="shared" si="20"/>
        <v>2.3465346534653465E-3</v>
      </c>
      <c r="X14" s="2">
        <f t="shared" si="20"/>
        <v>0.11152941176470588</v>
      </c>
      <c r="Y14" s="2">
        <f t="shared" si="20"/>
        <v>2.3465346534653465E-3</v>
      </c>
      <c r="Z14" s="2">
        <f t="shared" si="20"/>
        <v>0.11152941176470588</v>
      </c>
      <c r="AA14" s="26">
        <f t="shared" si="20"/>
        <v>1.1849999999999999E-2</v>
      </c>
    </row>
    <row r="15" spans="1:27" ht="26" x14ac:dyDescent="0.2">
      <c r="G15" s="36"/>
      <c r="H15" s="37"/>
      <c r="I15" s="21"/>
      <c r="J15" s="29"/>
      <c r="K15" s="2">
        <f t="shared" ref="K15:R15" si="21">K6*1900</f>
        <v>0</v>
      </c>
      <c r="L15" s="2">
        <f t="shared" si="21"/>
        <v>24244000</v>
      </c>
      <c r="M15" s="2">
        <f t="shared" si="21"/>
        <v>4848800</v>
      </c>
      <c r="N15" s="2">
        <f t="shared" si="21"/>
        <v>229368000</v>
      </c>
      <c r="O15" s="2">
        <f t="shared" si="21"/>
        <v>0</v>
      </c>
      <c r="P15" s="2">
        <f t="shared" si="21"/>
        <v>59397800</v>
      </c>
      <c r="Q15" s="2">
        <f t="shared" si="21"/>
        <v>6788320</v>
      </c>
      <c r="R15" s="2">
        <f t="shared" si="21"/>
        <v>321115200</v>
      </c>
      <c r="S15" s="4">
        <f t="shared" ref="S15:AA15" si="22">S6*1.896</f>
        <v>1.1732673267326732E-3</v>
      </c>
      <c r="T15" s="2">
        <f t="shared" si="22"/>
        <v>5.5764705882352938E-2</v>
      </c>
      <c r="U15" s="2">
        <f t="shared" si="22"/>
        <v>1.1732673267326732E-3</v>
      </c>
      <c r="V15" s="2">
        <f t="shared" si="22"/>
        <v>5.5764705882352938E-2</v>
      </c>
      <c r="W15" s="2">
        <f t="shared" si="22"/>
        <v>1.6760961810466759E-3</v>
      </c>
      <c r="X15" s="2">
        <f t="shared" si="22"/>
        <v>7.9663865546218474E-2</v>
      </c>
      <c r="Y15" s="2">
        <f t="shared" si="22"/>
        <v>1.6760961810466759E-3</v>
      </c>
      <c r="Z15" s="2">
        <f t="shared" si="22"/>
        <v>7.9663865546218474E-2</v>
      </c>
      <c r="AA15" s="26">
        <f t="shared" si="22"/>
        <v>9.4800000000000006E-3</v>
      </c>
    </row>
    <row r="16" spans="1:27" ht="26" x14ac:dyDescent="0.2">
      <c r="G16" s="36"/>
      <c r="H16" s="37"/>
      <c r="I16" s="21"/>
      <c r="J16" s="29"/>
      <c r="K16" s="2">
        <f t="shared" ref="K16:R16" si="23">K7*1900</f>
        <v>0</v>
      </c>
      <c r="L16" s="2">
        <f t="shared" si="23"/>
        <v>36366000</v>
      </c>
      <c r="M16" s="2">
        <f t="shared" si="23"/>
        <v>7273200</v>
      </c>
      <c r="N16" s="2">
        <f t="shared" si="23"/>
        <v>344052000</v>
      </c>
      <c r="O16" s="2">
        <f t="shared" si="23"/>
        <v>0</v>
      </c>
      <c r="P16" s="2">
        <f t="shared" si="23"/>
        <v>174556800</v>
      </c>
      <c r="Q16" s="2">
        <f t="shared" si="23"/>
        <v>11637120</v>
      </c>
      <c r="R16" s="2">
        <f t="shared" si="23"/>
        <v>550483200</v>
      </c>
      <c r="S16" s="4">
        <f t="shared" ref="S16:AA16" si="24">S7*1.896</f>
        <v>7.8217821782178211E-4</v>
      </c>
      <c r="T16" s="2">
        <f t="shared" si="24"/>
        <v>3.7176470588235283E-2</v>
      </c>
      <c r="U16" s="2">
        <f t="shared" si="24"/>
        <v>7.8217821782178211E-4</v>
      </c>
      <c r="V16" s="2">
        <f t="shared" si="24"/>
        <v>3.7176470588235283E-2</v>
      </c>
      <c r="W16" s="2">
        <f t="shared" si="24"/>
        <v>9.7772277227722751E-4</v>
      </c>
      <c r="X16" s="2">
        <f t="shared" si="24"/>
        <v>4.6470588235294111E-2</v>
      </c>
      <c r="Y16" s="2">
        <f t="shared" si="24"/>
        <v>9.7772277227722751E-4</v>
      </c>
      <c r="Z16" s="2">
        <f t="shared" si="24"/>
        <v>4.6470588235294111E-2</v>
      </c>
      <c r="AA16" s="26">
        <f t="shared" si="24"/>
        <v>6.3200000000000001E-3</v>
      </c>
    </row>
    <row r="17" spans="7:27" ht="26" x14ac:dyDescent="0.2">
      <c r="G17" s="38"/>
      <c r="H17" s="39"/>
      <c r="I17" s="22"/>
      <c r="J17" s="30"/>
      <c r="K17" s="16">
        <f t="shared" ref="K17:R17" si="25">K8*1900</f>
        <v>0</v>
      </c>
      <c r="L17" s="16">
        <f t="shared" si="25"/>
        <v>48488000</v>
      </c>
      <c r="M17" s="16">
        <f t="shared" si="25"/>
        <v>9697600</v>
      </c>
      <c r="N17" s="16">
        <f t="shared" si="25"/>
        <v>458736000</v>
      </c>
      <c r="O17" s="16">
        <f t="shared" si="25"/>
        <v>0</v>
      </c>
      <c r="P17" s="16">
        <f t="shared" si="25"/>
        <v>350325800</v>
      </c>
      <c r="Q17" s="16">
        <f t="shared" si="25"/>
        <v>16485919.999999998</v>
      </c>
      <c r="R17" s="16">
        <f t="shared" si="25"/>
        <v>779851200</v>
      </c>
      <c r="S17" s="15">
        <f t="shared" ref="S17:AA17" si="26">S8*1.896</f>
        <v>5.8663366336633661E-4</v>
      </c>
      <c r="T17" s="16">
        <f t="shared" si="26"/>
        <v>2.7882352941176469E-2</v>
      </c>
      <c r="U17" s="16">
        <f t="shared" si="26"/>
        <v>5.8663366336633661E-4</v>
      </c>
      <c r="V17" s="16">
        <f t="shared" si="26"/>
        <v>2.7882352941176469E-2</v>
      </c>
      <c r="W17" s="16">
        <f t="shared" si="26"/>
        <v>6.9015725101921946E-4</v>
      </c>
      <c r="X17" s="16">
        <f t="shared" si="26"/>
        <v>3.2802768166089957E-2</v>
      </c>
      <c r="Y17" s="16">
        <f t="shared" si="26"/>
        <v>6.9015725101921946E-4</v>
      </c>
      <c r="Z17" s="16">
        <f t="shared" si="26"/>
        <v>3.2802768166089957E-2</v>
      </c>
      <c r="AA17" s="25">
        <f t="shared" si="26"/>
        <v>4.7400000000000003E-3</v>
      </c>
    </row>
  </sheetData>
  <mergeCells count="19">
    <mergeCell ref="Q1:R1"/>
    <mergeCell ref="G13:H17"/>
    <mergeCell ref="K10:L10"/>
    <mergeCell ref="M10:N10"/>
    <mergeCell ref="O10:P10"/>
    <mergeCell ref="Q10:R10"/>
    <mergeCell ref="E1:F1"/>
    <mergeCell ref="G1:H1"/>
    <mergeCell ref="K1:L1"/>
    <mergeCell ref="M1:N1"/>
    <mergeCell ref="O1:P1"/>
    <mergeCell ref="S10:T10"/>
    <mergeCell ref="U10:V10"/>
    <mergeCell ref="W10:X10"/>
    <mergeCell ref="Y10:Z10"/>
    <mergeCell ref="S1:T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2016-03-30T01:40:11Z</dcterms:created>
  <dcterms:modified xsi:type="dcterms:W3CDTF">2016-04-02T06:01:15Z</dcterms:modified>
</cp:coreProperties>
</file>