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namika255/Google Drive/Urban Climate/Simulations/"/>
    </mc:Choice>
  </mc:AlternateContent>
  <bookViews>
    <workbookView xWindow="860" yWindow="460" windowWidth="2474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4" i="1" l="1"/>
  <c r="N5" i="1"/>
  <c r="O5" i="1"/>
  <c r="P5" i="1"/>
  <c r="Q5" i="1"/>
  <c r="R5" i="1"/>
  <c r="S5" i="1"/>
  <c r="T5" i="1"/>
  <c r="U5" i="1"/>
  <c r="N6" i="1"/>
  <c r="O6" i="1"/>
  <c r="P6" i="1"/>
  <c r="Q6" i="1"/>
  <c r="R6" i="1"/>
  <c r="S6" i="1"/>
  <c r="T6" i="1"/>
  <c r="U6" i="1"/>
  <c r="N7" i="1"/>
  <c r="O7" i="1"/>
  <c r="P7" i="1"/>
  <c r="Q7" i="1"/>
  <c r="R7" i="1"/>
  <c r="S7" i="1"/>
  <c r="T7" i="1"/>
  <c r="U7" i="1"/>
  <c r="N8" i="1"/>
  <c r="O8" i="1"/>
  <c r="P8" i="1"/>
  <c r="Q8" i="1"/>
  <c r="R8" i="1"/>
  <c r="S8" i="1"/>
  <c r="T8" i="1"/>
  <c r="U8" i="1"/>
  <c r="U4" i="1"/>
  <c r="T4" i="1"/>
  <c r="S4" i="1"/>
  <c r="R4" i="1"/>
  <c r="Q4" i="1"/>
  <c r="P4" i="1"/>
  <c r="E5" i="1"/>
  <c r="E6" i="1"/>
  <c r="E7" i="1"/>
  <c r="E8" i="1"/>
  <c r="E4" i="1"/>
  <c r="F5" i="1"/>
  <c r="F6" i="1"/>
  <c r="F7" i="1"/>
  <c r="F8" i="1"/>
  <c r="F4" i="1"/>
  <c r="C4" i="1"/>
  <c r="G5" i="1"/>
  <c r="G6" i="1"/>
  <c r="G7" i="1"/>
  <c r="G8" i="1"/>
  <c r="G4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O13" i="1"/>
  <c r="P13" i="1"/>
  <c r="Q13" i="1"/>
  <c r="R13" i="1"/>
  <c r="S13" i="1"/>
  <c r="T13" i="1"/>
  <c r="U13" i="1"/>
  <c r="N13" i="1"/>
  <c r="O4" i="1"/>
  <c r="N4" i="1"/>
  <c r="AD14" i="1"/>
  <c r="AD15" i="1"/>
  <c r="AD16" i="1"/>
  <c r="AD17" i="1"/>
  <c r="AD13" i="1"/>
  <c r="AD5" i="1"/>
  <c r="AD6" i="1"/>
  <c r="AD7" i="1"/>
  <c r="AD8" i="1"/>
  <c r="AD4" i="1"/>
  <c r="AC4" i="1"/>
  <c r="X5" i="1"/>
  <c r="Y5" i="1"/>
  <c r="Z5" i="1"/>
  <c r="AA5" i="1"/>
  <c r="AB5" i="1"/>
  <c r="AC5" i="1"/>
  <c r="X6" i="1"/>
  <c r="Y6" i="1"/>
  <c r="Z6" i="1"/>
  <c r="AA6" i="1"/>
  <c r="AB6" i="1"/>
  <c r="AC6" i="1"/>
  <c r="X7" i="1"/>
  <c r="Y7" i="1"/>
  <c r="Z7" i="1"/>
  <c r="AA7" i="1"/>
  <c r="AB7" i="1"/>
  <c r="AC7" i="1"/>
  <c r="X8" i="1"/>
  <c r="Y8" i="1"/>
  <c r="Z8" i="1"/>
  <c r="AA8" i="1"/>
  <c r="AB8" i="1"/>
  <c r="AC8" i="1"/>
  <c r="AB4" i="1"/>
  <c r="AA4" i="1"/>
  <c r="Z4" i="1"/>
  <c r="Y4" i="1"/>
  <c r="X4" i="1"/>
  <c r="W5" i="1"/>
  <c r="W6" i="1"/>
  <c r="W7" i="1"/>
  <c r="W8" i="1"/>
  <c r="W4" i="1"/>
  <c r="V5" i="1"/>
  <c r="V6" i="1"/>
  <c r="V7" i="1"/>
  <c r="V8" i="1"/>
  <c r="V14" i="1"/>
  <c r="W14" i="1"/>
  <c r="X14" i="1"/>
  <c r="Y14" i="1"/>
  <c r="Z14" i="1"/>
  <c r="AA14" i="1"/>
  <c r="AB14" i="1"/>
  <c r="AC14" i="1"/>
  <c r="V15" i="1"/>
  <c r="W15" i="1"/>
  <c r="X15" i="1"/>
  <c r="Y15" i="1"/>
  <c r="Z15" i="1"/>
  <c r="AA15" i="1"/>
  <c r="AB15" i="1"/>
  <c r="AC15" i="1"/>
  <c r="V16" i="1"/>
  <c r="W16" i="1"/>
  <c r="X16" i="1"/>
  <c r="Y16" i="1"/>
  <c r="Z16" i="1"/>
  <c r="AA16" i="1"/>
  <c r="AB16" i="1"/>
  <c r="AC16" i="1"/>
  <c r="V17" i="1"/>
  <c r="W17" i="1"/>
  <c r="X17" i="1"/>
  <c r="Y17" i="1"/>
  <c r="Z17" i="1"/>
  <c r="AA17" i="1"/>
  <c r="AB17" i="1"/>
  <c r="AC17" i="1"/>
  <c r="W13" i="1"/>
  <c r="X13" i="1"/>
  <c r="Y13" i="1"/>
  <c r="Z13" i="1"/>
  <c r="AA13" i="1"/>
  <c r="AB13" i="1"/>
  <c r="AC13" i="1"/>
  <c r="V13" i="1"/>
  <c r="D5" i="1"/>
  <c r="D6" i="1"/>
  <c r="D7" i="1"/>
  <c r="D8" i="1"/>
  <c r="D4" i="1"/>
  <c r="C5" i="1"/>
  <c r="C6" i="1"/>
  <c r="C7" i="1"/>
  <c r="C8" i="1"/>
</calcChain>
</file>

<file path=xl/sharedStrings.xml><?xml version="1.0" encoding="utf-8"?>
<sst xmlns="http://schemas.openxmlformats.org/spreadsheetml/2006/main" count="113" uniqueCount="34">
  <si>
    <t>C_e</t>
  </si>
  <si>
    <t>C_p</t>
  </si>
  <si>
    <t>C_i</t>
  </si>
  <si>
    <t>C_c</t>
  </si>
  <si>
    <t>Length</t>
  </si>
  <si>
    <t>Conductivity</t>
  </si>
  <si>
    <t>Minimum</t>
  </si>
  <si>
    <t>Maximum</t>
  </si>
  <si>
    <t>Building size</t>
  </si>
  <si>
    <t>Specific Heat*Density</t>
  </si>
  <si>
    <t>Btu/ft^3*F</t>
  </si>
  <si>
    <t>Btu/hr*ft*F</t>
  </si>
  <si>
    <t>ft</t>
  </si>
  <si>
    <t>ft^2</t>
  </si>
  <si>
    <t>Btu/F</t>
  </si>
  <si>
    <t>Note: C = rho*specific_heat*L*A; R= L/conductivity*A</t>
  </si>
  <si>
    <t>R1</t>
  </si>
  <si>
    <t>R2</t>
  </si>
  <si>
    <t>R3</t>
  </si>
  <si>
    <t>R4</t>
  </si>
  <si>
    <t xml:space="preserve">in SI units ----&gt; </t>
  </si>
  <si>
    <t>hr*F/Btu</t>
  </si>
  <si>
    <t>Celcius/Watt</t>
  </si>
  <si>
    <t>C/W</t>
  </si>
  <si>
    <t>Window Ratio</t>
  </si>
  <si>
    <t>R_win</t>
  </si>
  <si>
    <t>Window Conductivity</t>
  </si>
  <si>
    <t>KiloJoules/Celcius</t>
  </si>
  <si>
    <t>KJ/C</t>
  </si>
  <si>
    <t>Air</t>
  </si>
  <si>
    <t>Area_perimtr_wall</t>
  </si>
  <si>
    <t>Area_core_wall</t>
  </si>
  <si>
    <t>Plan Area Perimeter</t>
  </si>
  <si>
    <t>Plan Area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</si>
</sst>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00"/>
    <numFmt numFmtId="171" formatCode="0.000"/>
  </numFmts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70" fontId="0" fillId="0" borderId="1" xfId="0" applyNumberFormat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topLeftCell="T1" zoomScale="115" zoomScaleNormal="115" zoomScalePageLayoutView="115" workbookViewId="0">
      <selection activeCell="X7" sqref="X7"/>
    </sheetView>
  </sheetViews>
  <sheetFormatPr baseColWidth="10" defaultRowHeight="16" x14ac:dyDescent="0.2"/>
  <cols>
    <col min="1" max="2" width="10.83203125" style="2"/>
    <col min="3" max="3" width="15.6640625" style="2" customWidth="1"/>
    <col min="4" max="6" width="14.6640625" style="2" customWidth="1"/>
    <col min="7" max="7" width="12.83203125" style="4" bestFit="1" customWidth="1"/>
    <col min="8" max="8" width="10.83203125" style="4"/>
    <col min="9" max="9" width="10.83203125" style="2"/>
    <col min="10" max="10" width="10.83203125" style="4"/>
    <col min="11" max="12" width="10.83203125" style="2"/>
    <col min="13" max="13" width="12.1640625" style="26" customWidth="1"/>
    <col min="14" max="14" width="13.33203125" style="2" customWidth="1"/>
    <col min="15" max="20" width="10.83203125" style="2"/>
    <col min="21" max="21" width="10.83203125" style="5"/>
    <col min="22" max="22" width="12.33203125" style="4" bestFit="1" customWidth="1"/>
    <col min="23" max="28" width="12.33203125" style="2" bestFit="1" customWidth="1"/>
    <col min="29" max="29" width="12.33203125" style="5" bestFit="1" customWidth="1"/>
    <col min="30" max="30" width="10.83203125" style="26"/>
    <col min="31" max="16384" width="10.83203125" style="2"/>
  </cols>
  <sheetData>
    <row r="1" spans="1:30" s="1" customFormat="1" ht="51" customHeight="1" x14ac:dyDescent="0.2">
      <c r="A1" s="1" t="s">
        <v>8</v>
      </c>
      <c r="B1" s="1" t="s">
        <v>4</v>
      </c>
      <c r="C1" s="1" t="s">
        <v>30</v>
      </c>
      <c r="D1" s="1" t="s">
        <v>31</v>
      </c>
      <c r="E1" s="1" t="s">
        <v>32</v>
      </c>
      <c r="F1" s="1" t="s">
        <v>33</v>
      </c>
      <c r="G1" s="45" t="s">
        <v>9</v>
      </c>
      <c r="H1" s="45"/>
      <c r="I1" s="46"/>
      <c r="J1" s="43" t="s">
        <v>5</v>
      </c>
      <c r="K1" s="36"/>
      <c r="L1" s="31" t="s">
        <v>26</v>
      </c>
      <c r="M1" s="23" t="s">
        <v>24</v>
      </c>
      <c r="N1" s="43" t="s">
        <v>0</v>
      </c>
      <c r="O1" s="35"/>
      <c r="P1" s="35" t="s">
        <v>1</v>
      </c>
      <c r="Q1" s="35"/>
      <c r="R1" s="35" t="s">
        <v>2</v>
      </c>
      <c r="S1" s="35"/>
      <c r="T1" s="35" t="s">
        <v>3</v>
      </c>
      <c r="U1" s="36"/>
      <c r="V1" s="43" t="s">
        <v>16</v>
      </c>
      <c r="W1" s="35"/>
      <c r="X1" s="35" t="s">
        <v>17</v>
      </c>
      <c r="Y1" s="35"/>
      <c r="Z1" s="35" t="s">
        <v>18</v>
      </c>
      <c r="AA1" s="35"/>
      <c r="AB1" s="35" t="s">
        <v>19</v>
      </c>
      <c r="AC1" s="36"/>
      <c r="AD1" s="32" t="s">
        <v>25</v>
      </c>
    </row>
    <row r="2" spans="1:30" s="7" customFormat="1" ht="17" customHeight="1" x14ac:dyDescent="0.2">
      <c r="A2" s="6"/>
      <c r="G2" s="6" t="s">
        <v>29</v>
      </c>
      <c r="H2" s="10" t="s">
        <v>6</v>
      </c>
      <c r="I2" s="8" t="s">
        <v>7</v>
      </c>
      <c r="J2" s="10" t="s">
        <v>6</v>
      </c>
      <c r="K2" s="9" t="s">
        <v>7</v>
      </c>
      <c r="L2" s="9"/>
      <c r="M2" s="24"/>
      <c r="N2" s="8" t="s">
        <v>6</v>
      </c>
      <c r="O2" s="9" t="s">
        <v>7</v>
      </c>
      <c r="P2" s="8" t="s">
        <v>6</v>
      </c>
      <c r="Q2" s="9" t="s">
        <v>7</v>
      </c>
      <c r="R2" s="8" t="s">
        <v>6</v>
      </c>
      <c r="S2" s="9" t="s">
        <v>7</v>
      </c>
      <c r="T2" s="8" t="s">
        <v>6</v>
      </c>
      <c r="U2" s="11" t="s">
        <v>7</v>
      </c>
      <c r="V2" s="14" t="s">
        <v>6</v>
      </c>
      <c r="W2" s="13" t="s">
        <v>7</v>
      </c>
      <c r="X2" s="12" t="s">
        <v>6</v>
      </c>
      <c r="Y2" s="13" t="s">
        <v>7</v>
      </c>
      <c r="Z2" s="12" t="s">
        <v>6</v>
      </c>
      <c r="AA2" s="13" t="s">
        <v>7</v>
      </c>
      <c r="AB2" s="12" t="s">
        <v>6</v>
      </c>
      <c r="AC2" s="19" t="s">
        <v>7</v>
      </c>
      <c r="AD2" s="33"/>
    </row>
    <row r="3" spans="1:30" s="16" customFormat="1" x14ac:dyDescent="0.2">
      <c r="A3" s="15" t="s">
        <v>12</v>
      </c>
      <c r="B3" s="16" t="s">
        <v>12</v>
      </c>
      <c r="C3" s="16" t="s">
        <v>13</v>
      </c>
      <c r="D3" s="16" t="s">
        <v>13</v>
      </c>
      <c r="E3" s="16" t="s">
        <v>13</v>
      </c>
      <c r="F3" s="16" t="s">
        <v>13</v>
      </c>
      <c r="G3" s="15" t="s">
        <v>10</v>
      </c>
      <c r="H3" s="15" t="s">
        <v>10</v>
      </c>
      <c r="I3" s="16" t="s">
        <v>10</v>
      </c>
      <c r="J3" s="15" t="s">
        <v>11</v>
      </c>
      <c r="K3" s="16" t="s">
        <v>11</v>
      </c>
      <c r="L3" s="16" t="s">
        <v>11</v>
      </c>
      <c r="M3" s="25"/>
      <c r="N3" s="16" t="s">
        <v>14</v>
      </c>
      <c r="O3" s="16" t="s">
        <v>14</v>
      </c>
      <c r="P3" s="16" t="s">
        <v>14</v>
      </c>
      <c r="Q3" s="16" t="s">
        <v>14</v>
      </c>
      <c r="R3" s="16" t="s">
        <v>14</v>
      </c>
      <c r="S3" s="16" t="s">
        <v>14</v>
      </c>
      <c r="T3" s="16" t="s">
        <v>14</v>
      </c>
      <c r="U3" s="16" t="s">
        <v>14</v>
      </c>
      <c r="V3" s="10" t="s">
        <v>21</v>
      </c>
      <c r="W3" s="8" t="s">
        <v>21</v>
      </c>
      <c r="X3" s="8" t="s">
        <v>21</v>
      </c>
      <c r="Y3" s="8" t="s">
        <v>21</v>
      </c>
      <c r="Z3" s="8" t="s">
        <v>21</v>
      </c>
      <c r="AA3" s="8" t="s">
        <v>21</v>
      </c>
      <c r="AB3" s="8" t="s">
        <v>21</v>
      </c>
      <c r="AC3" s="18" t="s">
        <v>21</v>
      </c>
      <c r="AD3" s="34" t="s">
        <v>21</v>
      </c>
    </row>
    <row r="4" spans="1:30" x14ac:dyDescent="0.2">
      <c r="A4" s="2">
        <v>60</v>
      </c>
      <c r="B4" s="2">
        <v>2</v>
      </c>
      <c r="C4" s="2">
        <f>10*4*A4</f>
        <v>2400</v>
      </c>
      <c r="D4" s="2">
        <f>10*4*(A4-30)</f>
        <v>1200</v>
      </c>
      <c r="E4" s="2">
        <f>(A4^2)-F4</f>
        <v>1575</v>
      </c>
      <c r="F4" s="2">
        <f>(A4-15)^2</f>
        <v>2025</v>
      </c>
      <c r="G4" s="47">
        <f>0.241*0.08018</f>
        <v>1.9323380000000001E-2</v>
      </c>
      <c r="H4" s="4">
        <v>0.63800000000000001</v>
      </c>
      <c r="I4" s="2">
        <v>30.18</v>
      </c>
      <c r="J4" s="4">
        <v>1.7000000000000001E-2</v>
      </c>
      <c r="K4" s="2">
        <v>0.80800000000000005</v>
      </c>
      <c r="L4" s="2">
        <v>0.2</v>
      </c>
      <c r="M4" s="26">
        <v>0.5</v>
      </c>
      <c r="N4" s="2">
        <f>H4*C4*B4*(1-M4)</f>
        <v>1531.2</v>
      </c>
      <c r="O4" s="2">
        <f>I4*C4*B4*(1-M4)</f>
        <v>72432</v>
      </c>
      <c r="P4" s="49">
        <f>G4*E4*10</f>
        <v>304.34323499999999</v>
      </c>
      <c r="Q4" s="2">
        <f>H4*E4*10</f>
        <v>10048.5</v>
      </c>
      <c r="R4" s="2">
        <f>H4*D4*B4*(1-M4)</f>
        <v>765.6</v>
      </c>
      <c r="S4" s="2">
        <f>I4*D4*B4*(1-M4)</f>
        <v>36216</v>
      </c>
      <c r="T4" s="48">
        <f>G4*F4*10</f>
        <v>391.29844500000002</v>
      </c>
      <c r="U4" s="5">
        <f>H4*F4*10</f>
        <v>12919.5</v>
      </c>
      <c r="V4" s="2">
        <f>B4/(2*K4*C4*(1-M4))</f>
        <v>1.0313531353135313E-3</v>
      </c>
      <c r="W4" s="2">
        <f>B4/(2*J4*C4*(1-M4))</f>
        <v>4.9019607843137247E-2</v>
      </c>
      <c r="X4" s="2">
        <f>B4/(2*K4*C4*(1-M4))</f>
        <v>1.0313531353135313E-3</v>
      </c>
      <c r="Y4" s="2">
        <f>B4/(2*J4*C4*(1-M4))</f>
        <v>4.9019607843137247E-2</v>
      </c>
      <c r="Z4" s="2">
        <f>B4/(2*K4*D4*(1-M4))</f>
        <v>2.0627062706270625E-3</v>
      </c>
      <c r="AA4" s="2">
        <f>B4/(2*J4*D4*(1-M4))</f>
        <v>9.8039215686274495E-2</v>
      </c>
      <c r="AB4" s="2">
        <f>B4/(2*K4*D4*(1-M4))</f>
        <v>2.0627062706270625E-3</v>
      </c>
      <c r="AC4" s="5">
        <f>B4/(2*J4*D4*(1-M4))</f>
        <v>9.8039215686274495E-2</v>
      </c>
      <c r="AD4" s="26">
        <f>B4/(L4*M4*C4)</f>
        <v>8.3333333333333332E-3</v>
      </c>
    </row>
    <row r="5" spans="1:30" x14ac:dyDescent="0.2">
      <c r="A5" s="2">
        <v>80</v>
      </c>
      <c r="B5" s="2">
        <v>2</v>
      </c>
      <c r="C5" s="2">
        <f t="shared" ref="C5:C8" si="0">10*4*A5</f>
        <v>3200</v>
      </c>
      <c r="D5" s="2">
        <f t="shared" ref="D5:D8" si="1">10*4*(A5-30)</f>
        <v>2000</v>
      </c>
      <c r="E5" s="2">
        <f t="shared" ref="E5:E8" si="2">(A5^2)-F5</f>
        <v>2175</v>
      </c>
      <c r="F5" s="2">
        <f t="shared" ref="F5:F8" si="3">(A5-15)^2</f>
        <v>4225</v>
      </c>
      <c r="G5" s="47">
        <f t="shared" ref="G5:G8" si="4">0.241*0.08018</f>
        <v>1.9323380000000001E-2</v>
      </c>
      <c r="H5" s="4">
        <v>0.63800000000000001</v>
      </c>
      <c r="I5" s="2">
        <v>30.18</v>
      </c>
      <c r="J5" s="4">
        <v>1.7000000000000001E-2</v>
      </c>
      <c r="K5" s="2">
        <v>0.80800000000000005</v>
      </c>
      <c r="L5" s="2">
        <v>0.2</v>
      </c>
      <c r="M5" s="26">
        <v>0.5</v>
      </c>
      <c r="N5" s="2">
        <f t="shared" ref="N5:N8" si="5">H5*C5*B5*(1-M5)</f>
        <v>2041.6000000000001</v>
      </c>
      <c r="O5" s="2">
        <f t="shared" ref="O5:O8" si="6">I5*C5*B5*(1-M5)</f>
        <v>96576</v>
      </c>
      <c r="P5" s="49">
        <f t="shared" ref="P5:P8" si="7">G5*E5*10</f>
        <v>420.28351499999997</v>
      </c>
      <c r="Q5" s="2">
        <f t="shared" ref="Q5:Q8" si="8">H5*E5*10</f>
        <v>13876.5</v>
      </c>
      <c r="R5" s="2">
        <f t="shared" ref="R5:R8" si="9">H5*D5*B5*(1-M5)</f>
        <v>1276</v>
      </c>
      <c r="S5" s="2">
        <f t="shared" ref="S5:S8" si="10">I5*D5*B5*(1-M5)</f>
        <v>60360</v>
      </c>
      <c r="T5" s="48">
        <f t="shared" ref="T5:T8" si="11">G5*F5*10</f>
        <v>816.41280500000005</v>
      </c>
      <c r="U5" s="5">
        <f t="shared" ref="U5:U8" si="12">H5*F5*10</f>
        <v>26955.5</v>
      </c>
      <c r="V5" s="2">
        <f t="shared" ref="V5:V8" si="13">B5/(2*K5*C5*(1-M5))</f>
        <v>7.7351485148514844E-4</v>
      </c>
      <c r="W5" s="2">
        <f t="shared" ref="W5:W8" si="14">B5/(2*J5*C5*(1-M5))</f>
        <v>3.6764705882352935E-2</v>
      </c>
      <c r="X5" s="2">
        <f t="shared" ref="X5:X8" si="15">B5/(2*K5*C5*(1-M5))</f>
        <v>7.7351485148514844E-4</v>
      </c>
      <c r="Y5" s="2">
        <f t="shared" ref="Y5:Y8" si="16">B5/(2*J5*C5*(1-M5))</f>
        <v>3.6764705882352935E-2</v>
      </c>
      <c r="Z5" s="2">
        <f t="shared" ref="Z5:Z8" si="17">B5/(2*K5*D5*(1-M5))</f>
        <v>1.2376237623762376E-3</v>
      </c>
      <c r="AA5" s="2">
        <f t="shared" ref="AA5:AA8" si="18">B5/(2*J5*D5*(1-M5))</f>
        <v>5.8823529411764705E-2</v>
      </c>
      <c r="AB5" s="2">
        <f t="shared" ref="AB5:AB8" si="19">B5/(2*K5*D5*(1-M5))</f>
        <v>1.2376237623762376E-3</v>
      </c>
      <c r="AC5" s="5">
        <f t="shared" ref="AC5:AC8" si="20">B5/(2*J5*D5*(1-M5))</f>
        <v>5.8823529411764705E-2</v>
      </c>
      <c r="AD5" s="26">
        <f t="shared" ref="AD5:AD8" si="21">B5/(L5*M5*C5)</f>
        <v>6.2500000000000003E-3</v>
      </c>
    </row>
    <row r="6" spans="1:30" x14ac:dyDescent="0.2">
      <c r="A6" s="2">
        <v>100</v>
      </c>
      <c r="B6" s="2">
        <v>2</v>
      </c>
      <c r="C6" s="2">
        <f t="shared" si="0"/>
        <v>4000</v>
      </c>
      <c r="D6" s="2">
        <f t="shared" si="1"/>
        <v>2800</v>
      </c>
      <c r="E6" s="2">
        <f t="shared" si="2"/>
        <v>2775</v>
      </c>
      <c r="F6" s="2">
        <f t="shared" si="3"/>
        <v>7225</v>
      </c>
      <c r="G6" s="47">
        <f t="shared" si="4"/>
        <v>1.9323380000000001E-2</v>
      </c>
      <c r="H6" s="4">
        <v>0.63800000000000001</v>
      </c>
      <c r="I6" s="2">
        <v>30.18</v>
      </c>
      <c r="J6" s="4">
        <v>1.7000000000000001E-2</v>
      </c>
      <c r="K6" s="2">
        <v>0.80800000000000005</v>
      </c>
      <c r="L6" s="2">
        <v>0.2</v>
      </c>
      <c r="M6" s="26">
        <v>0.5</v>
      </c>
      <c r="N6" s="2">
        <f t="shared" si="5"/>
        <v>2552</v>
      </c>
      <c r="O6" s="2">
        <f t="shared" si="6"/>
        <v>120720</v>
      </c>
      <c r="P6" s="49">
        <f t="shared" si="7"/>
        <v>536.223795</v>
      </c>
      <c r="Q6" s="2">
        <f t="shared" si="8"/>
        <v>17704.5</v>
      </c>
      <c r="R6" s="2">
        <f t="shared" si="9"/>
        <v>1786.4</v>
      </c>
      <c r="S6" s="2">
        <f t="shared" si="10"/>
        <v>84504</v>
      </c>
      <c r="T6" s="48">
        <f t="shared" si="11"/>
        <v>1396.1142050000001</v>
      </c>
      <c r="U6" s="5">
        <f t="shared" si="12"/>
        <v>46095.5</v>
      </c>
      <c r="V6" s="2">
        <f t="shared" si="13"/>
        <v>6.1881188118811882E-4</v>
      </c>
      <c r="W6" s="2">
        <f t="shared" si="14"/>
        <v>2.9411764705882353E-2</v>
      </c>
      <c r="X6" s="2">
        <f t="shared" si="15"/>
        <v>6.1881188118811882E-4</v>
      </c>
      <c r="Y6" s="2">
        <f t="shared" si="16"/>
        <v>2.9411764705882353E-2</v>
      </c>
      <c r="Z6" s="2">
        <f t="shared" si="17"/>
        <v>8.8401697312588397E-4</v>
      </c>
      <c r="AA6" s="2">
        <f t="shared" si="18"/>
        <v>4.2016806722689072E-2</v>
      </c>
      <c r="AB6" s="2">
        <f t="shared" si="19"/>
        <v>8.8401697312588397E-4</v>
      </c>
      <c r="AC6" s="5">
        <f t="shared" si="20"/>
        <v>4.2016806722689072E-2</v>
      </c>
      <c r="AD6" s="26">
        <f t="shared" si="21"/>
        <v>5.0000000000000001E-3</v>
      </c>
    </row>
    <row r="7" spans="1:30" x14ac:dyDescent="0.2">
      <c r="A7" s="3">
        <v>150</v>
      </c>
      <c r="B7" s="2">
        <v>2</v>
      </c>
      <c r="C7" s="2">
        <f t="shared" si="0"/>
        <v>6000</v>
      </c>
      <c r="D7" s="2">
        <f t="shared" si="1"/>
        <v>4800</v>
      </c>
      <c r="E7" s="2">
        <f t="shared" si="2"/>
        <v>4275</v>
      </c>
      <c r="F7" s="2">
        <f t="shared" si="3"/>
        <v>18225</v>
      </c>
      <c r="G7" s="47">
        <f t="shared" si="4"/>
        <v>1.9323380000000001E-2</v>
      </c>
      <c r="H7" s="4">
        <v>0.63800000000000001</v>
      </c>
      <c r="I7" s="2">
        <v>30.18</v>
      </c>
      <c r="J7" s="4">
        <v>1.7000000000000001E-2</v>
      </c>
      <c r="K7" s="2">
        <v>0.80800000000000005</v>
      </c>
      <c r="L7" s="2">
        <v>0.2</v>
      </c>
      <c r="M7" s="26">
        <v>0.5</v>
      </c>
      <c r="N7" s="2">
        <f t="shared" si="5"/>
        <v>3828</v>
      </c>
      <c r="O7" s="2">
        <f t="shared" si="6"/>
        <v>181080</v>
      </c>
      <c r="P7" s="49">
        <f t="shared" si="7"/>
        <v>826.07449500000007</v>
      </c>
      <c r="Q7" s="2">
        <f t="shared" si="8"/>
        <v>27274.500000000004</v>
      </c>
      <c r="R7" s="2">
        <f t="shared" si="9"/>
        <v>3062.4</v>
      </c>
      <c r="S7" s="2">
        <f t="shared" si="10"/>
        <v>144864</v>
      </c>
      <c r="T7" s="48">
        <f t="shared" si="11"/>
        <v>3521.6860050000005</v>
      </c>
      <c r="U7" s="5">
        <f t="shared" si="12"/>
        <v>116275.50000000001</v>
      </c>
      <c r="V7" s="2">
        <f t="shared" si="13"/>
        <v>4.1254125412541255E-4</v>
      </c>
      <c r="W7" s="2">
        <f t="shared" si="14"/>
        <v>1.9607843137254898E-2</v>
      </c>
      <c r="X7" s="2">
        <f t="shared" si="15"/>
        <v>4.1254125412541255E-4</v>
      </c>
      <c r="Y7" s="2">
        <f t="shared" si="16"/>
        <v>1.9607843137254898E-2</v>
      </c>
      <c r="Z7" s="2">
        <f t="shared" si="17"/>
        <v>5.1567656765676563E-4</v>
      </c>
      <c r="AA7" s="2">
        <f t="shared" si="18"/>
        <v>2.4509803921568624E-2</v>
      </c>
      <c r="AB7" s="2">
        <f t="shared" si="19"/>
        <v>5.1567656765676563E-4</v>
      </c>
      <c r="AC7" s="5">
        <f t="shared" si="20"/>
        <v>2.4509803921568624E-2</v>
      </c>
      <c r="AD7" s="26">
        <f t="shared" si="21"/>
        <v>3.3333333333333335E-3</v>
      </c>
    </row>
    <row r="8" spans="1:30" x14ac:dyDescent="0.2">
      <c r="A8" s="3">
        <v>200</v>
      </c>
      <c r="B8" s="2">
        <v>2</v>
      </c>
      <c r="C8" s="2">
        <f t="shared" si="0"/>
        <v>8000</v>
      </c>
      <c r="D8" s="2">
        <f t="shared" si="1"/>
        <v>6800</v>
      </c>
      <c r="E8" s="2">
        <f t="shared" si="2"/>
        <v>5775</v>
      </c>
      <c r="F8" s="2">
        <f t="shared" si="3"/>
        <v>34225</v>
      </c>
      <c r="G8" s="47">
        <f t="shared" si="4"/>
        <v>1.9323380000000001E-2</v>
      </c>
      <c r="H8" s="4">
        <v>0.63800000000000001</v>
      </c>
      <c r="I8" s="2">
        <v>30.18</v>
      </c>
      <c r="J8" s="4">
        <v>1.7000000000000001E-2</v>
      </c>
      <c r="K8" s="2">
        <v>0.80800000000000005</v>
      </c>
      <c r="L8" s="2">
        <v>0.2</v>
      </c>
      <c r="M8" s="26">
        <v>0.5</v>
      </c>
      <c r="N8" s="2">
        <f t="shared" si="5"/>
        <v>5104</v>
      </c>
      <c r="O8" s="2">
        <f t="shared" si="6"/>
        <v>241440</v>
      </c>
      <c r="P8" s="49">
        <f t="shared" si="7"/>
        <v>1115.925195</v>
      </c>
      <c r="Q8" s="2">
        <f t="shared" si="8"/>
        <v>36844.5</v>
      </c>
      <c r="R8" s="2">
        <f t="shared" si="9"/>
        <v>4338.3999999999996</v>
      </c>
      <c r="S8" s="2">
        <f t="shared" si="10"/>
        <v>205224</v>
      </c>
      <c r="T8" s="48">
        <f t="shared" si="11"/>
        <v>6613.4268050000001</v>
      </c>
      <c r="U8" s="5">
        <f t="shared" si="12"/>
        <v>218355.5</v>
      </c>
      <c r="V8" s="2">
        <f t="shared" si="13"/>
        <v>3.0940594059405941E-4</v>
      </c>
      <c r="W8" s="2">
        <f t="shared" si="14"/>
        <v>1.4705882352941176E-2</v>
      </c>
      <c r="X8" s="2">
        <f t="shared" si="15"/>
        <v>3.0940594059405941E-4</v>
      </c>
      <c r="Y8" s="2">
        <f t="shared" si="16"/>
        <v>1.4705882352941176E-2</v>
      </c>
      <c r="Z8" s="2">
        <f t="shared" si="17"/>
        <v>3.6400698893418752E-4</v>
      </c>
      <c r="AA8" s="2">
        <f t="shared" si="18"/>
        <v>1.7301038062283735E-2</v>
      </c>
      <c r="AB8" s="2">
        <f t="shared" si="19"/>
        <v>3.6400698893418752E-4</v>
      </c>
      <c r="AC8" s="5">
        <f t="shared" si="20"/>
        <v>1.7301038062283735E-2</v>
      </c>
      <c r="AD8" s="26">
        <f t="shared" si="21"/>
        <v>2.5000000000000001E-3</v>
      </c>
    </row>
    <row r="10" spans="1:30" ht="24" x14ac:dyDescent="0.2">
      <c r="N10" s="43" t="s">
        <v>0</v>
      </c>
      <c r="O10" s="35"/>
      <c r="P10" s="35" t="s">
        <v>1</v>
      </c>
      <c r="Q10" s="35"/>
      <c r="R10" s="35" t="s">
        <v>2</v>
      </c>
      <c r="S10" s="35"/>
      <c r="T10" s="35" t="s">
        <v>3</v>
      </c>
      <c r="U10" s="36"/>
      <c r="V10" s="43" t="s">
        <v>16</v>
      </c>
      <c r="W10" s="35"/>
      <c r="X10" s="35" t="s">
        <v>17</v>
      </c>
      <c r="Y10" s="35"/>
      <c r="Z10" s="35" t="s">
        <v>18</v>
      </c>
      <c r="AA10" s="35"/>
      <c r="AB10" s="35" t="s">
        <v>19</v>
      </c>
      <c r="AC10" s="36"/>
      <c r="AD10" s="32" t="s">
        <v>25</v>
      </c>
    </row>
    <row r="11" spans="1:30" ht="16" customHeight="1" x14ac:dyDescent="0.2">
      <c r="H11" s="2" t="s">
        <v>15</v>
      </c>
      <c r="I11" s="17"/>
      <c r="J11" s="17"/>
      <c r="K11" s="17"/>
      <c r="L11" s="17"/>
      <c r="M11" s="27"/>
      <c r="N11" s="8" t="s">
        <v>6</v>
      </c>
      <c r="O11" s="9" t="s">
        <v>7</v>
      </c>
      <c r="P11" s="8" t="s">
        <v>6</v>
      </c>
      <c r="Q11" s="9" t="s">
        <v>7</v>
      </c>
      <c r="R11" s="8" t="s">
        <v>6</v>
      </c>
      <c r="S11" s="9" t="s">
        <v>7</v>
      </c>
      <c r="T11" s="8" t="s">
        <v>6</v>
      </c>
      <c r="U11" s="11" t="s">
        <v>7</v>
      </c>
      <c r="V11" s="14" t="s">
        <v>6</v>
      </c>
      <c r="W11" s="13" t="s">
        <v>7</v>
      </c>
      <c r="X11" s="12" t="s">
        <v>6</v>
      </c>
      <c r="Y11" s="13" t="s">
        <v>7</v>
      </c>
      <c r="Z11" s="12" t="s">
        <v>6</v>
      </c>
      <c r="AA11" s="13" t="s">
        <v>7</v>
      </c>
      <c r="AB11" s="12" t="s">
        <v>6</v>
      </c>
      <c r="AC11" s="19" t="s">
        <v>7</v>
      </c>
    </row>
    <row r="12" spans="1:30" x14ac:dyDescent="0.2">
      <c r="N12" s="16" t="s">
        <v>27</v>
      </c>
      <c r="O12" s="16" t="s">
        <v>28</v>
      </c>
      <c r="P12" s="16" t="s">
        <v>28</v>
      </c>
      <c r="Q12" s="16" t="s">
        <v>28</v>
      </c>
      <c r="R12" s="16" t="s">
        <v>28</v>
      </c>
      <c r="S12" s="16" t="s">
        <v>28</v>
      </c>
      <c r="T12" s="16" t="s">
        <v>28</v>
      </c>
      <c r="U12" s="16" t="s">
        <v>28</v>
      </c>
      <c r="V12" s="10" t="s">
        <v>22</v>
      </c>
      <c r="W12" s="8" t="s">
        <v>23</v>
      </c>
      <c r="X12" s="8" t="s">
        <v>23</v>
      </c>
      <c r="Y12" s="8" t="s">
        <v>23</v>
      </c>
      <c r="Z12" s="8" t="s">
        <v>23</v>
      </c>
      <c r="AA12" s="8" t="s">
        <v>23</v>
      </c>
      <c r="AB12" s="8" t="s">
        <v>23</v>
      </c>
      <c r="AC12" s="18" t="s">
        <v>23</v>
      </c>
      <c r="AD12" s="34" t="s">
        <v>23</v>
      </c>
    </row>
    <row r="13" spans="1:30" ht="26" x14ac:dyDescent="0.2">
      <c r="J13" s="37" t="s">
        <v>20</v>
      </c>
      <c r="K13" s="38"/>
      <c r="L13" s="20"/>
      <c r="M13" s="28"/>
      <c r="N13" s="14">
        <f>N4*1.9</f>
        <v>2909.2799999999997</v>
      </c>
      <c r="O13" s="12">
        <f t="shared" ref="O13:U13" si="22">O4*1.9</f>
        <v>137620.79999999999</v>
      </c>
      <c r="P13" s="12">
        <f t="shared" si="22"/>
        <v>578.25214649999998</v>
      </c>
      <c r="Q13" s="12">
        <f t="shared" si="22"/>
        <v>19092.149999999998</v>
      </c>
      <c r="R13" s="12">
        <f t="shared" si="22"/>
        <v>1454.6399999999999</v>
      </c>
      <c r="S13" s="12">
        <f t="shared" si="22"/>
        <v>68810.399999999994</v>
      </c>
      <c r="T13" s="12">
        <f t="shared" si="22"/>
        <v>743.46704550000004</v>
      </c>
      <c r="U13" s="19">
        <f t="shared" si="22"/>
        <v>24547.05</v>
      </c>
      <c r="V13" s="12">
        <f>V4*1.896</f>
        <v>1.955445544554455E-3</v>
      </c>
      <c r="W13" s="12">
        <f t="shared" ref="W13:AD13" si="23">W4*1.896</f>
        <v>9.2941176470588222E-2</v>
      </c>
      <c r="X13" s="12">
        <f t="shared" si="23"/>
        <v>1.955445544554455E-3</v>
      </c>
      <c r="Y13" s="12">
        <f t="shared" si="23"/>
        <v>9.2941176470588222E-2</v>
      </c>
      <c r="Z13" s="12">
        <f t="shared" si="23"/>
        <v>3.91089108910891E-3</v>
      </c>
      <c r="AA13" s="12">
        <f t="shared" si="23"/>
        <v>0.18588235294117644</v>
      </c>
      <c r="AB13" s="12">
        <f t="shared" si="23"/>
        <v>3.91089108910891E-3</v>
      </c>
      <c r="AC13" s="12">
        <f t="shared" si="23"/>
        <v>0.18588235294117644</v>
      </c>
      <c r="AD13" s="26">
        <f t="shared" si="23"/>
        <v>1.5799999999999998E-2</v>
      </c>
    </row>
    <row r="14" spans="1:30" ht="26" x14ac:dyDescent="0.2">
      <c r="J14" s="39"/>
      <c r="K14" s="40"/>
      <c r="L14" s="21"/>
      <c r="M14" s="29"/>
      <c r="N14" s="4">
        <f t="shared" ref="N14:U14" si="24">N5*1.9</f>
        <v>3879.04</v>
      </c>
      <c r="O14" s="2">
        <f t="shared" si="24"/>
        <v>183494.39999999999</v>
      </c>
      <c r="P14" s="2">
        <f t="shared" si="24"/>
        <v>798.53867849999995</v>
      </c>
      <c r="Q14" s="2">
        <f t="shared" si="24"/>
        <v>26365.35</v>
      </c>
      <c r="R14" s="2">
        <f t="shared" si="24"/>
        <v>2424.4</v>
      </c>
      <c r="S14" s="2">
        <f t="shared" si="24"/>
        <v>114684</v>
      </c>
      <c r="T14" s="2">
        <f t="shared" si="24"/>
        <v>1551.1843295000001</v>
      </c>
      <c r="U14" s="5">
        <f t="shared" si="24"/>
        <v>51215.45</v>
      </c>
      <c r="V14" s="2">
        <f t="shared" ref="V14:AD14" si="25">V5*1.896</f>
        <v>1.4665841584158414E-3</v>
      </c>
      <c r="W14" s="2">
        <f t="shared" si="25"/>
        <v>6.9705882352941159E-2</v>
      </c>
      <c r="X14" s="2">
        <f t="shared" si="25"/>
        <v>1.4665841584158414E-3</v>
      </c>
      <c r="Y14" s="2">
        <f t="shared" si="25"/>
        <v>6.9705882352941159E-2</v>
      </c>
      <c r="Z14" s="2">
        <f t="shared" si="25"/>
        <v>2.3465346534653465E-3</v>
      </c>
      <c r="AA14" s="2">
        <f t="shared" si="25"/>
        <v>0.11152941176470588</v>
      </c>
      <c r="AB14" s="2">
        <f t="shared" si="25"/>
        <v>2.3465346534653465E-3</v>
      </c>
      <c r="AC14" s="2">
        <f t="shared" si="25"/>
        <v>0.11152941176470588</v>
      </c>
      <c r="AD14" s="26">
        <f t="shared" si="25"/>
        <v>1.1849999999999999E-2</v>
      </c>
    </row>
    <row r="15" spans="1:30" ht="26" x14ac:dyDescent="0.2">
      <c r="J15" s="39"/>
      <c r="K15" s="40"/>
      <c r="L15" s="21"/>
      <c r="M15" s="29"/>
      <c r="N15" s="4">
        <f t="shared" ref="N15:U15" si="26">N6*1.9</f>
        <v>4848.8</v>
      </c>
      <c r="O15" s="2">
        <f t="shared" si="26"/>
        <v>229368</v>
      </c>
      <c r="P15" s="2">
        <f t="shared" si="26"/>
        <v>1018.8252104999999</v>
      </c>
      <c r="Q15" s="2">
        <f t="shared" si="26"/>
        <v>33638.549999999996</v>
      </c>
      <c r="R15" s="2">
        <f t="shared" si="26"/>
        <v>3394.16</v>
      </c>
      <c r="S15" s="2">
        <f t="shared" si="26"/>
        <v>160557.6</v>
      </c>
      <c r="T15" s="2">
        <f t="shared" si="26"/>
        <v>2652.6169894999998</v>
      </c>
      <c r="U15" s="5">
        <f t="shared" si="26"/>
        <v>87581.45</v>
      </c>
      <c r="V15" s="2">
        <f t="shared" ref="V15:AD15" si="27">V6*1.896</f>
        <v>1.1732673267326732E-3</v>
      </c>
      <c r="W15" s="2">
        <f t="shared" si="27"/>
        <v>5.5764705882352938E-2</v>
      </c>
      <c r="X15" s="2">
        <f t="shared" si="27"/>
        <v>1.1732673267326732E-3</v>
      </c>
      <c r="Y15" s="2">
        <f t="shared" si="27"/>
        <v>5.5764705882352938E-2</v>
      </c>
      <c r="Z15" s="2">
        <f t="shared" si="27"/>
        <v>1.6760961810466759E-3</v>
      </c>
      <c r="AA15" s="2">
        <f t="shared" si="27"/>
        <v>7.9663865546218474E-2</v>
      </c>
      <c r="AB15" s="2">
        <f t="shared" si="27"/>
        <v>1.6760961810466759E-3</v>
      </c>
      <c r="AC15" s="2">
        <f t="shared" si="27"/>
        <v>7.9663865546218474E-2</v>
      </c>
      <c r="AD15" s="26">
        <f t="shared" si="27"/>
        <v>9.4800000000000006E-3</v>
      </c>
    </row>
    <row r="16" spans="1:30" ht="26" x14ac:dyDescent="0.2">
      <c r="J16" s="39"/>
      <c r="K16" s="40"/>
      <c r="L16" s="21"/>
      <c r="M16" s="29"/>
      <c r="N16" s="4">
        <f t="shared" ref="N16:U16" si="28">N7*1.9</f>
        <v>7273.2</v>
      </c>
      <c r="O16" s="2">
        <f t="shared" si="28"/>
        <v>344052</v>
      </c>
      <c r="P16" s="2">
        <f t="shared" si="28"/>
        <v>1569.5415405000001</v>
      </c>
      <c r="Q16" s="2">
        <f t="shared" si="28"/>
        <v>51821.55</v>
      </c>
      <c r="R16" s="2">
        <f t="shared" si="28"/>
        <v>5818.5599999999995</v>
      </c>
      <c r="S16" s="2">
        <f t="shared" si="28"/>
        <v>275241.59999999998</v>
      </c>
      <c r="T16" s="2">
        <f t="shared" si="28"/>
        <v>6691.2034095000008</v>
      </c>
      <c r="U16" s="5">
        <f t="shared" si="28"/>
        <v>220923.45</v>
      </c>
      <c r="V16" s="2">
        <f t="shared" ref="V16:AD16" si="29">V7*1.896</f>
        <v>7.8217821782178211E-4</v>
      </c>
      <c r="W16" s="2">
        <f t="shared" si="29"/>
        <v>3.7176470588235283E-2</v>
      </c>
      <c r="X16" s="2">
        <f t="shared" si="29"/>
        <v>7.8217821782178211E-4</v>
      </c>
      <c r="Y16" s="2">
        <f t="shared" si="29"/>
        <v>3.7176470588235283E-2</v>
      </c>
      <c r="Z16" s="2">
        <f t="shared" si="29"/>
        <v>9.7772277227722751E-4</v>
      </c>
      <c r="AA16" s="2">
        <f t="shared" si="29"/>
        <v>4.6470588235294111E-2</v>
      </c>
      <c r="AB16" s="2">
        <f t="shared" si="29"/>
        <v>9.7772277227722751E-4</v>
      </c>
      <c r="AC16" s="2">
        <f t="shared" si="29"/>
        <v>4.6470588235294111E-2</v>
      </c>
      <c r="AD16" s="26">
        <f t="shared" si="29"/>
        <v>6.3200000000000001E-3</v>
      </c>
    </row>
    <row r="17" spans="10:30" ht="26" x14ac:dyDescent="0.2">
      <c r="J17" s="41"/>
      <c r="K17" s="42"/>
      <c r="L17" s="22"/>
      <c r="M17" s="30"/>
      <c r="N17" s="15">
        <f t="shared" ref="N17:U17" si="30">N8*1.9</f>
        <v>9697.6</v>
      </c>
      <c r="O17" s="16">
        <f t="shared" si="30"/>
        <v>458736</v>
      </c>
      <c r="P17" s="16">
        <f t="shared" si="30"/>
        <v>2120.2578705000001</v>
      </c>
      <c r="Q17" s="16">
        <f t="shared" si="30"/>
        <v>70004.55</v>
      </c>
      <c r="R17" s="16">
        <f t="shared" si="30"/>
        <v>8242.9599999999991</v>
      </c>
      <c r="S17" s="16">
        <f t="shared" si="30"/>
        <v>389925.6</v>
      </c>
      <c r="T17" s="16">
        <f t="shared" si="30"/>
        <v>12565.5109295</v>
      </c>
      <c r="U17" s="44">
        <f t="shared" si="30"/>
        <v>414875.44999999995</v>
      </c>
      <c r="V17" s="16">
        <f t="shared" ref="V17:AD17" si="31">V8*1.896</f>
        <v>5.8663366336633661E-4</v>
      </c>
      <c r="W17" s="16">
        <f t="shared" si="31"/>
        <v>2.7882352941176469E-2</v>
      </c>
      <c r="X17" s="16">
        <f t="shared" si="31"/>
        <v>5.8663366336633661E-4</v>
      </c>
      <c r="Y17" s="16">
        <f t="shared" si="31"/>
        <v>2.7882352941176469E-2</v>
      </c>
      <c r="Z17" s="16">
        <f t="shared" si="31"/>
        <v>6.9015725101921946E-4</v>
      </c>
      <c r="AA17" s="16">
        <f t="shared" si="31"/>
        <v>3.2802768166089957E-2</v>
      </c>
      <c r="AB17" s="16">
        <f t="shared" si="31"/>
        <v>6.9015725101921946E-4</v>
      </c>
      <c r="AC17" s="16">
        <f t="shared" si="31"/>
        <v>3.2802768166089957E-2</v>
      </c>
      <c r="AD17" s="25">
        <f t="shared" si="31"/>
        <v>4.7400000000000003E-3</v>
      </c>
    </row>
  </sheetData>
  <mergeCells count="19">
    <mergeCell ref="V10:W10"/>
    <mergeCell ref="X10:Y10"/>
    <mergeCell ref="Z10:AA10"/>
    <mergeCell ref="AB10:AC10"/>
    <mergeCell ref="V1:W1"/>
    <mergeCell ref="X1:Y1"/>
    <mergeCell ref="Z1:AA1"/>
    <mergeCell ref="AB1:AC1"/>
    <mergeCell ref="J1:K1"/>
    <mergeCell ref="N1:O1"/>
    <mergeCell ref="P1:Q1"/>
    <mergeCell ref="R1:S1"/>
    <mergeCell ref="G1:I1"/>
    <mergeCell ref="T1:U1"/>
    <mergeCell ref="J13:K17"/>
    <mergeCell ref="N10:O10"/>
    <mergeCell ref="P10:Q10"/>
    <mergeCell ref="R10:S10"/>
    <mergeCell ref="T10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2016-03-30T01:40:11Z</dcterms:created>
  <dcterms:modified xsi:type="dcterms:W3CDTF">2016-04-04T20:10:45Z</dcterms:modified>
</cp:coreProperties>
</file>