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nuwildcat-my.sharepoint.com/personal/car650_ads_northwestern_edu/Documents/Desktop/Data Science Bootcamp/1. Assignment 1/"/>
    </mc:Choice>
  </mc:AlternateContent>
  <xr:revisionPtr revIDLastSave="635" documentId="8_{A53ED608-2D4A-4875-B933-F66E03EA22C5}" xr6:coauthVersionLast="47" xr6:coauthVersionMax="47" xr10:uidLastSave="{274740C0-2FCF-4AB3-B1D8-056B37D862DA}"/>
  <bookViews>
    <workbookView xWindow="20370" yWindow="-120" windowWidth="19440" windowHeight="15600" xr2:uid="{00000000-000D-0000-FFFF-FFFF00000000}"/>
  </bookViews>
  <sheets>
    <sheet name="Kickstarter Data" sheetId="1" r:id="rId1"/>
    <sheet name="Category Breakdown" sheetId="2" r:id="rId2"/>
    <sheet name="Sub-Category Breakdown" sheetId="6" r:id="rId3"/>
    <sheet name="Monthly Breakdown" sheetId="8" r:id="rId4"/>
    <sheet name="Bonus" sheetId="10" r:id="rId5"/>
    <sheet name="Bonus Statistical Analysis" sheetId="12" r:id="rId6"/>
  </sheets>
  <definedNames>
    <definedName name="_xlnm._FilterDatabase" localSheetId="5" hidden="1">'Bonus Statistical Analysis'!$A$1:$C$3716</definedName>
    <definedName name="_xlnm._FilterDatabase" localSheetId="0" hidden="1">'Kickstarter Data'!$A$1:$T$1</definedName>
    <definedName name="_xlcn.WorksheetConnection_KickstarterDataA1R4115" hidden="1">'Kickstarter Data'!$A$1:$R$4115</definedName>
    <definedName name="_xlcn.WorksheetConnection_KickstarterDataA1T4115" hidden="1">'Kickstarter Data'!$A$1:$T$4115</definedName>
  </definedNames>
  <calcPr calcId="191029" concurrentCalc="0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 Data!$A$1:$R$4115"/>
          <x15:modelTable id="Range 1" name="Range 1" connection="WorksheetConnection_Kickstarter Data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 1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9" i="12" l="1" a="1"/>
  <c r="K9" i="12"/>
  <c r="K8" i="12"/>
  <c r="J8" i="12"/>
  <c r="J9" i="12"/>
  <c r="K7" i="12" a="1"/>
  <c r="K7" i="12"/>
  <c r="J7" i="12" a="1"/>
  <c r="J7" i="12"/>
  <c r="K6" i="12"/>
  <c r="J6" i="12"/>
  <c r="K5" i="12"/>
  <c r="J5" i="12"/>
  <c r="K4" i="12"/>
  <c r="J4" i="12"/>
  <c r="K3" i="12"/>
  <c r="J3" i="12"/>
  <c r="K2" i="12"/>
  <c r="J2" i="12"/>
  <c r="H3" i="10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C13" i="10"/>
  <c r="D12" i="10"/>
  <c r="C12" i="10"/>
  <c r="D11" i="10"/>
  <c r="C11" i="10"/>
  <c r="D10" i="10"/>
  <c r="C10" i="10"/>
  <c r="D9" i="10"/>
  <c r="C9" i="10"/>
  <c r="D8" i="10"/>
  <c r="C8" i="10"/>
  <c r="D7" i="10"/>
  <c r="C7" i="10"/>
  <c r="D6" i="10"/>
  <c r="C6" i="10"/>
  <c r="D5" i="10"/>
  <c r="C5" i="10"/>
  <c r="D4" i="10"/>
  <c r="C4" i="10"/>
  <c r="B13" i="10"/>
  <c r="B12" i="10"/>
  <c r="B11" i="10"/>
  <c r="B10" i="10"/>
  <c r="B9" i="10"/>
  <c r="B8" i="10"/>
  <c r="B7" i="10"/>
  <c r="B6" i="10"/>
  <c r="B5" i="10"/>
  <c r="B4" i="10"/>
  <c r="D3" i="10"/>
  <c r="C3" i="10"/>
  <c r="B3" i="10"/>
  <c r="D2" i="10"/>
  <c r="C2" i="10"/>
  <c r="B2" i="10"/>
  <c r="R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3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E67191-1128-4CC0-A6D9-898FB914A750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E95B1AE-F66C-41B8-970F-EA1AFD44516E}" name="WorksheetConnection_Kickstarter Data!$A$1:$R$4115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DataA1R4115"/>
        </x15:connection>
      </ext>
    </extLst>
  </connection>
  <connection id="3" xr16:uid="{6EB2200B-93F1-4D9F-B3F4-3A9D30984545}" name="WorksheetConnection_Kickstarter Data!$A$1:$T$4115" type="102" refreshedVersion="7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KickstarterDataA1T4115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5">
    <s v="ThisWorkbookDataModel"/>
    <s v="{[Range].[country].[All]}"/>
    <s v="{[Range 1].[category].[All]}"/>
    <s v="{[Range 1].[country].[All]}"/>
    <s v="{[Range 1].[date created conversion (Year)].[All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<sst xmlns="http://schemas.openxmlformats.org/spreadsheetml/2006/main" count="28552" uniqueCount="8412">
  <si>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</si>
  <si>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</si>
  <si>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</si>
  <si>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</si>
  <si>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</si>
  <si>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</si>
  <si>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</si>
  <si>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</si>
  <si>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</si>
  <si>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</si>
  <si>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</si>
  <si>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</si>
  <si>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</si>
  <si>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</si>
  <si>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</si>
  <si>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</si>
  <si>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</si>
  <si>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</si>
  <si>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</si>
  <si>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</si>
  <si>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</si>
  <si>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</si>
  <si>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</si>
  <si>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</si>
  <si>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</si>
  <si>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</si>
  <si>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</si>
  <si>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</si>
  <si>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</si>
  <si>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</si>
  <si>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</si>
  <si>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</si>
  <si>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</si>
  <si>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</si>
  <si>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</si>
  <si>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</si>
  <si>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</si>
  <si>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</si>
  <si>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</si>
  <si>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</si>
  <si>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</si>
  <si>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</si>
  <si>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</si>
  <si>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</si>
  <si>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</si>
  <si>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</si>
  <si>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</si>
  <si>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</si>
  <si>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</si>
  <si>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</si>
  <si>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</si>
  <si>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</si>
  <si>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</si>
  <si>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</si>
  <si>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</si>
  <si>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</si>
  <si>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</si>
  <si>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</si>
  <si>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</si>
  <si>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</si>
  <si>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</si>
  <si>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</si>
  <si>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</si>
  <si>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</si>
  <si>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</si>
  <si>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</si>
  <si>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</si>
  <si>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</si>
  <si>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</si>
  <si>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</si>
  <si>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</si>
  <si>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</si>
  <si>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</si>
  <si>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</si>
  <si>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</si>
  <si>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</si>
  <si>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</si>
  <si>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</si>
  <si>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</si>
  <si>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</si>
  <si>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</si>
  <si>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</si>
  <si>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</si>
  <si>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</si>
  <si>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</si>
  <si>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</si>
  <si>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</si>
  <si>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</si>
  <si>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</si>
  <si>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</si>
  <si>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</si>
  <si>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</si>
  <si>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</si>
  <si>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</si>
  <si>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</si>
  <si>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</si>
  <si>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</si>
  <si>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</si>
  <si>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</si>
  <si>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</si>
  <si>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</si>
  <si>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</si>
  <si>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</si>
  <si>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</si>
  <si>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</si>
  <si>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</si>
  <si>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</si>
  <si>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</si>
  <si>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</si>
  <si>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</si>
  <si>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</si>
  <si>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</si>
  <si>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</si>
  <si>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</si>
  <si>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</si>
  <si>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</si>
  <si>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</si>
  <si>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</si>
  <si>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</si>
  <si>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</si>
  <si>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</si>
  <si>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</si>
  <si>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</si>
  <si>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</si>
  <si>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</si>
  <si>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</si>
  <si>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</si>
  <si>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</si>
  <si>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</si>
  <si>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</si>
  <si>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</si>
  <si>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</si>
  <si>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</si>
  <si>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</si>
  <si>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</si>
  <si>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</si>
  <si>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</si>
  <si>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</si>
  <si>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</si>
  <si>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</si>
  <si>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</si>
  <si>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</si>
  <si>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</si>
  <si>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</si>
  <si>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</si>
  <si>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</si>
  <si>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</si>
  <si>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</si>
  <si>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</si>
  <si>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</si>
  <si>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</si>
  <si>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</si>
  <si>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</si>
  <si>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</si>
  <si>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</si>
  <si>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</si>
  <si>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</si>
  <si>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</si>
  <si>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</si>
  <si>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</si>
  <si>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</si>
  <si>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</si>
  <si>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</si>
  <si>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</si>
  <si>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</si>
  <si>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</si>
  <si>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</si>
  <si>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</si>
  <si>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</si>
  <si>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</si>
  <si>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</si>
  <si>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</si>
  <si>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</si>
  <si>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</si>
  <si>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</si>
  <si>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</si>
  <si>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</si>
  <si>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</si>
  <si>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</si>
  <si>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</si>
  <si>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</si>
  <si>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</si>
  <si>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</si>
  <si>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</si>
  <si>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</si>
  <si>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</si>
  <si>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</si>
  <si>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</si>
  <si>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</si>
  <si>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</si>
  <si>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</si>
  <si>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</si>
  <si>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</si>
  <si>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</si>
  <si>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</si>
  <si>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</si>
  <si>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</si>
  <si>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</si>
  <si>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</si>
  <si>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</si>
  <si>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</si>
  <si>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</si>
  <si>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</si>
  <si>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</si>
  <si>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</si>
  <si>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</si>
  <si>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</si>
  <si>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</si>
  <si>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</si>
  <si>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</si>
  <si>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</si>
  <si>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</si>
  <si>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</si>
  <si>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</si>
  <si>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</si>
  <si>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</si>
  <si>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</si>
  <si>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</si>
  <si>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</si>
  <si>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</si>
  <si>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</si>
  <si>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</si>
  <si>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</si>
  <si>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</si>
  <si>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</si>
  <si>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</si>
  <si>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</si>
  <si>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</si>
  <si>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</si>
  <si>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</si>
  <si>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</si>
  <si>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</si>
  <si>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</si>
  <si>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</si>
  <si>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</si>
  <si>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</si>
  <si>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</si>
  <si>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</si>
  <si>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</si>
  <si>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</si>
  <si>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</si>
  <si>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</si>
  <si>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</si>
  <si>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</si>
  <si>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</si>
  <si>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</si>
  <si>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</si>
  <si>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</si>
  <si>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</si>
  <si>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</si>
  <si>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</si>
  <si>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</si>
  <si>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</si>
  <si>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</si>
  <si>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</si>
  <si>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</si>
  <si>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</si>
  <si>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</si>
  <si>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</si>
  <si>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</si>
  <si>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</si>
  <si>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</si>
  <si>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</si>
  <si>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</si>
  <si>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</si>
  <si>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</si>
  <si>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</si>
  <si>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</si>
  <si>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</si>
  <si>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</si>
  <si>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</si>
  <si>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</si>
  <si>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</si>
  <si>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</si>
  <si>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</si>
  <si>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</si>
  <si>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</si>
  <si>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</si>
  <si>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</si>
  <si>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</si>
  <si>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</si>
  <si>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</si>
  <si>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</si>
  <si>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</si>
  <si>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</si>
  <si>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</si>
  <si>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</si>
  <si>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</si>
  <si>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</si>
  <si>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</si>
  <si>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</si>
  <si>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</si>
  <si>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</si>
  <si>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</si>
  <si>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</si>
  <si>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</si>
  <si>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</si>
  <si>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</si>
  <si>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</si>
  <si>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</si>
  <si>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</si>
  <si>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</si>
  <si>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</si>
  <si>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</si>
  <si>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</si>
  <si>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</si>
  <si>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</si>
  <si>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</si>
  <si>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</si>
  <si>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</si>
  <si>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</si>
  <si>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</si>
  <si>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</si>
  <si>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</si>
  <si>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</si>
  <si>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</si>
  <si>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</si>
  <si>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</si>
  <si>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</si>
  <si>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</si>
  <si>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</si>
  <si>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</si>
  <si>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</si>
  <si>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</si>
  <si>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</si>
  <si>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</si>
  <si>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</si>
  <si>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</si>
  <si>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</si>
  <si>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</si>
  <si>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</si>
  <si>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</si>
  <si>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</si>
  <si>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</si>
  <si>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</si>
  <si>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</si>
  <si>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</si>
  <si>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</si>
  <si>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</si>
  <si>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</si>
  <si>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</si>
  <si>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</si>
  <si>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</si>
  <si>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</si>
  <si>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</si>
  <si>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</si>
  <si>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</si>
  <si>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</si>
  <si>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</si>
  <si>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</si>
  <si>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</si>
  <si>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</si>
  <si>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</si>
  <si>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</si>
  <si>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</si>
  <si>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</si>
  <si>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</si>
  <si>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</si>
  <si>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</si>
  <si>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</si>
  <si>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</si>
  <si>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</si>
  <si>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</si>
  <si>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</si>
  <si>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</si>
  <si>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</si>
  <si>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</si>
  <si>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</si>
  <si>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</si>
  <si>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</si>
  <si>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</si>
  <si>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</si>
  <si>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</si>
  <si>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</si>
  <si>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</si>
  <si>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</si>
  <si>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</si>
  <si>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</si>
  <si>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</si>
  <si>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</si>
  <si>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</si>
  <si>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</si>
  <si>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</si>
  <si>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</si>
  <si>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</si>
  <si>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</si>
  <si>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</si>
  <si>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</si>
  <si>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</si>
  <si>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</si>
  <si>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</si>
  <si>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</si>
  <si>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</si>
  <si>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</si>
  <si>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</si>
  <si>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</si>
  <si>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</si>
  <si>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</si>
  <si>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</si>
  <si>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</si>
  <si>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</si>
  <si>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</si>
  <si>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</si>
  <si>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</si>
  <si>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</si>
  <si>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</si>
  <si>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</si>
  <si>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</si>
  <si>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</si>
  <si>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</si>
  <si>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</si>
  <si>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</si>
  <si>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</si>
  <si>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</si>
  <si>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</si>
  <si>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</si>
  <si>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</si>
  <si>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</si>
  <si>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</si>
  <si>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</si>
  <si>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</si>
  <si>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</si>
  <si>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</si>
  <si>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</si>
  <si>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</si>
  <si>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</si>
  <si>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</si>
  <si>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</si>
  <si>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</si>
  <si>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</si>
  <si>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</si>
  <si>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</si>
  <si>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</si>
  <si>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</si>
  <si>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</si>
  <si>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</si>
  <si>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</si>
  <si>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</si>
  <si>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</si>
  <si>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</si>
  <si>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</si>
  <si>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</si>
  <si>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</si>
  <si>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</si>
  <si>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</si>
  <si>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</si>
  <si>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</si>
  <si>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</si>
  <si>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</si>
  <si>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</si>
  <si>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</si>
  <si>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</si>
  <si>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</si>
  <si>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</si>
  <si>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</si>
  <si>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</si>
  <si>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</si>
  <si>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</si>
  <si>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</si>
  <si>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</si>
  <si>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</si>
  <si>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</si>
  <si>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</si>
  <si>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</si>
  <si>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</si>
  <si>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</si>
  <si>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</si>
  <si>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</si>
  <si>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</si>
  <si>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</si>
  <si>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</si>
  <si>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</si>
  <si>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</si>
  <si>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</si>
  <si>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</si>
  <si>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</si>
  <si>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</si>
  <si>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</si>
  <si>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</si>
  <si>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</si>
  <si>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</si>
  <si>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</si>
  <si>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</si>
  <si>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</si>
  <si>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</si>
  <si>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</si>
  <si>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</si>
  <si>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</si>
  <si>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</si>
  <si>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</si>
  <si>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</si>
  <si>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</si>
  <si>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</si>
  <si>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</si>
  <si>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</si>
  <si>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</si>
  <si>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</si>
  <si>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</si>
  <si>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</si>
  <si>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</si>
  <si>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</si>
  <si>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</si>
  <si>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</si>
  <si>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</si>
  <si>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</si>
  <si>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</si>
  <si>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</si>
  <si>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</si>
  <si>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</si>
  <si>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</si>
  <si>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</si>
  <si>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</si>
  <si>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</si>
  <si>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</si>
  <si>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</si>
  <si>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</si>
  <si>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</si>
  <si>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</si>
  <si>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</si>
  <si>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</si>
  <si>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</si>
  <si>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</si>
  <si>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</si>
  <si>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</si>
  <si>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</si>
  <si>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</si>
  <si>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</si>
  <si>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</si>
  <si>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</si>
  <si>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</si>
  <si>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</si>
  <si>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</si>
  <si>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</si>
  <si>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</si>
  <si>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</si>
  <si>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</si>
  <si>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</si>
  <si>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</si>
  <si>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</si>
  <si>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</si>
  <si>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</si>
  <si>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</si>
  <si>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</si>
  <si>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</si>
  <si>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</si>
  <si>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</si>
  <si>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</si>
  <si>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</si>
  <si>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</si>
  <si>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</si>
  <si>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</si>
  <si>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</si>
  <si>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</si>
  <si>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</si>
  <si>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</si>
  <si>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</si>
  <si>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</si>
  <si>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</si>
  <si>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</si>
  <si>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</si>
  <si>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</si>
  <si>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</si>
  <si>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</si>
  <si>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</si>
  <si>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</si>
  <si>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</si>
  <si>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</si>
  <si>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</si>
  <si>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</si>
  <si>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</si>
  <si>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</si>
  <si>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</si>
  <si>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</si>
  <si>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</si>
  <si>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</si>
  <si>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</si>
  <si>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</si>
  <si>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</si>
  <si>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</si>
  <si>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</si>
  <si>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</si>
  <si>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</si>
  <si>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</si>
  <si>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</si>
  <si>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</si>
  <si>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</si>
  <si>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</si>
  <si>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</si>
  <si>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</si>
  <si>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</si>
  <si>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</si>
  <si>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</si>
  <si>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</si>
  <si>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</si>
  <si>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</si>
  <si>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</si>
  <si>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</si>
  <si>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</si>
  <si>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</si>
  <si>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</si>
  <si>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</si>
  <si>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</si>
  <si>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</si>
  <si>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</si>
  <si>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</si>
  <si>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</si>
  <si>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</si>
  <si>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</si>
  <si>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</si>
  <si>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</si>
  <si>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</si>
  <si>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</si>
  <si>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</si>
  <si>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</si>
  <si>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</si>
  <si>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</si>
  <si>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</si>
  <si>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</si>
  <si>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</si>
  <si>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</si>
  <si>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</si>
  <si>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</si>
  <si>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</si>
  <si>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</si>
  <si>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</si>
  <si>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</si>
  <si>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</si>
  <si>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</si>
  <si>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</si>
  <si>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</si>
  <si>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</si>
  <si>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</si>
  <si>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</si>
  <si>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</si>
  <si>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</si>
  <si>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</si>
  <si>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</si>
  <si>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</si>
  <si>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</si>
  <si>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</si>
  <si>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</si>
  <si>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</si>
  <si>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</si>
  <si>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</si>
  <si>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</si>
  <si>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</si>
  <si>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</si>
  <si>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</si>
  <si>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</si>
  <si>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</si>
  <si>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</si>
  <si>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</si>
  <si>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</si>
  <si>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</si>
  <si>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</si>
  <si>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</si>
  <si>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</si>
  <si>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</si>
  <si>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</si>
  <si>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</si>
  <si>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</si>
  <si>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</si>
  <si>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</si>
  <si>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</si>
  <si>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</si>
  <si>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</si>
  <si>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</si>
  <si>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</si>
  <si>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</si>
  <si>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</si>
  <si>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</si>
  <si>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</si>
  <si>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</si>
  <si>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</si>
  <si>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</si>
  <si>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</si>
  <si>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</si>
  <si>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</si>
  <si>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</si>
  <si>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</si>
  <si>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</si>
  <si>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</si>
  <si>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</si>
  <si>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</si>
  <si>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</si>
  <si>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</si>
  <si>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</si>
  <si>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</si>
  <si>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</si>
  <si>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</si>
  <si>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</si>
  <si>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</si>
  <si>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</si>
  <si>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</si>
  <si>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</si>
  <si>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</si>
  <si>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</si>
  <si>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</si>
  <si>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</si>
  <si>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</si>
  <si>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</si>
  <si>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</si>
  <si>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</si>
  <si>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</si>
  <si>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</si>
  <si>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</si>
  <si>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</si>
  <si>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</si>
  <si>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</si>
  <si>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</si>
  <si>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</si>
  <si>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</si>
  <si>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</si>
  <si>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</si>
  <si>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</si>
  <si>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</si>
  <si>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</si>
  <si>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</si>
  <si>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</si>
  <si>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</si>
  <si>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</si>
  <si>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</si>
  <si>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</si>
  <si>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</si>
  <si>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</si>
  <si>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</si>
  <si>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</si>
  <si>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</si>
  <si>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</si>
  <si>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</si>
  <si>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</si>
  <si>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</si>
  <si>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</si>
  <si>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</si>
  <si>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</si>
  <si>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</si>
  <si>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</si>
  <si>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</si>
  <si>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</si>
  <si>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</si>
  <si>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</si>
  <si>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</si>
  <si>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</si>
  <si>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</si>
  <si>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</si>
  <si>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</si>
  <si>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</si>
  <si>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</si>
  <si>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</si>
  <si>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</si>
  <si>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</si>
  <si>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</si>
  <si>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</si>
  <si>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</si>
  <si>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</si>
  <si>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</si>
  <si>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</si>
  <si>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</si>
  <si>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</si>
  <si>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</si>
  <si>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</si>
  <si>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</si>
  <si>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</si>
  <si>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</si>
  <si>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</si>
  <si>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</si>
  <si>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</si>
  <si>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</si>
  <si>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</si>
  <si>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</si>
  <si>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</si>
  <si>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</si>
  <si>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</si>
  <si>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</si>
  <si>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</si>
  <si>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</si>
  <si>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</si>
  <si>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</si>
  <si>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</si>
  <si>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</si>
  <si>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</si>
  <si>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</si>
  <si>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</si>
  <si>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</si>
  <si>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</si>
  <si>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</si>
  <si>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</si>
  <si>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</si>
  <si>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</si>
  <si>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</si>
  <si>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</si>
  <si>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</si>
  <si>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</si>
  <si>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</si>
  <si>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</si>
  <si>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</si>
  <si>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</si>
  <si>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</si>
  <si>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</si>
  <si>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</si>
  <si>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</si>
  <si>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</si>
  <si>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</si>
  <si>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</si>
  <si>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</si>
  <si>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</si>
  <si>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</si>
  <si>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</si>
  <si>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</si>
  <si>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</si>
  <si>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</si>
  <si>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</si>
  <si>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</si>
  <si>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</si>
  <si>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</si>
  <si>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</si>
  <si>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</si>
  <si>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</si>
  <si>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</si>
  <si>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</si>
  <si>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</si>
  <si>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</si>
  <si>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</si>
  <si>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</si>
  <si>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</si>
  <si>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</si>
  <si>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</si>
  <si>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</si>
  <si>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</si>
  <si>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</si>
  <si>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</si>
  <si>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</si>
  <si>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</si>
  <si>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</si>
  <si>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</si>
  <si>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</si>
  <si>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</si>
  <si>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</si>
  <si>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</si>
  <si>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</si>
  <si>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</si>
  <si>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</si>
  <si>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</si>
  <si>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</si>
  <si>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</si>
  <si>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</si>
  <si>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</si>
  <si>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</si>
  <si>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</si>
  <si>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</si>
  <si>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</si>
  <si>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</si>
  <si>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</si>
  <si>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</si>
  <si>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</si>
  <si>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</si>
  <si>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</si>
  <si>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</si>
  <si>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</si>
  <si>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</si>
  <si>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</si>
  <si>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</si>
  <si>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</si>
  <si>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</si>
  <si>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</si>
  <si>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</si>
  <si>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</si>
  <si>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</si>
  <si>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</si>
  <si>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</si>
  <si>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</si>
  <si>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</si>
  <si>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</si>
  <si>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</si>
  <si>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</si>
  <si>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</si>
  <si>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</si>
  <si>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</si>
  <si>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</si>
  <si>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</si>
  <si>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</si>
  <si>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</si>
  <si>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</si>
  <si>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</si>
  <si>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</si>
  <si>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</si>
  <si>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</si>
  <si>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</si>
  <si>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</si>
  <si>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</si>
  <si>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</si>
  <si>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</si>
  <si>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</si>
  <si>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</si>
  <si>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</si>
  <si>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</si>
  <si>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</si>
  <si>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</si>
  <si>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</si>
  <si>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</si>
  <si>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</si>
  <si>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</si>
  <si>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</si>
  <si>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</si>
  <si>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</si>
  <si>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</si>
  <si>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</si>
  <si>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</si>
  <si>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</si>
  <si>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</si>
  <si>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</si>
  <si>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</si>
  <si>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</si>
  <si>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</si>
  <si>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</si>
  <si>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</si>
  <si>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</si>
  <si>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</si>
  <si>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</si>
  <si>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</si>
  <si>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</si>
  <si>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</si>
  <si>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</si>
  <si>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</si>
  <si>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</si>
  <si>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</si>
  <si>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</si>
  <si>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</si>
  <si>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</si>
  <si>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</si>
  <si>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</si>
  <si>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</si>
  <si>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</si>
  <si>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</si>
  <si>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</si>
  <si>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</si>
  <si>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</si>
  <si>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</si>
  <si>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</si>
  <si>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</si>
  <si>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</si>
  <si>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</si>
  <si>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</si>
  <si>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</si>
  <si>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</si>
  <si>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</si>
  <si>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</si>
  <si>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</si>
  <si>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</si>
  <si>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</si>
  <si>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</si>
  <si>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</si>
  <si>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</si>
  <si>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</si>
  <si>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</si>
  <si>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</si>
  <si>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</si>
  <si>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</si>
  <si>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</si>
  <si>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</si>
  <si>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</si>
  <si>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</si>
  <si>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</si>
  <si>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</si>
  <si>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</si>
  <si>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</si>
  <si>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</si>
  <si>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</si>
  <si>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</si>
  <si>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</si>
  <si>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</si>
  <si>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</si>
  <si>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</si>
  <si>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</si>
  <si>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</si>
  <si>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</si>
  <si>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</si>
  <si>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</si>
  <si>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</si>
  <si>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</si>
  <si>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</si>
  <si>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</si>
  <si>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</si>
  <si>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</si>
  <si>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</si>
  <si>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</si>
  <si>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</si>
  <si>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</si>
  <si>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</si>
  <si>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</si>
  <si>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</si>
  <si>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</si>
  <si>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</si>
  <si>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</si>
  <si>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</si>
  <si>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</si>
  <si>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</si>
  <si>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</si>
  <si>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</si>
  <si>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</si>
  <si>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</si>
  <si>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</si>
  <si>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</si>
  <si>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</si>
  <si>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</si>
  <si>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</si>
  <si>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</si>
  <si>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</si>
  <si>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</si>
  <si>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</si>
  <si>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</si>
  <si>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</si>
  <si>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</si>
  <si>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</si>
  <si>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</si>
  <si>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</si>
  <si>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</si>
  <si>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</si>
  <si>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</si>
  <si>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</si>
  <si>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</si>
  <si>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</si>
  <si>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</si>
  <si>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</si>
  <si>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</si>
  <si>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</si>
  <si>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</si>
  <si>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</si>
  <si>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</si>
  <si>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</si>
  <si>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</si>
  <si>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</si>
  <si>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</si>
  <si>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</si>
  <si>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</si>
  <si>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</si>
  <si>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</si>
  <si>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</si>
  <si>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</si>
  <si>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</si>
  <si>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</si>
  <si>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</si>
  <si>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</si>
  <si>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</si>
  <si>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</si>
  <si>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</si>
  <si>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</si>
  <si>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</si>
  <si>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</si>
  <si>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</si>
  <si>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</si>
  <si>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</si>
  <si>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</si>
  <si>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</si>
  <si>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</si>
  <si>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</si>
  <si>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</si>
  <si>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</si>
  <si>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</si>
  <si>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</si>
  <si>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</si>
  <si>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</si>
  <si>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</si>
  <si>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</si>
  <si>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</si>
  <si>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</si>
  <si>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</si>
  <si>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</si>
  <si>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</si>
  <si>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</si>
  <si>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</si>
  <si>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</si>
  <si>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</si>
  <si>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</si>
  <si>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</si>
  <si>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</si>
  <si>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</si>
  <si>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</si>
  <si>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</si>
  <si>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</si>
  <si>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</si>
  <si>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</si>
  <si>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</si>
  <si>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</si>
  <si>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</si>
  <si>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</si>
  <si>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</si>
  <si>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</si>
  <si>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</si>
  <si>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</si>
  <si>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</si>
  <si>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</si>
  <si>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</si>
  <si>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</si>
  <si>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</si>
  <si>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</si>
  <si>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</si>
  <si>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</si>
  <si>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</si>
  <si>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</si>
  <si>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</si>
  <si>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</si>
  <si>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</si>
  <si>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</si>
  <si>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</si>
  <si>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</si>
  <si>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</si>
  <si>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</si>
  <si>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</si>
  <si>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</si>
  <si>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</si>
  <si>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</si>
  <si>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</si>
  <si>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</si>
  <si>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</si>
  <si>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</si>
  <si>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</si>
  <si>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</si>
  <si>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</si>
  <si>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</si>
  <si>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</si>
  <si>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</si>
  <si>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</si>
  <si>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</si>
  <si>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</si>
  <si>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</si>
  <si>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</si>
  <si>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</si>
  <si>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</si>
  <si>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</si>
  <si>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</si>
  <si>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</si>
  <si>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</si>
  <si>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</si>
  <si>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</si>
  <si>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</si>
  <si>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</si>
  <si>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</si>
  <si>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</si>
  <si>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</si>
  <si>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</si>
  <si>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</si>
  <si>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</si>
  <si>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</si>
  <si>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</si>
  <si>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</si>
  <si>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</si>
  <si>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</si>
  <si>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</si>
  <si>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</si>
  <si>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</si>
  <si>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</si>
  <si>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</si>
  <si>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</si>
  <si>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</si>
  <si>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</si>
  <si>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</si>
  <si>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</si>
  <si>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</si>
  <si>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</si>
  <si>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</si>
  <si>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</si>
  <si>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</si>
  <si>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</si>
  <si>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</si>
  <si>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</si>
  <si>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</si>
  <si>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</si>
  <si>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</si>
  <si>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</si>
  <si>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</si>
  <si>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</si>
  <si>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</si>
  <si>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</si>
  <si>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</si>
  <si>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</si>
  <si>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</si>
  <si>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</si>
  <si>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</si>
  <si>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</si>
  <si>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</si>
  <si>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</si>
  <si>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</si>
  <si>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</si>
  <si>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</si>
  <si>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</si>
  <si>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</si>
  <si>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</si>
  <si>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</si>
  <si>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</si>
  <si>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</si>
  <si>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</si>
  <si>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</si>
  <si>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</si>
  <si>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</si>
  <si>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</si>
  <si>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</si>
  <si>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</si>
  <si>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</si>
  <si>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</si>
  <si>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</si>
  <si>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</si>
  <si>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</si>
  <si>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</si>
  <si>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</si>
  <si>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</si>
  <si>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</si>
  <si>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</si>
  <si>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</si>
  <si>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</si>
  <si>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</si>
  <si>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</si>
  <si>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</si>
  <si>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</si>
  <si>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</si>
  <si>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</si>
  <si>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</si>
  <si>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</si>
  <si>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</si>
  <si>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</si>
  <si>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</si>
  <si>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</si>
  <si>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</si>
  <si>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</si>
  <si>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</si>
  <si>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</si>
  <si>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</si>
  <si>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</si>
  <si>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</si>
  <si>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</si>
  <si>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</si>
  <si>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</si>
  <si>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</si>
  <si>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</si>
  <si>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</si>
  <si>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</si>
  <si>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</si>
  <si>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</si>
  <si>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</si>
  <si>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</si>
  <si>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</si>
  <si>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</si>
  <si>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</si>
  <si>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</si>
  <si>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</si>
  <si>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</si>
  <si>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</si>
  <si>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</si>
  <si>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</si>
  <si>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</si>
  <si>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</si>
  <si>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</si>
  <si>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</si>
  <si>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</si>
  <si>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</si>
  <si>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</si>
  <si>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</si>
  <si>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</si>
  <si>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</si>
  <si>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</si>
  <si>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</si>
  <si>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</si>
  <si>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</si>
  <si>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</si>
  <si>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</si>
  <si>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</si>
  <si>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</si>
  <si>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</si>
  <si>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</si>
  <si>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</si>
  <si>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</si>
  <si>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</si>
  <si>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</si>
  <si>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</si>
  <si>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</si>
  <si>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</si>
  <si>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</si>
  <si>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</si>
  <si>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</si>
  <si>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</si>
  <si>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</si>
  <si>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</si>
  <si>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</si>
  <si>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</si>
  <si>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</si>
  <si>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</si>
  <si>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</si>
  <si>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</si>
  <si>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</si>
  <si>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</si>
  <si>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</si>
  <si>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</si>
  <si>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</si>
  <si>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</si>
  <si>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</si>
  <si>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</si>
  <si>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</si>
  <si>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</si>
  <si>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</si>
  <si>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</si>
  <si>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</si>
  <si>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</si>
  <si>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</si>
  <si>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</si>
  <si>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</si>
  <si>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</si>
  <si>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</si>
  <si>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</si>
  <si>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</si>
  <si>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</si>
  <si>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</si>
  <si>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</si>
  <si>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</si>
  <si>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</si>
  <si>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</si>
  <si>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</si>
  <si>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</si>
  <si>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</si>
  <si>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</si>
  <si>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</si>
  <si>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</si>
  <si>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</si>
  <si>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</si>
  <si>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</si>
  <si>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</si>
  <si>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</si>
  <si>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</si>
  <si>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</si>
  <si>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</si>
  <si>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</si>
  <si>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</si>
  <si>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</si>
  <si>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</si>
  <si>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</si>
  <si>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</si>
  <si>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</si>
  <si>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</si>
  <si>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</si>
  <si>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</si>
  <si>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</si>
  <si>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</si>
  <si>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</si>
  <si>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</si>
  <si>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</si>
  <si>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</si>
  <si>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</si>
  <si>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</si>
  <si>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</si>
  <si>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</si>
  <si>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</si>
  <si>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</si>
  <si>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</si>
  <si>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</si>
  <si>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</si>
  <si>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</si>
  <si>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</si>
  <si>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</si>
  <si>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</si>
  <si>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</si>
  <si>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</si>
  <si>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</si>
  <si>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</si>
  <si>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</si>
  <si>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</si>
  <si>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</si>
  <si>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</si>
  <si>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</si>
  <si>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</si>
  <si>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</si>
  <si>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</si>
  <si>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</si>
  <si>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</si>
  <si>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</si>
  <si>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</si>
  <si>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</si>
  <si>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</si>
  <si>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</si>
  <si>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</si>
  <si>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</si>
  <si>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</si>
  <si>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</si>
  <si>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</si>
  <si>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</si>
  <si>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</si>
  <si>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</si>
  <si>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</si>
  <si>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</si>
  <si>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</si>
  <si>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</si>
  <si>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</si>
  <si>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</si>
  <si>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</si>
  <si>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</si>
  <si>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</si>
  <si>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</si>
  <si>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</si>
  <si>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</si>
  <si>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</si>
  <si>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</si>
  <si>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</si>
  <si>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</si>
  <si>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</si>
  <si>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</si>
  <si>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</si>
  <si>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</si>
  <si>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</si>
  <si>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</si>
  <si>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</si>
  <si>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</si>
  <si>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</si>
  <si>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</si>
  <si>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</si>
  <si>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</si>
  <si>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</si>
  <si>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</si>
  <si>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</si>
  <si>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</si>
  <si>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</si>
  <si>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</si>
  <si>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</si>
  <si>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</si>
  <si>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</si>
  <si>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</si>
  <si>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</si>
  <si>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</si>
  <si>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</si>
  <si>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</si>
  <si>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</si>
  <si>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</si>
  <si>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</si>
  <si>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</si>
  <si>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</si>
  <si>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</si>
  <si>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</si>
  <si>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</si>
  <si>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</si>
  <si>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</si>
  <si>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</si>
  <si>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</si>
  <si>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</si>
  <si>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</si>
  <si>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</si>
  <si>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</si>
  <si>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</si>
  <si>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</si>
  <si>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</si>
  <si>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</si>
  <si>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</si>
  <si>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</si>
  <si>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</si>
  <si>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</si>
  <si>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</si>
  <si>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</si>
  <si>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</si>
  <si>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</si>
  <si>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</si>
  <si>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</si>
  <si>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</si>
  <si>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</si>
  <si>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</si>
  <si>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</si>
  <si>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</si>
  <si>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</si>
  <si>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</si>
  <si>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</si>
  <si>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</si>
  <si>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</si>
  <si>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</si>
  <si>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</si>
  <si>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</si>
  <si>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</si>
  <si>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</si>
  <si>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</si>
  <si>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</si>
  <si>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</si>
  <si>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</si>
  <si>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</si>
  <si>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</si>
  <si>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</si>
  <si>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</si>
  <si>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</si>
  <si>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</si>
  <si>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</si>
  <si>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</si>
  <si>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</si>
  <si>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</si>
  <si>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</si>
  <si>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</si>
  <si>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</si>
  <si>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</si>
  <si>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</si>
  <si>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</si>
  <si>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</si>
  <si>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</si>
  <si>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</si>
  <si>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</si>
  <si>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</si>
  <si>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</si>
  <si>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</si>
  <si>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</si>
  <si>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</si>
  <si>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</si>
  <si>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</si>
  <si>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</si>
  <si>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</si>
  <si>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</si>
  <si>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</si>
  <si>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</si>
  <si>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</si>
  <si>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</si>
  <si>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</si>
  <si>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</si>
  <si>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</si>
  <si>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</si>
  <si>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</si>
  <si>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</si>
  <si>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</si>
  <si>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</si>
  <si>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</si>
  <si>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</si>
  <si>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</si>
  <si>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</si>
  <si>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</si>
  <si>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</si>
  <si>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</si>
  <si>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</si>
  <si>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</si>
  <si>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</si>
  <si>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</si>
  <si>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</si>
  <si>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</si>
  <si>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</si>
  <si>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</si>
  <si>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</si>
  <si>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</si>
  <si>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</si>
  <si>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</si>
  <si>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</si>
  <si>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</si>
  <si>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</si>
  <si>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</si>
  <si>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</si>
  <si>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</si>
  <si>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</si>
  <si>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</si>
  <si>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</si>
  <si>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</si>
  <si>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</si>
  <si>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</si>
  <si>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</si>
  <si>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</si>
  <si>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</si>
  <si>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</si>
  <si>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</si>
  <si>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</si>
  <si>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</si>
  <si>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</si>
  <si>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</si>
  <si>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</si>
  <si>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</si>
  <si>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</si>
  <si>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</si>
  <si>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</si>
  <si>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</si>
  <si>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</si>
  <si>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</si>
  <si>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</si>
  <si>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</si>
  <si>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</si>
  <si>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</si>
  <si>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</si>
  <si>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</si>
  <si>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</si>
  <si>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</si>
  <si>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</si>
  <si>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</si>
  <si>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</si>
  <si>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</si>
  <si>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</si>
  <si>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</si>
  <si>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</si>
  <si>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</si>
  <si>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</si>
  <si>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</si>
  <si>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</si>
  <si>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</si>
  <si>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</si>
  <si>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</si>
  <si>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</si>
  <si>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</si>
  <si>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</si>
  <si>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</si>
  <si>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</si>
  <si>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</si>
  <si>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</si>
  <si>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</si>
  <si>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</si>
  <si>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</si>
  <si>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</si>
  <si>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</si>
  <si>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</si>
  <si>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</si>
  <si>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</si>
  <si>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</si>
  <si>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</si>
  <si>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</si>
  <si>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</si>
  <si>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</si>
  <si>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</si>
  <si>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</si>
  <si>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</si>
  <si>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</si>
  <si>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</si>
  <si>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</si>
  <si>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</si>
  <si>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</si>
  <si>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</si>
  <si>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</si>
  <si>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</si>
  <si>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</si>
  <si>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</si>
  <si>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</si>
  <si>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</si>
  <si>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</si>
  <si>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</si>
  <si>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</si>
  <si>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</si>
  <si>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</si>
  <si>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</si>
  <si>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</si>
  <si>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</si>
  <si>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</si>
  <si>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</si>
  <si>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</si>
  <si>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</si>
  <si>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</si>
  <si>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</si>
  <si>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</si>
  <si>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</si>
  <si>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</si>
  <si>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</si>
  <si>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</si>
  <si>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</si>
  <si>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</si>
  <si>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</si>
  <si>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</si>
  <si>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</si>
  <si>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</si>
  <si>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</si>
  <si>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</si>
  <si>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</si>
  <si>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</si>
  <si>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</si>
  <si>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</si>
  <si>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</si>
  <si>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</si>
  <si>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</si>
  <si>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</si>
  <si>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</si>
  <si>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</si>
  <si>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</si>
  <si>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</si>
  <si>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</si>
  <si>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</si>
  <si>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</si>
  <si>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</si>
  <si>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</si>
  <si>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</si>
  <si>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</si>
  <si>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</si>
  <si>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</si>
  <si>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</si>
  <si>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</si>
  <si>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</si>
  <si>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</si>
  <si>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</si>
  <si>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</si>
  <si>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</si>
  <si>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</si>
  <si>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</si>
  <si>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</si>
  <si>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</si>
  <si>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</si>
  <si>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</si>
  <si>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</si>
  <si>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</si>
  <si>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</si>
  <si>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</si>
  <si>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</si>
  <si>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</si>
  <si>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</si>
  <si>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</si>
  <si>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</si>
  <si>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</si>
  <si>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</si>
  <si>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</si>
  <si>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</si>
  <si>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</si>
  <si>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</si>
  <si>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</si>
  <si>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</si>
  <si>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</si>
  <si>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</si>
  <si>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</si>
  <si>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</si>
  <si>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</si>
  <si>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</si>
  <si>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</si>
  <si>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</si>
  <si>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</si>
  <si>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</si>
  <si>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</si>
  <si>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</si>
  <si>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</si>
  <si>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</si>
  <si>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</si>
  <si>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</si>
  <si>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</si>
  <si>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</si>
  <si>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</si>
  <si>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</si>
  <si>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</si>
  <si>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</si>
  <si>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</si>
  <si>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</si>
  <si>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</si>
  <si>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</si>
  <si>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</si>
  <si>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</si>
  <si>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</si>
  <si>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</si>
  <si>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</si>
  <si>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</si>
  <si>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</si>
  <si>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</si>
  <si>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</si>
  <si>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</si>
  <si>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</si>
  <si>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</si>
  <si>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</si>
  <si>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</si>
  <si>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</si>
  <si>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</si>
  <si>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</si>
  <si>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</si>
  <si>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</si>
  <si>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</si>
  <si>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</si>
  <si>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</si>
  <si>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</si>
  <si>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</si>
  <si>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</si>
  <si>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</si>
  <si>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</si>
  <si>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</si>
  <si>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</si>
  <si>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</si>
  <si>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</si>
  <si>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</si>
  <si>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</si>
  <si>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</si>
  <si>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</si>
  <si>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</si>
  <si>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</si>
  <si>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</si>
  <si>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</si>
  <si>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</si>
  <si>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</si>
  <si>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</si>
  <si>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</si>
  <si>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</si>
  <si>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</si>
  <si>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</si>
  <si>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</si>
  <si>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</si>
  <si>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</si>
  <si>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</si>
  <si>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</si>
  <si>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</si>
  <si>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</si>
  <si>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</si>
  <si>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</si>
  <si>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</si>
  <si>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</si>
  <si>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</si>
  <si>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</si>
  <si>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</si>
  <si>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</si>
  <si>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</si>
  <si>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</si>
  <si>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</si>
  <si>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</si>
  <si>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</si>
  <si>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</si>
  <si>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</si>
  <si>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</si>
  <si>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</si>
  <si>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</si>
  <si>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</si>
  <si>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</si>
  <si>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</si>
  <si>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</si>
  <si>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</si>
  <si>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</si>
  <si>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</si>
  <si>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</si>
  <si>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</si>
  <si>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</si>
  <si>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</si>
  <si>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</si>
  <si>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</si>
  <si>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</si>
  <si>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</si>
  <si>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</si>
  <si>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</si>
  <si>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</si>
  <si>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</si>
  <si>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</si>
  <si>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</si>
  <si>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</si>
  <si>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</si>
  <si>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</si>
  <si>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</si>
  <si>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</si>
  <si>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</si>
  <si>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</si>
  <si>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</si>
  <si>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</si>
  <si>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</si>
  <si>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</si>
  <si>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</si>
  <si>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</si>
  <si>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</si>
  <si>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</si>
  <si>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</si>
  <si>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</si>
  <si>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</si>
  <si>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</si>
  <si>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</si>
  <si>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</si>
  <si>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</si>
  <si>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</si>
  <si>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</si>
  <si>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</si>
  <si>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</si>
  <si>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</si>
  <si>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</si>
  <si>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</si>
  <si>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</si>
  <si>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</si>
  <si>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</si>
  <si>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</si>
  <si>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</si>
  <si>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</si>
  <si>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</si>
  <si>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</si>
  <si>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</si>
  <si>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</si>
  <si>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</si>
  <si>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</si>
  <si>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</si>
  <si>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</si>
  <si>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</si>
  <si>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</si>
  <si>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</si>
  <si>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</si>
  <si>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</si>
  <si>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</si>
  <si>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</si>
  <si>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</si>
  <si>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</si>
  <si>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</si>
  <si>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</si>
  <si>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</si>
  <si>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</si>
  <si>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</si>
  <si>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</si>
  <si>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</si>
  <si>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</si>
  <si>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</si>
  <si>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</si>
  <si>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</si>
  <si>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</si>
  <si>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</si>
  <si>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</si>
  <si>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</si>
  <si>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</si>
  <si>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</si>
  <si>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</si>
  <si>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</si>
  <si>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</si>
  <si>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</si>
  <si>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</si>
  <si>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</si>
  <si>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</si>
  <si>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</si>
  <si>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</si>
  <si>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</si>
  <si>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</si>
  <si>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</si>
  <si>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</si>
  <si>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</si>
  <si>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</si>
  <si>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</si>
  <si>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</si>
  <si>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</si>
  <si>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</si>
  <si>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</si>
  <si>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</si>
  <si>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</si>
  <si>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</si>
  <si>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</si>
  <si>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</si>
  <si>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</si>
  <si>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</si>
  <si>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</si>
  <si>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</si>
  <si>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</si>
  <si>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</si>
  <si>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</si>
  <si>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</si>
  <si>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</si>
  <si>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</si>
  <si>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</si>
  <si>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</si>
  <si>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</si>
  <si>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</si>
  <si>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</si>
  <si>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</si>
  <si>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</si>
  <si>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</si>
  <si>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</si>
  <si>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</si>
  <si>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</si>
  <si>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</si>
  <si>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</si>
  <si>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</si>
  <si>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</si>
  <si>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</si>
  <si>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</si>
  <si>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</si>
  <si>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</si>
  <si>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</si>
  <si>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</si>
  <si>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</si>
  <si>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</si>
  <si>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</si>
  <si>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</si>
  <si>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</si>
  <si>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</si>
  <si>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</si>
  <si>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</si>
  <si>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</si>
  <si>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</si>
  <si>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</si>
  <si>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</si>
  <si>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</si>
  <si>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</si>
  <si>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</si>
  <si>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</si>
  <si>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</si>
  <si>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</si>
  <si>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</si>
  <si>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</si>
  <si>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</si>
  <si>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</si>
  <si>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</si>
  <si>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</si>
  <si>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</si>
  <si>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</si>
  <si>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</si>
  <si>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</si>
  <si>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</si>
  <si>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</si>
  <si>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</si>
  <si>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</si>
  <si>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</si>
  <si>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</si>
  <si>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</si>
  <si>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</si>
  <si>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</si>
  <si>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</si>
  <si>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</si>
  <si>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</si>
  <si>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</si>
  <si>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</si>
  <si>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</si>
  <si>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</si>
  <si>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</si>
  <si>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</si>
  <si>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</si>
  <si>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</si>
  <si>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</si>
  <si>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</si>
  <si>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</si>
  <si>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</si>
  <si>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</si>
  <si>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</si>
  <si>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</si>
  <si>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</si>
  <si>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</si>
  <si>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</si>
  <si>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</si>
  <si>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</si>
  <si>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</si>
  <si>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</si>
  <si>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</si>
  <si>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</si>
  <si>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</si>
  <si>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</si>
  <si>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</si>
  <si>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</si>
  <si>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</si>
  <si>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</si>
  <si>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</si>
  <si>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</si>
  <si>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</si>
  <si>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</si>
  <si>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</si>
  <si>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</si>
  <si>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</si>
  <si>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</si>
  <si>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</si>
  <si>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</si>
  <si>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</si>
  <si>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</si>
  <si>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</si>
  <si>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</si>
  <si>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</si>
  <si>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</si>
  <si>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</si>
  <si>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</si>
  <si>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</si>
  <si>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</si>
  <si>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</si>
  <si>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</si>
  <si>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</si>
  <si>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</si>
  <si>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</si>
  <si>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</si>
  <si>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</si>
  <si>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</si>
  <si>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</si>
  <si>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</si>
  <si>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</si>
  <si>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</si>
  <si>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</si>
  <si>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</si>
  <si>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</si>
  <si>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</si>
  <si>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</si>
  <si>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</si>
  <si>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</si>
  <si>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</si>
  <si>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</si>
  <si>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</si>
  <si>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</si>
  <si>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</si>
  <si>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</si>
  <si>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</si>
  <si>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</si>
  <si>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</si>
  <si>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</si>
  <si>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</si>
  <si>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</si>
  <si>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</si>
  <si>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</si>
  <si>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</si>
  <si>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</si>
  <si>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</si>
  <si>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</si>
  <si>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</si>
  <si>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</si>
  <si>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</si>
  <si>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</si>
  <si>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</si>
  <si>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</si>
  <si>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</si>
  <si>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</si>
  <si>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</si>
  <si>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</si>
  <si>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</si>
  <si>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</si>
  <si>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</si>
  <si>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</si>
  <si>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</si>
  <si>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</si>
  <si>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</si>
  <si>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</si>
  <si>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</si>
  <si>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</si>
  <si>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</si>
  <si>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</si>
  <si>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</si>
  <si>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</si>
  <si>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</si>
  <si>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</si>
  <si>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</si>
  <si>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</si>
  <si>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</si>
  <si>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</si>
  <si>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</si>
  <si>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</si>
  <si>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</si>
  <si>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</si>
  <si>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</si>
  <si>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</si>
  <si>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</si>
  <si>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</si>
  <si>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</si>
  <si>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</si>
  <si>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</si>
  <si>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</si>
  <si>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</si>
  <si>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</si>
  <si>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</si>
  <si>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</si>
  <si>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</si>
  <si>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</si>
  <si>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</si>
  <si>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</si>
  <si>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</si>
  <si>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</si>
  <si>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</si>
  <si>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</si>
  <si>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</si>
  <si>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</si>
  <si>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</si>
  <si>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</si>
  <si>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</si>
  <si>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</si>
  <si>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</si>
  <si>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</si>
  <si>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</si>
  <si>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</si>
  <si>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</si>
  <si>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</si>
  <si>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</si>
  <si>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</si>
  <si>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</si>
  <si>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</si>
  <si>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</si>
  <si>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</si>
  <si>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</si>
  <si>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</si>
  <si>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</si>
  <si>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</si>
  <si>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</si>
  <si>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</si>
  <si>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</si>
  <si>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</si>
  <si>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</si>
  <si>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</si>
  <si>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</si>
  <si>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</si>
  <si>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</si>
  <si>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</si>
  <si>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</si>
  <si>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</si>
  <si>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</si>
  <si>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</si>
  <si>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</si>
  <si>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</si>
  <si>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</si>
  <si>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</si>
  <si>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</si>
  <si>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</si>
  <si>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</si>
  <si>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</si>
  <si>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</si>
  <si>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</si>
  <si>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</si>
  <si>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</si>
  <si>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</si>
  <si>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</si>
  <si>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</si>
  <si>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</si>
  <si>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</si>
  <si>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</si>
  <si>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</si>
  <si>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</si>
  <si>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</si>
  <si>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</si>
  <si>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</si>
  <si>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</si>
  <si>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</si>
  <si>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</si>
  <si>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</si>
  <si>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</si>
  <si>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</si>
  <si>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</si>
  <si>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</si>
  <si>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</si>
  <si>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</si>
  <si>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</si>
  <si>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</si>
  <si>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</si>
  <si>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</si>
  <si>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</si>
  <si>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</si>
  <si>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</si>
  <si>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</si>
  <si>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</si>
  <si>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</si>
  <si>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</si>
  <si>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</si>
  <si>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</si>
  <si>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</si>
  <si>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</si>
  <si>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</si>
  <si>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</si>
  <si>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</si>
  <si>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</si>
  <si>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</si>
  <si>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</si>
  <si>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</si>
  <si>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</si>
  <si>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</si>
  <si>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</si>
  <si>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</si>
  <si>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</si>
  <si>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</si>
  <si>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</si>
  <si>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</si>
  <si>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</si>
  <si>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</si>
  <si>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</si>
  <si>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</si>
  <si>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</si>
  <si>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</si>
  <si>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</si>
  <si>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</si>
  <si>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</si>
  <si>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</si>
  <si>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</si>
  <si>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</si>
  <si>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</si>
  <si>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</si>
  <si>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</si>
  <si>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</si>
  <si>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</si>
  <si>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</si>
  <si>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</si>
  <si>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</si>
  <si>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</si>
  <si>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</si>
  <si>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</si>
  <si>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</si>
  <si>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</si>
  <si>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</si>
  <si>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</si>
  <si>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</si>
  <si>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</si>
  <si>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</si>
  <si>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</si>
  <si>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</si>
  <si>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</si>
  <si>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</si>
  <si>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</si>
  <si>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</si>
  <si>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</si>
  <si>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</si>
  <si>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</si>
  <si>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</si>
  <si>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</si>
  <si>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</si>
  <si>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</si>
  <si>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</si>
  <si>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</si>
  <si>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</si>
  <si>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</si>
  <si>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</si>
  <si>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</si>
  <si>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</si>
  <si>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</si>
  <si>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</si>
  <si>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</si>
  <si>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</si>
  <si>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</si>
  <si>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</si>
  <si>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</si>
  <si>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</si>
  <si>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</si>
  <si>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</si>
  <si>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</si>
  <si>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</si>
  <si>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</si>
  <si>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</si>
  <si>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</si>
  <si>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</si>
  <si>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</si>
  <si>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</si>
  <si>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</si>
  <si>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</si>
  <si>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</si>
  <si>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</si>
  <si>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</si>
  <si>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</si>
  <si>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</si>
  <si>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</si>
  <si>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</si>
  <si>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</si>
  <si>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</si>
  <si>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</si>
  <si>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</si>
  <si>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</si>
  <si>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</si>
  <si>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</si>
  <si>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</si>
  <si>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</si>
  <si>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</si>
  <si>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</si>
  <si>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</si>
  <si>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</si>
  <si>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</si>
  <si>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</si>
  <si>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</si>
  <si>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</si>
  <si>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</si>
  <si>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</si>
  <si>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</si>
  <si>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</si>
  <si>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</si>
  <si>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</si>
  <si>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</si>
  <si>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</si>
  <si>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</si>
  <si>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</si>
  <si>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</si>
  <si>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</si>
  <si>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</si>
  <si>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</si>
  <si>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</si>
  <si>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</si>
  <si>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</si>
  <si>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</si>
  <si>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</si>
  <si>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</si>
  <si>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</si>
  <si>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</si>
  <si>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</si>
  <si>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</si>
  <si>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</si>
  <si>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</si>
  <si>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</si>
  <si>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</si>
  <si>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</si>
  <si>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</si>
  <si>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</si>
  <si>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</si>
  <si>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</si>
  <si>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</si>
  <si>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</si>
  <si>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</si>
  <si>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</si>
  <si>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</si>
  <si>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</si>
  <si>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</si>
  <si>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</si>
  <si>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</si>
  <si>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</si>
  <si>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</si>
  <si>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</si>
  <si>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</si>
  <si>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</si>
  <si>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</si>
  <si>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</si>
  <si>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</si>
  <si>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</si>
  <si>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</si>
  <si>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</si>
  <si>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</si>
  <si>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</si>
  <si>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</si>
  <si>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</si>
  <si>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</si>
  <si>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</si>
  <si>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</si>
  <si>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</si>
  <si>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</si>
  <si>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</si>
  <si>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</si>
  <si>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</si>
  <si>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</si>
  <si>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</si>
  <si>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</si>
  <si>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</si>
  <si>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</si>
  <si>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</si>
  <si>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</si>
  <si>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</si>
  <si>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</si>
  <si>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</si>
  <si>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</si>
  <si>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</si>
  <si>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</si>
  <si>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</si>
  <si>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</si>
  <si>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</si>
  <si>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</si>
  <si>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</si>
  <si>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</si>
  <si>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</si>
  <si>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</si>
  <si>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</si>
  <si>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</si>
  <si>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</si>
  <si>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</si>
  <si>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</si>
  <si>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</si>
  <si>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</si>
  <si>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</si>
  <si>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</si>
  <si>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</si>
  <si>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</si>
  <si>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</si>
  <si>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</si>
  <si>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</si>
  <si>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</si>
  <si>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</si>
  <si>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</si>
  <si>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</si>
  <si>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</si>
  <si>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</si>
  <si>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</si>
  <si>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</si>
  <si>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</si>
  <si>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</si>
  <si>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</si>
  <si>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</si>
  <si>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</si>
  <si>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</si>
  <si>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</si>
  <si>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</si>
  <si>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</si>
  <si>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</si>
  <si>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</si>
  <si>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</si>
  <si>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</si>
  <si>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</si>
  <si>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</si>
  <si>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</si>
  <si>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</si>
  <si>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</si>
  <si>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</si>
  <si>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</si>
  <si>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</si>
  <si>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</si>
  <si>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</si>
  <si>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</si>
  <si>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</si>
  <si>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</si>
  <si>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</si>
  <si>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</si>
  <si>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</si>
  <si>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</si>
  <si>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</si>
  <si>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</si>
  <si>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</si>
  <si>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</si>
  <si>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</si>
  <si>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</si>
  <si>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</si>
  <si>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</si>
  <si>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</si>
  <si>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</si>
  <si>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</si>
  <si>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</si>
  <si>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</si>
  <si>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</si>
  <si>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</si>
  <si>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</si>
  <si>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</si>
  <si>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</si>
  <si>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</si>
  <si>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</si>
  <si>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</si>
  <si>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</si>
  <si>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</si>
  <si>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</si>
  <si>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</si>
  <si>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</si>
  <si>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</si>
  <si>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</si>
  <si>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</si>
  <si>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</si>
  <si>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</si>
  <si>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</si>
  <si>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</si>
  <si>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</si>
  <si>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</si>
  <si>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</si>
  <si>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</si>
  <si>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</si>
  <si>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</si>
  <si>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</si>
  <si>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</si>
  <si>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</si>
  <si>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</si>
  <si>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</si>
  <si>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</si>
  <si>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</si>
  <si>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</si>
  <si>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</si>
  <si>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</si>
  <si>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</si>
  <si>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</si>
  <si>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</si>
  <si>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</si>
  <si>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</si>
  <si>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</si>
  <si>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</si>
  <si>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</si>
  <si>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</si>
  <si>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</si>
  <si>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</si>
  <si>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</si>
  <si>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</si>
  <si>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</si>
  <si>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</si>
  <si>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</si>
  <si>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</si>
  <si>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</si>
  <si>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</si>
  <si>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</si>
  <si>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</si>
  <si>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</si>
  <si>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</si>
  <si>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</si>
  <si>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</si>
  <si>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</si>
  <si>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</si>
  <si>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</si>
  <si>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</si>
  <si>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</si>
  <si>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</si>
  <si>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</si>
  <si>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</si>
  <si>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</si>
  <si>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</si>
  <si>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</si>
  <si>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</si>
  <si>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</si>
  <si>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</si>
  <si>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</si>
  <si>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</si>
  <si>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</si>
  <si>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</si>
  <si>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</si>
  <si>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</si>
  <si>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</si>
  <si>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</si>
  <si>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</si>
  <si>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</si>
  <si>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</si>
  <si>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</si>
  <si>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</si>
  <si>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</si>
  <si>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</si>
  <si>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</si>
  <si>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</si>
  <si>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</si>
  <si>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</si>
  <si>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</si>
  <si>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</si>
  <si>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</si>
  <si>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</si>
  <si>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</si>
  <si>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</si>
  <si>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</si>
  <si>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</si>
  <si>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</si>
  <si>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</si>
  <si>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</si>
  <si>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</si>
  <si>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</si>
  <si>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</si>
  <si>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</si>
  <si>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</si>
  <si>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</si>
  <si>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</si>
  <si>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</si>
  <si>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</si>
  <si>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</si>
  <si>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</si>
  <si>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</si>
  <si>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</si>
  <si>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</si>
  <si>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</si>
  <si>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</si>
  <si>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</si>
  <si>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</si>
  <si>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</si>
  <si>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</si>
  <si>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</si>
  <si>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</si>
  <si>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</si>
  <si>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</si>
  <si>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</si>
  <si>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</si>
  <si>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</si>
  <si>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</si>
  <si>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</si>
  <si>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</si>
  <si>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</si>
  <si>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</si>
  <si>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</si>
  <si>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</si>
  <si>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</si>
  <si>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</si>
  <si>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</si>
  <si>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</si>
  <si>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</si>
  <si>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</si>
  <si>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</si>
  <si>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</si>
  <si>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</si>
  <si>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</si>
  <si>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</si>
  <si>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</si>
  <si>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</si>
  <si>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</si>
  <si>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</si>
  <si>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</si>
  <si>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</si>
  <si>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</si>
  <si>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</si>
  <si>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</si>
  <si>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</si>
  <si>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</si>
  <si>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</si>
  <si>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</si>
  <si>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</si>
  <si>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</si>
  <si>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</si>
  <si>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</si>
  <si>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</si>
  <si>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</si>
  <si>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</si>
  <si>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</si>
  <si>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</si>
  <si>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</si>
  <si>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</si>
  <si>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</si>
  <si>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</si>
  <si>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</si>
  <si>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</si>
  <si>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</si>
  <si>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</si>
  <si>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</si>
  <si>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</si>
  <si>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</si>
  <si>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</si>
  <si>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</si>
  <si>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</si>
  <si>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</si>
  <si>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</si>
  <si>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</si>
  <si>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</si>
  <si>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</si>
  <si>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</si>
  <si>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</si>
  <si>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</si>
  <si>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</si>
  <si>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</si>
  <si>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</si>
  <si>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</si>
  <si>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</si>
  <si>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</si>
  <si>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</si>
  <si>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</si>
  <si>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</si>
  <si>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</si>
  <si>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</si>
  <si>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</si>
  <si>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</si>
  <si>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</si>
  <si>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</si>
  <si>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</si>
  <si>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</si>
  <si>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</si>
  <si>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</si>
  <si>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</si>
  <si>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</si>
  <si>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</si>
  <si>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</si>
  <si>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</si>
  <si>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</si>
  <si>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</si>
  <si>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</si>
  <si>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</si>
  <si>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</si>
  <si>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</si>
  <si>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</si>
  <si>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</si>
  <si>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</si>
  <si>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</si>
  <si>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</si>
  <si>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</si>
  <si>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</si>
  <si>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</si>
  <si>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</si>
  <si>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</si>
  <si>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</si>
  <si>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</si>
  <si>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</si>
  <si>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</si>
  <si>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</si>
  <si>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</si>
  <si>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</si>
  <si>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</si>
  <si>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</si>
  <si>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</si>
  <si>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</si>
  <si>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</si>
  <si>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</si>
  <si>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</si>
  <si>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</si>
  <si>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</si>
  <si>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</si>
  <si>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</si>
  <si>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</si>
  <si>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</si>
  <si>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</si>
  <si>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</si>
  <si>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</si>
  <si>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</si>
  <si>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</si>
  <si>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</si>
  <si>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</si>
  <si>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</si>
  <si>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</si>
  <si>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</si>
  <si>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</si>
  <si>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</si>
  <si>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</si>
  <si>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</si>
  <si>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</si>
  <si>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</si>
  <si>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</si>
  <si>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</si>
  <si>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</si>
  <si>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</si>
  <si>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</si>
  <si>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</si>
  <si>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</si>
  <si>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</si>
  <si>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</si>
  <si>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</si>
  <si>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</si>
  <si>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</si>
  <si>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</si>
  <si>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</si>
  <si>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</si>
  <si>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</si>
  <si>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</si>
  <si>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</si>
  <si>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</si>
  <si>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</si>
  <si>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</si>
  <si>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</si>
  <si>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</si>
  <si>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</si>
  <si>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</si>
  <si>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</si>
  <si>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</si>
  <si>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</si>
  <si>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</si>
  <si>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</si>
  <si>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</si>
  <si>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</si>
  <si>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</si>
  <si>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</si>
  <si>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</si>
  <si>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</si>
  <si>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</si>
  <si>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</si>
  <si>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</si>
  <si>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</si>
  <si>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</si>
  <si>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</si>
  <si>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</si>
  <si>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</si>
  <si>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</si>
  <si>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</si>
  <si>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</si>
  <si>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</si>
  <si>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</si>
  <si>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</si>
  <si>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</si>
  <si>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</si>
  <si>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</si>
  <si>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</si>
  <si>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</si>
  <si>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</si>
  <si>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</si>
  <si>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</si>
  <si>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</si>
  <si>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</si>
  <si>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</si>
  <si>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</si>
  <si>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</si>
  <si>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</si>
  <si>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</si>
  <si>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</si>
  <si>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</si>
  <si>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</si>
  <si>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</si>
  <si>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</si>
  <si>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</si>
  <si>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</si>
  <si>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</si>
  <si>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</si>
  <si>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</si>
  <si>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</si>
  <si>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</si>
  <si>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</si>
  <si>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</si>
  <si>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</si>
  <si>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</si>
  <si>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</si>
  <si>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</si>
  <si>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</si>
  <si>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</si>
  <si>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</si>
  <si>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</si>
  <si>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</si>
  <si>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</si>
  <si>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</si>
  <si>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</si>
  <si>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</si>
  <si>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</si>
  <si>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</si>
  <si>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</si>
  <si>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</si>
  <si>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</si>
  <si>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</si>
  <si>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</si>
  <si>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</si>
  <si>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</si>
  <si>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</si>
  <si>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</si>
  <si>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</si>
  <si>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</si>
  <si>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</si>
  <si>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</si>
  <si>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</si>
  <si>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</si>
  <si>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</si>
  <si>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</si>
  <si>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</si>
  <si>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</si>
  <si>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</si>
  <si>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</si>
  <si>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</si>
  <si>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</si>
  <si>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</si>
  <si>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</si>
  <si>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</si>
  <si>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</si>
  <si>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</si>
  <si>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</si>
  <si>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</si>
  <si>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</si>
  <si>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</si>
  <si>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</si>
  <si>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</si>
  <si>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</si>
  <si>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</si>
  <si>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</si>
  <si>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</si>
  <si>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</si>
  <si>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</si>
  <si>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</si>
  <si>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</si>
  <si>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</si>
  <si>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</si>
  <si>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</si>
  <si>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</si>
  <si>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</si>
  <si>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</si>
  <si>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</si>
  <si>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</si>
  <si>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</si>
  <si>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</si>
  <si>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</si>
  <si>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</si>
  <si>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</si>
  <si>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</si>
  <si>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</si>
  <si>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</si>
  <si>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</si>
  <si>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</si>
  <si>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</si>
  <si>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</si>
  <si>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</si>
  <si>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</si>
  <si>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</si>
  <si>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</si>
  <si>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</si>
  <si>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</si>
  <si>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</si>
  <si>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</si>
  <si>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</si>
  <si>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</si>
  <si>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</si>
  <si>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</si>
  <si>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</si>
  <si>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</si>
  <si>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</si>
  <si>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</si>
  <si>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</si>
  <si>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</si>
  <si>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</si>
  <si>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</si>
  <si>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</si>
  <si>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</si>
  <si>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</si>
  <si>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</si>
  <si>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</si>
  <si>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</si>
  <si>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</si>
  <si>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</si>
  <si>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</si>
  <si>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</si>
  <si>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</si>
  <si>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</si>
  <si>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</si>
  <si>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</si>
  <si>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</si>
  <si>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</si>
  <si>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</si>
  <si>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</si>
  <si>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</si>
  <si>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</si>
  <si>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</si>
  <si>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</si>
  <si>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</si>
  <si>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</si>
  <si>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</si>
  <si>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</si>
  <si>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</si>
  <si>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</si>
  <si>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</si>
  <si>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</si>
  <si>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</si>
  <si>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</si>
  <si>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</si>
  <si>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</si>
  <si>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</si>
  <si>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</si>
  <si>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</si>
  <si>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</si>
  <si>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</si>
  <si>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</si>
  <si>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</si>
  <si>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</si>
  <si>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</si>
  <si>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</si>
  <si>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</si>
  <si>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</si>
  <si>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</si>
  <si>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</si>
  <si>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</si>
  <si>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</si>
  <si>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</si>
  <si>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</si>
  <si>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</si>
  <si>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</si>
  <si>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</si>
  <si>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</si>
  <si>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</si>
  <si>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</si>
  <si>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</si>
  <si>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</si>
  <si>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</si>
  <si>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</si>
  <si>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</si>
  <si>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</si>
  <si>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</si>
  <si>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</si>
  <si>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</si>
  <si>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</si>
  <si>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</si>
  <si>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</si>
  <si>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</si>
  <si>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</si>
  <si>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</si>
  <si>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</si>
  <si>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</si>
  <si>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</si>
  <si>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</si>
  <si>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</si>
  <si>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</si>
  <si>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</si>
  <si>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</si>
  <si>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</si>
  <si>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</si>
  <si>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</si>
  <si>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</si>
  <si>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</si>
  <si>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</si>
  <si>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</si>
  <si>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</si>
  <si>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</si>
  <si>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</si>
  <si>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</si>
  <si>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</si>
  <si>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</si>
  <si>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</si>
  <si>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</si>
  <si>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</si>
  <si>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</si>
  <si>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</si>
  <si>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</si>
  <si>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</si>
  <si>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</si>
  <si>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</si>
  <si>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</si>
  <si>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</si>
  <si>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</si>
  <si>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</si>
  <si>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</si>
  <si>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</si>
  <si>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</si>
  <si>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</si>
  <si>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</si>
  <si>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</si>
  <si>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</si>
  <si>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</si>
  <si>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</si>
  <si>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</si>
  <si>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</si>
  <si>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</si>
  <si>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</si>
  <si>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</si>
  <si>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</si>
  <si>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</si>
  <si>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</si>
  <si>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</si>
  <si>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</si>
  <si>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</si>
  <si>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</si>
  <si>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</si>
  <si>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</si>
  <si>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</si>
  <si>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</si>
  <si>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</si>
  <si>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</si>
  <si>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</si>
  <si>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</si>
  <si>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</si>
  <si>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</si>
  <si>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</si>
  <si>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</si>
  <si>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</si>
  <si>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</si>
  <si>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</si>
  <si>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</si>
  <si>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</si>
  <si>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</si>
  <si>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</si>
  <si>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</si>
  <si>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</si>
  <si>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</si>
  <si>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</si>
  <si>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</si>
  <si>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</si>
  <si>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</si>
  <si>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</si>
  <si>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</si>
  <si>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</si>
  <si>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</si>
  <si>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</si>
  <si>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</si>
  <si>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</si>
  <si>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</si>
  <si>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</si>
  <si>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</si>
  <si>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</si>
  <si>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</si>
  <si>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</si>
  <si>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</si>
  <si>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</si>
  <si>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</si>
  <si>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</si>
  <si>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</si>
  <si>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</si>
  <si>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</si>
  <si>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</si>
  <si>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</si>
  <si>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</si>
  <si>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</si>
  <si>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</si>
  <si>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</si>
  <si>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</si>
  <si>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</si>
  <si>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</si>
  <si>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</si>
  <si>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</si>
  <si>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</si>
  <si>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</si>
  <si>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</si>
  <si>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</si>
  <si>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</si>
  <si>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</si>
  <si>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</si>
  <si>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</si>
  <si>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</si>
  <si>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</si>
  <si>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</si>
  <si>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</si>
  <si>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</si>
  <si>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</si>
  <si>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</si>
  <si>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</si>
  <si>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</si>
  <si>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</si>
  <si>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</si>
  <si>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</si>
  <si>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</si>
  <si>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</si>
  <si>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</si>
  <si>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</si>
  <si>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</si>
  <si>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</si>
  <si>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</si>
  <si>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</si>
  <si>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</si>
  <si>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</si>
  <si>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</si>
  <si>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</si>
  <si>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</si>
  <si>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</si>
  <si>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</si>
  <si>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</si>
  <si>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</si>
  <si>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</si>
  <si>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</si>
  <si>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</si>
  <si>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</si>
  <si>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</si>
  <si>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</si>
  <si>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</si>
  <si>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</si>
  <si>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</si>
  <si>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</si>
  <si>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</si>
  <si>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</si>
  <si>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</si>
  <si>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</si>
  <si>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</si>
  <si>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</si>
  <si>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</si>
  <si>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</si>
  <si>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</si>
  <si>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</si>
  <si>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</si>
  <si>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</si>
  <si>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</si>
  <si>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</si>
  <si>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</si>
  <si>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</si>
  <si>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</si>
  <si>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</si>
  <si>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</si>
  <si>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</si>
  <si>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</si>
  <si>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</si>
  <si>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</si>
  <si>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</si>
  <si>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</si>
  <si>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</si>
  <si>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</si>
  <si>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</si>
  <si>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</si>
  <si>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</si>
  <si>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</si>
  <si>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</si>
  <si>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</si>
  <si>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</si>
  <si>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</si>
  <si>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</si>
  <si>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</si>
  <si>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</si>
  <si>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</si>
  <si>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</si>
  <si>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</si>
  <si>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</si>
  <si>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</si>
  <si>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</si>
  <si>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</si>
  <si>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</si>
  <si>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</si>
  <si>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</si>
  <si>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</si>
  <si>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</si>
  <si>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</si>
  <si>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</si>
  <si>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</si>
  <si>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</si>
  <si>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</si>
  <si>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</si>
  <si>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</si>
  <si>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</si>
  <si>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</si>
  <si>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</si>
  <si>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</si>
  <si>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</si>
  <si>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</si>
  <si>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</si>
  <si>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</si>
  <si>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</si>
  <si>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</si>
  <si>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</si>
  <si>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</si>
  <si>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</si>
  <si>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</si>
  <si>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</si>
  <si>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</si>
  <si>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</si>
  <si>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</si>
  <si>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</si>
  <si>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</si>
  <si>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</si>
  <si>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</si>
  <si>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</si>
  <si>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</si>
  <si>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</si>
  <si>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</si>
  <si>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</si>
  <si>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</si>
  <si>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</si>
  <si>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</si>
  <si>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</si>
  <si>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</si>
  <si>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</si>
  <si>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</si>
  <si>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</si>
  <si>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</si>
  <si>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</si>
  <si>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</si>
  <si>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</si>
  <si>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</si>
  <si>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</si>
  <si>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</si>
  <si>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</si>
  <si>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</si>
  <si>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</si>
  <si>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</si>
  <si>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</si>
  <si>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</si>
  <si>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</si>
  <si>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</si>
  <si>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</si>
  <si>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</si>
  <si>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</si>
  <si>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</si>
  <si>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</si>
  <si>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</si>
  <si>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</si>
  <si>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</si>
  <si>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</si>
  <si>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</si>
  <si>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</si>
  <si>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</si>
  <si>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</si>
  <si>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</si>
  <si>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</si>
  <si>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</si>
  <si>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</si>
  <si>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</si>
  <si>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</si>
  <si>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</si>
  <si>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</si>
  <si>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</si>
  <si>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</si>
  <si>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</si>
  <si>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</si>
  <si>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</si>
  <si>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</si>
  <si>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</si>
  <si>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</si>
  <si>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</si>
  <si>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</si>
  <si>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</si>
  <si>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</si>
  <si>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</si>
  <si>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</si>
  <si>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</si>
  <si>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</si>
  <si>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</si>
  <si>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</si>
  <si>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</si>
  <si>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</si>
  <si>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</si>
  <si>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</si>
  <si>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</si>
  <si>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</si>
  <si>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</si>
  <si>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</si>
  <si>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</si>
  <si>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</si>
  <si>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</si>
  <si>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</si>
  <si>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</si>
  <si>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</si>
  <si>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</si>
  <si>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</si>
  <si>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</si>
  <si>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</si>
  <si>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</si>
  <si>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</si>
  <si>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</si>
  <si>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</si>
  <si>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</si>
  <si>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</si>
  <si>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</si>
  <si>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</si>
  <si>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</si>
  <si>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</si>
  <si>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</si>
  <si>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</si>
  <si>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</si>
  <si>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</si>
  <si>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</si>
  <si>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</si>
  <si>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</si>
  <si>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</si>
  <si>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</si>
  <si>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</si>
  <si>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</si>
  <si>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</si>
  <si>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</si>
  <si>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</si>
  <si>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</si>
  <si>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</si>
  <si>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</si>
  <si>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</si>
  <si>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</si>
  <si>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</si>
  <si>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</si>
  <si>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</si>
  <si>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</si>
  <si>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</si>
  <si>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</si>
  <si>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</si>
  <si>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</si>
  <si>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</si>
  <si>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</si>
  <si>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</si>
  <si>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</si>
  <si>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</si>
  <si>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</si>
  <si>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</si>
  <si>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</si>
  <si>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</si>
  <si>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</si>
  <si>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</si>
  <si>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</si>
  <si>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</si>
  <si>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</si>
  <si>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</si>
  <si>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</si>
  <si>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</si>
  <si>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</si>
  <si>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</si>
  <si>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</si>
  <si>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</si>
  <si>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</si>
  <si>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</si>
  <si>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</si>
  <si>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</si>
  <si>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</si>
  <si>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</si>
  <si>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</si>
  <si>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</si>
  <si>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</si>
  <si>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</si>
  <si>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</si>
  <si>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</si>
  <si>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</si>
  <si>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</si>
  <si>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</si>
  <si>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</si>
  <si>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</si>
  <si>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</si>
  <si>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</si>
  <si>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</si>
  <si>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</si>
  <si>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</si>
  <si>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</si>
  <si>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</si>
  <si>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</si>
  <si>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</si>
  <si>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</si>
  <si>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</si>
  <si>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</si>
  <si>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</si>
  <si>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</si>
  <si>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</si>
  <si>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</si>
  <si>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</si>
  <si>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</si>
  <si>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</si>
  <si>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</si>
  <si>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</si>
  <si>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</si>
  <si>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</si>
  <si>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</si>
  <si>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</si>
  <si>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</si>
  <si>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</si>
  <si>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</si>
  <si>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</si>
  <si>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</si>
  <si>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</si>
  <si>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</si>
  <si>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</si>
  <si>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</si>
  <si>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</si>
  <si>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</si>
  <si>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</si>
  <si>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</si>
  <si>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</si>
  <si>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</si>
  <si>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</si>
  <si>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</si>
  <si>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</si>
  <si>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</si>
  <si>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</si>
  <si>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</si>
  <si>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</si>
  <si>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</si>
  <si>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</si>
  <si>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</si>
  <si>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</si>
  <si>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</si>
  <si>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</si>
  <si>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</si>
  <si>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</si>
  <si>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</si>
  <si>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</si>
  <si>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</si>
  <si>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</si>
  <si>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</si>
  <si>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</si>
  <si>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</si>
  <si>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</si>
  <si>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</si>
  <si>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</si>
  <si>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</si>
  <si>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</si>
  <si>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</si>
  <si>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</si>
  <si>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</si>
  <si>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</si>
  <si>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</si>
  <si>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</si>
  <si>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</si>
  <si>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</si>
  <si>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</si>
  <si>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</si>
  <si>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</si>
  <si>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</si>
  <si>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</si>
  <si>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</si>
  <si>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</si>
  <si>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</si>
  <si>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</si>
  <si>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</si>
  <si>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</si>
  <si>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</si>
  <si>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</si>
  <si>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</si>
  <si>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</si>
  <si>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</si>
  <si>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</si>
  <si>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</si>
  <si>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</si>
  <si>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</si>
  <si>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</si>
  <si>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</si>
  <si>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</si>
  <si>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</si>
  <si>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</si>
  <si>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</si>
  <si>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</si>
  <si>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</si>
  <si>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</si>
  <si>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</si>
  <si>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</si>
  <si>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</si>
  <si>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</si>
  <si>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</si>
  <si>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</si>
  <si>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</si>
  <si>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</si>
  <si>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</si>
  <si>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</si>
  <si>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</si>
  <si>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</si>
  <si>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</si>
  <si>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</si>
  <si>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</si>
  <si>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</si>
  <si>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</si>
  <si>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</si>
  <si>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</si>
  <si>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</si>
  <si>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</si>
  <si>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</si>
  <si>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</si>
  <si>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</si>
  <si>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</si>
  <si>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</si>
  <si>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</si>
  <si>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</si>
  <si>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</si>
  <si>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</si>
  <si>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</si>
  <si>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</si>
  <si>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</si>
  <si>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</si>
  <si>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</si>
  <si>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</si>
  <si>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</si>
  <si>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</si>
  <si>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</si>
  <si>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</si>
  <si>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</si>
  <si>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</si>
  <si>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</si>
  <si>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</si>
  <si>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</si>
  <si>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</si>
  <si>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</si>
  <si>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</si>
  <si>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</si>
  <si>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</si>
  <si>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</si>
  <si>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</si>
  <si>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</si>
  <si>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</si>
  <si>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</si>
  <si>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</si>
  <si>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</si>
  <si>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</si>
  <si>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</si>
  <si>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</si>
  <si>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</si>
  <si>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</si>
  <si>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</si>
  <si>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</si>
  <si>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</si>
  <si>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</si>
  <si>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</si>
  <si>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</si>
  <si>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</si>
  <si>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</si>
  <si>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</si>
  <si>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</si>
  <si>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</si>
  <si>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</si>
  <si>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</si>
  <si>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</si>
  <si>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</si>
  <si>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</si>
  <si>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</si>
  <si>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</si>
  <si>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</si>
  <si>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</si>
  <si>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</si>
  <si>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</si>
  <si>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</si>
  <si>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</si>
  <si>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</si>
  <si>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</si>
  <si>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</si>
  <si>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</si>
  <si>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</si>
  <si>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</si>
  <si>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</si>
  <si>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</si>
  <si>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</si>
  <si>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</si>
  <si>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</si>
  <si>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</si>
  <si>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</si>
  <si>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</si>
  <si>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</si>
  <si>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</si>
  <si>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</si>
  <si>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</si>
  <si>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</si>
  <si>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</si>
  <si>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</si>
  <si>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</si>
  <si>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</si>
  <si>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</si>
  <si>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</si>
  <si>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</si>
  <si>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</si>
  <si>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</si>
  <si>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</si>
  <si>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</si>
  <si>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</si>
  <si>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</si>
  <si>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</si>
  <si>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</si>
  <si>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</si>
  <si>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</si>
  <si>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</si>
  <si>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</si>
  <si>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</si>
  <si>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</si>
  <si>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</si>
  <si>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</si>
  <si>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</si>
  <si>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</si>
  <si>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</si>
  <si>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</si>
  <si>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</si>
  <si>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</si>
  <si>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</si>
  <si>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</si>
  <si>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</si>
  <si>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</si>
  <si>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</si>
  <si>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</si>
  <si>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</si>
  <si>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</si>
  <si>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</si>
  <si>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</si>
  <si>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</si>
  <si>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</si>
  <si>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</si>
  <si>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</si>
  <si>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</si>
  <si>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</si>
  <si>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</si>
  <si>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</si>
  <si>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</si>
  <si>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</si>
  <si>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</si>
  <si>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</si>
  <si>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</si>
  <si>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</si>
  <si>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</si>
  <si>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</si>
  <si>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</si>
  <si>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</si>
  <si>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</si>
  <si>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</si>
  <si>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</si>
  <si>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</si>
  <si>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</si>
  <si>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</si>
  <si>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</si>
  <si>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</si>
  <si>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</si>
  <si>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</si>
  <si>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</si>
  <si>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</si>
  <si>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</si>
  <si>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</si>
  <si>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</si>
  <si>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</si>
  <si>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</si>
  <si>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</si>
  <si>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</si>
  <si>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</si>
  <si>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</si>
  <si>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</si>
  <si>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</si>
  <si>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</si>
  <si>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</si>
  <si>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</si>
  <si>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</si>
  <si>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</si>
  <si>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</si>
  <si>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</si>
  <si>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</si>
  <si>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</si>
  <si>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</si>
  <si>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</si>
  <si>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</si>
  <si>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</si>
  <si>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</si>
  <si>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</si>
  <si>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</si>
  <si>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</si>
  <si>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</si>
  <si>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</si>
  <si>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</si>
  <si>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</si>
  <si>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</si>
  <si>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</si>
  <si>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</si>
  <si>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</si>
  <si>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</si>
  <si>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</si>
  <si>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</si>
  <si>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</si>
  <si>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</si>
  <si>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</si>
  <si>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</si>
  <si>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</si>
  <si>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</si>
  <si>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</si>
  <si>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</si>
  <si>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</si>
  <si>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</si>
  <si>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</si>
  <si>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</si>
  <si>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</si>
  <si>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</si>
  <si>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</si>
  <si>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</si>
  <si>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</si>
  <si>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</si>
  <si>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</si>
  <si>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</si>
  <si>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</si>
  <si>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</si>
  <si>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</si>
  <si>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</si>
  <si>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</si>
  <si>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</si>
  <si>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</si>
  <si>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</si>
  <si>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</si>
  <si>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</si>
  <si>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</si>
  <si>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</si>
  <si>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</si>
  <si>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</si>
  <si>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</si>
  <si>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</si>
  <si>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</si>
  <si>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</si>
  <si>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</si>
  <si>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</si>
  <si>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</si>
  <si>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</si>
  <si>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</si>
  <si>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</si>
  <si>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</si>
  <si>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</si>
  <si>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</si>
  <si>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</si>
  <si>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</si>
  <si>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</si>
  <si>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</si>
  <si>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</si>
  <si>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</si>
  <si>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</si>
  <si>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</si>
  <si>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</si>
  <si>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</si>
  <si>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</si>
  <si>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</si>
  <si>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</si>
  <si>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</si>
  <si>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</si>
  <si>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</si>
  <si>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</si>
  <si>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</si>
  <si>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</si>
  <si>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</si>
  <si>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</si>
  <si>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</si>
  <si>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</si>
  <si>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</si>
  <si>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</si>
  <si>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</si>
  <si>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</si>
  <si>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</si>
  <si>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</si>
  <si>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</si>
  <si>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</si>
  <si>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</si>
  <si>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</si>
  <si>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</si>
  <si>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</si>
  <si>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</si>
  <si>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</si>
  <si>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</si>
  <si>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</si>
  <si>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</si>
  <si>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</si>
  <si>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</si>
  <si>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</si>
  <si>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</si>
  <si>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</si>
  <si>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</si>
  <si>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</si>
  <si>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</si>
  <si>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</si>
  <si>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</si>
  <si>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</si>
  <si>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</si>
  <si>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</si>
  <si>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</si>
  <si>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</si>
  <si>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</si>
  <si>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</si>
  <si>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</si>
  <si>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</si>
  <si>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</si>
  <si>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</si>
  <si>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</si>
  <si>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</si>
  <si>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</si>
  <si>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</si>
  <si>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</si>
  <si>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</si>
  <si>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</si>
  <si>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</si>
  <si>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</si>
  <si>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</si>
  <si>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</si>
  <si>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</si>
  <si>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</si>
  <si>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</si>
  <si>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</si>
  <si>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</si>
  <si>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</si>
  <si>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</si>
  <si>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</si>
  <si>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</si>
  <si>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</si>
  <si>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</si>
  <si>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</si>
  <si>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</si>
  <si>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</si>
  <si>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</si>
  <si>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</si>
  <si>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</si>
  <si>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</si>
  <si>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</si>
  <si>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</si>
  <si>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</si>
  <si>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</si>
  <si>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</si>
  <si>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</si>
  <si>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</si>
  <si>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</si>
  <si>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</si>
  <si>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</si>
  <si>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</si>
  <si>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</si>
  <si>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</si>
  <si>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</si>
  <si>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</si>
  <si>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</si>
  <si>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</si>
  <si>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</si>
  <si>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</si>
  <si>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</si>
  <si>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</si>
  <si>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</si>
  <si>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</si>
  <si>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</si>
  <si>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</si>
  <si>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</si>
  <si>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</si>
  <si>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</si>
  <si>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</si>
  <si>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</si>
  <si>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</si>
  <si>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</si>
  <si>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</si>
  <si>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</si>
  <si>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</si>
  <si>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</si>
  <si>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</si>
  <si>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</si>
  <si>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</si>
  <si>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</si>
  <si>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</si>
  <si>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</si>
  <si>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</si>
  <si>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</si>
  <si>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</si>
  <si>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</si>
  <si>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</si>
  <si>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</si>
  <si>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</si>
  <si>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</si>
  <si>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</si>
  <si>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</si>
  <si>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</si>
  <si>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</si>
  <si>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</si>
  <si>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</si>
  <si>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</si>
  <si>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</si>
  <si>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</si>
  <si>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</si>
  <si>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</si>
  <si>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</si>
  <si>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</si>
  <si>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</si>
  <si>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</si>
  <si>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</si>
  <si>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</si>
  <si>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</si>
  <si>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</si>
  <si>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</si>
  <si>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</si>
  <si>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</si>
  <si>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</si>
  <si>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</si>
  <si>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</si>
  <si>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</si>
  <si>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</si>
  <si>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</si>
  <si>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</si>
  <si>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</si>
  <si>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</si>
  <si>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</si>
  <si>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</si>
  <si>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</si>
  <si>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</si>
  <si>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</si>
  <si>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</si>
  <si>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</si>
  <si>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</si>
  <si>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</si>
  <si>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</si>
  <si>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</si>
  <si>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</si>
  <si>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</si>
  <si>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</si>
  <si>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</si>
  <si>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</si>
  <si>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</si>
  <si>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</si>
  <si>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</si>
  <si>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</si>
  <si>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</si>
  <si>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</si>
  <si>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</si>
  <si>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</si>
  <si>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</si>
  <si>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</si>
  <si>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</si>
  <si>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</si>
  <si>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</si>
  <si>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</si>
  <si>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</si>
  <si>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</si>
  <si>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</si>
  <si>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</si>
  <si>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</si>
  <si>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</si>
  <si>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</si>
  <si>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</si>
  <si>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</si>
  <si>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</si>
  <si>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</si>
  <si>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</si>
  <si>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</si>
  <si>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</si>
  <si>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</si>
  <si>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</si>
  <si>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</si>
  <si>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</si>
  <si>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</si>
  <si>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</si>
  <si>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</si>
  <si>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</si>
  <si>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</si>
  <si>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</si>
  <si>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</si>
  <si>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</si>
  <si>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</si>
  <si>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</si>
  <si>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</si>
  <si>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</si>
  <si>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</si>
  <si>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</si>
  <si>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</si>
  <si>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</si>
  <si>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</si>
  <si>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</si>
  <si>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</si>
  <si>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</si>
  <si>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</si>
  <si>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</si>
  <si>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</si>
  <si>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</si>
  <si>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</si>
  <si>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</si>
  <si>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</si>
  <si>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</si>
  <si>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</si>
  <si>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</si>
  <si>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</si>
  <si>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</si>
  <si>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</si>
  <si>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</si>
  <si>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</si>
  <si>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</si>
  <si>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</si>
  <si>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</si>
  <si>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</si>
  <si>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</si>
  <si>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</si>
  <si>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</si>
  <si>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</si>
  <si>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</si>
  <si>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</si>
  <si>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</si>
  <si>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</si>
  <si>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</si>
  <si>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</si>
  <si>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</si>
  <si>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</si>
  <si>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</si>
  <si>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</si>
  <si>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</si>
  <si>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</si>
  <si>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</si>
  <si>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</si>
  <si>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</si>
  <si>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</si>
  <si>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</si>
  <si>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</si>
  <si>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</si>
  <si>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</si>
  <si>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</si>
  <si>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</si>
  <si>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</si>
  <si>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</si>
  <si>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</si>
  <si>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</si>
  <si>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</si>
  <si>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</si>
  <si>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</si>
  <si>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</si>
  <si>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</si>
  <si>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</si>
  <si>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</si>
  <si>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</si>
  <si>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</si>
  <si>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</si>
  <si>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</si>
  <si>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</si>
  <si>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</si>
  <si>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</si>
  <si>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</si>
  <si>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</si>
  <si>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</si>
  <si>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</si>
  <si>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</si>
  <si>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</si>
  <si>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</si>
  <si>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</si>
  <si>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</si>
  <si>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</si>
  <si>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</si>
  <si>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</si>
  <si>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</si>
  <si>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</si>
  <si>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</si>
  <si>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</si>
  <si>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</si>
  <si>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</si>
  <si>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</si>
  <si>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</si>
  <si>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</si>
  <si>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</si>
  <si>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</si>
  <si>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</si>
  <si>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</si>
  <si>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</si>
  <si>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</si>
  <si>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</si>
  <si>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</si>
  <si>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</si>
  <si>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</si>
  <si>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</si>
  <si>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</si>
  <si>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</si>
  <si>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</si>
  <si>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</si>
  <si>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</si>
  <si>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</si>
  <si>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</si>
  <si>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</si>
  <si>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</si>
  <si>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</si>
  <si>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</si>
  <si>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</si>
  <si>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</si>
  <si>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</si>
  <si>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</si>
  <si>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</si>
  <si>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</si>
  <si>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</si>
  <si>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</si>
  <si>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</si>
  <si>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</si>
  <si>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</si>
  <si>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</si>
  <si>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</si>
  <si>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</si>
  <si>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</si>
  <si>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</si>
  <si>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</si>
  <si>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</si>
  <si>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</si>
  <si>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</si>
  <si>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</si>
  <si>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</si>
  <si>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</si>
  <si>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</si>
  <si>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</si>
  <si>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</si>
  <si>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</si>
  <si>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</si>
  <si>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</si>
  <si>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</si>
  <si>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</si>
  <si>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</si>
  <si>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</si>
  <si>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</si>
  <si>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</si>
  <si>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</si>
  <si>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</si>
  <si>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</si>
  <si>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</si>
  <si>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</si>
  <si>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</si>
  <si>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</si>
  <si>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</si>
  <si>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</si>
  <si>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</si>
  <si>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</si>
  <si>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</si>
  <si>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</si>
  <si>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</si>
  <si>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</si>
  <si>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</si>
  <si>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</si>
  <si>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</si>
  <si>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</si>
  <si>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</si>
  <si>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</si>
  <si>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</si>
  <si>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</si>
  <si>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</si>
  <si>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</si>
  <si>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</si>
  <si>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</si>
  <si>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</si>
  <si>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</si>
  <si>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</si>
  <si>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</si>
  <si>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</si>
  <si>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</si>
  <si>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</si>
  <si>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</si>
  <si>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</si>
  <si>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</si>
  <si>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</si>
  <si>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</si>
  <si>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</si>
  <si>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</si>
  <si>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</si>
  <si>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</si>
  <si>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</si>
  <si>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</si>
  <si>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</si>
  <si>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</si>
  <si>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</si>
  <si>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</si>
  <si>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</si>
  <si>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</si>
  <si>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</si>
  <si>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</si>
  <si>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</si>
  <si>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</si>
  <si>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</si>
  <si>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</si>
  <si>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</si>
  <si>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</si>
  <si>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</si>
  <si>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</si>
  <si>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</si>
  <si>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</si>
  <si>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</si>
  <si>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</si>
  <si>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</si>
  <si>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</si>
  <si>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</si>
  <si>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</si>
  <si>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</si>
  <si>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</si>
  <si>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</si>
  <si>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</si>
  <si>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</si>
  <si>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</si>
  <si>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</si>
  <si>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</si>
  <si>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</si>
  <si>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</si>
  <si>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</si>
  <si>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</si>
  <si>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</si>
  <si>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</si>
  <si>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</si>
  <si>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</si>
  <si>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</si>
  <si>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</si>
  <si>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</si>
  <si>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</si>
  <si>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</si>
  <si>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</si>
  <si>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</si>
  <si>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</si>
  <si>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</si>
  <si>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</si>
  <si>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</si>
  <si>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</si>
  <si>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</si>
  <si>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</si>
  <si>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</si>
  <si>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</si>
  <si>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</si>
  <si>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</si>
  <si>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</si>
  <si>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</si>
  <si>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</si>
  <si>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</si>
  <si>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</si>
  <si>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</si>
  <si>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</si>
  <si>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</si>
  <si>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</si>
  <si>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</si>
  <si>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</si>
  <si>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</si>
  <si>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</si>
  <si>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</si>
  <si>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</si>
  <si>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</si>
  <si>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</si>
  <si>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</si>
  <si>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</si>
  <si>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</si>
  <si>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</si>
  <si>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</si>
  <si>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</si>
  <si>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</si>
  <si>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</si>
  <si>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</si>
  <si>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</si>
  <si>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</si>
  <si>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</si>
  <si>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</si>
  <si>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</si>
  <si>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</si>
  <si>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</si>
  <si>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</si>
  <si>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</si>
  <si>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</si>
  <si>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</si>
  <si>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</si>
  <si>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</si>
  <si>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</si>
  <si>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</si>
  <si>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</si>
  <si>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</si>
  <si>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</si>
  <si>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</si>
  <si>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</si>
  <si>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</si>
  <si>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</si>
  <si>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</si>
  <si>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</si>
  <si>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</si>
  <si>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</si>
  <si>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</si>
  <si>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</si>
  <si>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</si>
  <si>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</si>
  <si>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</si>
  <si>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</si>
  <si>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</si>
  <si>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</si>
  <si>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</si>
  <si>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</si>
  <si>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</si>
  <si>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</si>
  <si>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</si>
  <si>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</si>
  <si>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</si>
  <si>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</si>
  <si>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</si>
  <si>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</si>
  <si>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</si>
  <si>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</si>
  <si>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</si>
  <si>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</si>
  <si>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</si>
  <si>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</si>
  <si>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</si>
  <si>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</si>
  <si>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</si>
  <si>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</si>
  <si>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</si>
  <si>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</si>
  <si>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</si>
  <si>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</si>
  <si>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</si>
  <si>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</si>
  <si>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</si>
  <si>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</si>
  <si>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</si>
  <si>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</si>
  <si>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</si>
  <si>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</si>
  <si>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</si>
  <si>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</si>
  <si>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</si>
  <si>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</si>
  <si>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</si>
  <si>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</si>
  <si>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</si>
  <si>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</si>
  <si>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</si>
  <si>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</si>
  <si>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</si>
  <si>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</si>
  <si>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</si>
  <si>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</si>
  <si>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</si>
  <si>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</si>
  <si>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</si>
  <si>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</si>
  <si>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</si>
  <si>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</si>
  <si>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</si>
  <si>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</si>
  <si>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</si>
  <si>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</si>
  <si>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</si>
  <si>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</si>
  <si>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</si>
  <si>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</si>
  <si>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</si>
  <si>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</si>
  <si>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</si>
  <si>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</si>
  <si>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</si>
  <si>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</si>
  <si>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</si>
  <si>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</si>
  <si>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</si>
  <si>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</si>
  <si>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</si>
  <si>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</si>
  <si>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</si>
  <si>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</si>
  <si>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</si>
  <si>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</si>
  <si>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</si>
  <si>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</si>
  <si>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</si>
  <si>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</si>
  <si>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</si>
  <si>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</si>
  <si>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</si>
  <si>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</si>
  <si>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</si>
  <si>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</si>
  <si>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</si>
  <si>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</si>
  <si>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</si>
  <si>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</si>
  <si>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</si>
  <si>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</si>
  <si>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</si>
  <si>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</si>
  <si>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</si>
  <si>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</si>
  <si>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</si>
  <si>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</si>
  <si>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</si>
  <si>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</si>
  <si>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</si>
  <si>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</si>
  <si>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</si>
  <si>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</si>
  <si>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</si>
  <si>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</si>
  <si>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</si>
  <si>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</si>
  <si>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</si>
  <si>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</si>
  <si>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</si>
  <si>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</si>
  <si>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</si>
  <si>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</si>
  <si>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</si>
  <si>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</si>
  <si>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</si>
  <si>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</si>
  <si>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</si>
  <si>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</si>
  <si>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</si>
  <si>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</si>
  <si>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</si>
  <si>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</si>
  <si>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</si>
  <si>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</si>
  <si>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</si>
  <si>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</si>
  <si>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</si>
  <si>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</si>
  <si>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</si>
  <si>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</si>
  <si>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</si>
  <si>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</si>
  <si>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</si>
  <si>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</si>
  <si>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</si>
  <si>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</si>
  <si>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</si>
  <si>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</si>
  <si>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</si>
  <si>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</si>
  <si>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</si>
  <si>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</si>
  <si>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</si>
  <si>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</si>
  <si>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</si>
  <si>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</si>
  <si>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</si>
  <si>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</si>
  <si>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</si>
  <si>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</si>
  <si>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</si>
  <si>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</si>
  <si>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</si>
  <si>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</si>
  <si>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</si>
  <si>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</si>
  <si>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</si>
  <si>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</si>
  <si>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</si>
  <si>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</si>
  <si>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</si>
  <si>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</si>
  <si>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</si>
  <si>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</si>
  <si>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</si>
  <si>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</si>
  <si>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</si>
  <si>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</si>
  <si>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</si>
  <si>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</si>
  <si>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</si>
  <si>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</si>
  <si>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</si>
  <si>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</si>
  <si>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</si>
  <si>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</si>
  <si>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</si>
  <si>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</si>
  <si>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</si>
  <si>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</si>
  <si>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</si>
  <si>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</si>
  <si>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</si>
  <si>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</si>
  <si>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</si>
  <si>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</si>
  <si>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</si>
  <si>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</si>
  <si>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</si>
  <si>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</si>
  <si>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</si>
  <si>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</si>
  <si>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</si>
  <si>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</si>
  <si>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</si>
  <si>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</si>
  <si>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</si>
  <si>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</si>
  <si>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</si>
  <si>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</si>
  <si>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</si>
  <si>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</si>
  <si>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</si>
  <si>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</si>
  <si>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</si>
  <si>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</si>
  <si>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</si>
  <si>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</si>
  <si>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</si>
  <si>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</si>
  <si>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</si>
  <si>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</si>
  <si>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</si>
  <si>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</si>
  <si>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</si>
  <si>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</si>
  <si>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</si>
  <si>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</si>
  <si>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</si>
  <si>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</si>
  <si>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</si>
  <si>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</si>
  <si>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</si>
  <si>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</si>
  <si>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</si>
  <si>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</si>
  <si>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</si>
  <si>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</si>
  <si>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</si>
  <si>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</si>
  <si>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</si>
  <si>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</si>
  <si>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</si>
  <si>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</si>
  <si>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</si>
  <si>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</si>
  <si>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</si>
  <si>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</si>
  <si>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</si>
  <si>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</si>
  <si>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</si>
  <si>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</si>
  <si>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</si>
  <si>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</si>
  <si>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</si>
  <si>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</si>
  <si>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</si>
  <si>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</si>
  <si>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</si>
  <si>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</si>
  <si>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</si>
  <si>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</si>
  <si>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</si>
  <si>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</si>
  <si>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</si>
  <si>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</si>
  <si>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</si>
  <si>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</si>
  <si>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</si>
  <si>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</si>
  <si>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</si>
  <si>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</si>
  <si>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</si>
  <si>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</si>
  <si>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</si>
  <si>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</si>
  <si>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</si>
  <si>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</si>
  <si>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</si>
  <si>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</si>
  <si>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</si>
  <si>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</si>
  <si>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</si>
  <si>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</si>
  <si>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</si>
  <si>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</si>
  <si>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</si>
  <si>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</si>
  <si>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</si>
  <si>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</si>
  <si>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</si>
  <si>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</si>
  <si>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</si>
  <si>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</si>
  <si>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</si>
  <si>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</si>
  <si>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</si>
  <si>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</si>
  <si>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</si>
  <si>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</si>
  <si>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</si>
  <si>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</si>
  <si>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</si>
  <si>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</si>
  <si>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</si>
  <si>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</si>
  <si>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</si>
  <si>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</si>
  <si>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</si>
  <si>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</si>
  <si>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</si>
  <si>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</si>
  <si>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</si>
  <si>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</si>
  <si>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</si>
  <si>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</si>
  <si>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</si>
  <si>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</si>
  <si>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</si>
  <si>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</si>
  <si>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</si>
  <si>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</si>
  <si>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</si>
  <si>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</si>
  <si>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</si>
  <si>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</si>
  <si>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</si>
  <si>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</si>
  <si>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</si>
  <si>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</si>
  <si>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</si>
  <si>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</si>
  <si>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</si>
  <si>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</si>
  <si>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</si>
  <si>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</si>
  <si>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</si>
  <si>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</si>
  <si>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</si>
  <si>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</si>
  <si>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</si>
  <si>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</si>
  <si>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</si>
  <si>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</si>
  <si>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</si>
  <si>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</si>
  <si>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</si>
  <si>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</si>
  <si>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</si>
  <si>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</si>
  <si>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</si>
  <si>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</si>
  <si>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</si>
  <si>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</si>
  <si>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</si>
  <si>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</si>
  <si>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</si>
  <si>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</si>
  <si>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</si>
  <si>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</si>
  <si>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</si>
  <si>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</si>
  <si>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</si>
  <si>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</si>
  <si>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</si>
  <si>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</si>
  <si>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</si>
  <si>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</si>
  <si>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</si>
  <si>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</si>
  <si>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</si>
  <si>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</si>
  <si>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</si>
  <si>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</si>
  <si>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</si>
  <si>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</si>
  <si>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</si>
  <si>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</si>
  <si>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</si>
  <si>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</si>
  <si>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</si>
  <si>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</si>
  <si>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</si>
  <si>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</si>
  <si>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</si>
  <si>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</si>
  <si>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</si>
  <si>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</si>
  <si>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</si>
  <si>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</si>
  <si>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</si>
  <si>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</si>
  <si>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</si>
  <si>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</si>
  <si>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</si>
  <si>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</si>
  <si>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</si>
  <si>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</si>
  <si>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</si>
  <si>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</si>
  <si>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</si>
  <si>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</si>
  <si>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</si>
  <si>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</si>
  <si>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</si>
  <si>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</si>
  <si>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</si>
  <si>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</si>
  <si>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</si>
  <si>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</si>
  <si>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</si>
  <si>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</si>
  <si>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</si>
  <si>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</si>
  <si>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</si>
  <si>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</si>
  <si>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</si>
  <si>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</si>
  <si>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</si>
  <si>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</si>
  <si>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</si>
  <si>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</si>
  <si>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</si>
  <si>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</si>
  <si>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</si>
  <si>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</si>
  <si>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</si>
  <si>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</si>
  <si>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</si>
  <si>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</si>
  <si>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</si>
  <si>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</si>
  <si>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</si>
  <si>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</si>
  <si>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</si>
  <si>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</si>
  <si>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</si>
  <si>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</si>
  <si>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</si>
  <si>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</si>
  <si>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</si>
  <si>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</si>
  <si>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</si>
  <si>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</si>
  <si>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</si>
  <si>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</si>
  <si>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</si>
  <si>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</si>
  <si>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</si>
  <si>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</si>
  <si>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</si>
  <si>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</si>
  <si>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</si>
  <si>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</si>
  <si>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</si>
  <si>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</si>
  <si>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</si>
  <si>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</si>
  <si>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</si>
  <si>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</si>
  <si>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</si>
  <si>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</si>
  <si>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</si>
  <si>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</si>
  <si>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</si>
  <si>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</si>
  <si>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</si>
  <si>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</si>
  <si>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</si>
  <si>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</si>
  <si>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</si>
  <si>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</si>
  <si>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</si>
  <si>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</si>
  <si>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</si>
  <si>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</si>
  <si>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</si>
  <si>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</si>
  <si>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</si>
  <si>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</si>
  <si>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</si>
  <si>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</si>
  <si>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</si>
  <si>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</si>
  <si>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</si>
  <si>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</si>
  <si>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</si>
  <si>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</si>
  <si>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</si>
  <si>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</si>
  <si>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</si>
  <si>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</si>
  <si>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</si>
  <si>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</si>
  <si>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</si>
  <si>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</si>
  <si>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</si>
  <si>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</si>
  <si>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</si>
  <si>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</si>
  <si>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</si>
  <si>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</si>
  <si>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</si>
  <si>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</si>
  <si>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</si>
  <si>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</si>
  <si>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</si>
  <si>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</si>
  <si>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</si>
  <si>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</si>
  <si>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</si>
  <si>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</si>
  <si>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</si>
  <si>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</si>
  <si>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</si>
  <si>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</si>
  <si>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</si>
  <si>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</si>
  <si>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</si>
  <si>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</si>
  <si>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</si>
  <si>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</si>
  <si>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</si>
  <si>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</si>
  <si>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</si>
  <si>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</si>
  <si>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</si>
  <si>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</si>
  <si>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</si>
  <si>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</si>
  <si>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</si>
  <si>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</si>
  <si>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</si>
  <si>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</si>
  <si>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</si>
  <si>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</si>
  <si>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</si>
  <si>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</si>
  <si>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</si>
  <si>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</si>
  <si>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</si>
  <si>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</si>
  <si>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</si>
  <si>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</si>
  <si>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</si>
  <si>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</si>
  <si>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</si>
  <si>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</si>
  <si>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</si>
  <si>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</si>
  <si>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</si>
  <si>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</si>
  <si>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</si>
  <si>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</si>
  <si>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</si>
  <si>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</si>
  <si>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</si>
  <si>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</si>
  <si>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</si>
  <si>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</si>
  <si>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</si>
  <si>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</si>
  <si>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</si>
  <si>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</si>
  <si>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</si>
  <si>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</si>
  <si>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</si>
  <si>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</si>
  <si>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</si>
  <si>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</si>
  <si>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</si>
  <si>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</si>
  <si>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</si>
  <si>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</si>
  <si>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</si>
  <si>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</si>
  <si>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</si>
  <si>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</si>
  <si>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</si>
  <si>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</si>
  <si>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</si>
  <si>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</si>
  <si>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</si>
  <si>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</si>
  <si>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</si>
  <si>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</si>
  <si>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</si>
  <si>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</si>
  <si>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</si>
  <si>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</si>
  <si>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</si>
  <si>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</si>
  <si>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</si>
  <si>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</si>
  <si>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</si>
  <si>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</si>
  <si>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</si>
  <si>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</si>
  <si>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</si>
  <si>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</si>
  <si>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</si>
  <si>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</si>
  <si>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</si>
  <si>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</si>
  <si>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</si>
  <si>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</si>
  <si>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</si>
  <si>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</si>
  <si>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</si>
  <si>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</si>
  <si>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</si>
  <si>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</si>
  <si>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</si>
  <si>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</si>
  <si>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</si>
  <si>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</si>
  <si>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</si>
  <si>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</si>
  <si>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</si>
  <si>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</si>
  <si>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</si>
  <si>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</si>
  <si>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</si>
  <si>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</si>
  <si>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</si>
  <si>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</si>
  <si>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</si>
  <si>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</si>
  <si>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</si>
  <si>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</si>
  <si>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</si>
  <si>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</si>
  <si>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</si>
  <si>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</si>
  <si>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</si>
  <si>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</si>
  <si>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</si>
  <si>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</si>
  <si>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</si>
  <si>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</si>
  <si>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</si>
  <si>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</si>
  <si>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</si>
  <si>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</si>
  <si>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</si>
  <si>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</si>
  <si>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</si>
  <si>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</si>
  <si>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</si>
  <si>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</si>
  <si>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</si>
  <si>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</si>
  <si>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</si>
  <si>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</si>
  <si>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</si>
  <si>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</si>
  <si>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</si>
  <si>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</si>
  <si>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</si>
  <si>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</si>
  <si>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</si>
  <si>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</si>
  <si>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</si>
  <si>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</si>
  <si>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</si>
  <si>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</si>
  <si>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</si>
  <si>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</si>
  <si>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</si>
  <si>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</si>
  <si>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</si>
  <si>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</si>
  <si>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</si>
  <si>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</si>
  <si>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</si>
  <si>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</si>
  <si>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</si>
  <si>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</si>
  <si>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</si>
  <si>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</si>
  <si>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</si>
  <si>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</si>
  <si>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</si>
  <si>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</si>
  <si>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</si>
  <si>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</si>
  <si>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</si>
  <si>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</si>
  <si>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</si>
  <si>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</si>
  <si>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</si>
  <si>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</si>
  <si>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</si>
  <si>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</si>
  <si>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</si>
  <si>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</si>
  <si>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</si>
  <si>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</si>
  <si>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</si>
  <si>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</si>
  <si>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</si>
  <si>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</si>
  <si>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</si>
  <si>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</si>
  <si>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</si>
  <si>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</si>
  <si>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</si>
  <si>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</si>
  <si>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</si>
  <si>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</si>
  <si>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</si>
  <si>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</si>
  <si>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</si>
  <si>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</si>
  <si>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</si>
  <si>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</si>
  <si>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</si>
  <si>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</si>
  <si>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</si>
  <si>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</si>
  <si>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</si>
  <si>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</si>
  <si>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</si>
  <si>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</si>
  <si>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</si>
  <si>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</si>
  <si>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</si>
  <si>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</si>
  <si>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</si>
  <si>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</si>
  <si>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</si>
  <si>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</si>
  <si>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</si>
  <si>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</si>
  <si>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</si>
  <si>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</si>
  <si>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</si>
  <si>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</si>
  <si>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</si>
  <si>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</si>
  <si>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</si>
  <si>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</si>
  <si>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</si>
  <si>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</si>
  <si>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</si>
  <si>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</si>
  <si>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</si>
  <si>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</si>
  <si>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</si>
  <si>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</si>
  <si>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</si>
  <si>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</si>
  <si>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</si>
  <si>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</si>
  <si>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</si>
  <si>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</si>
  <si>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</si>
  <si>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</si>
  <si>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</si>
  <si>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</si>
  <si>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</si>
  <si>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</si>
  <si>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</si>
  <si>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</si>
  <si>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</si>
  <si>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</si>
  <si>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</si>
  <si>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</si>
  <si>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</si>
  <si>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</si>
  <si>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</si>
  <si>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</si>
  <si>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</si>
  <si>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</si>
  <si>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</si>
  <si>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</si>
  <si>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</si>
  <si>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</si>
  <si>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</si>
  <si>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</si>
  <si>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</si>
  <si>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</si>
  <si>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</si>
  <si>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</si>
  <si>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</si>
  <si>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</si>
  <si>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</si>
  <si>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</si>
  <si>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</si>
  <si>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</si>
  <si>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</si>
  <si>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</si>
  <si>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</si>
  <si>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</si>
  <si>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</si>
  <si>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</si>
  <si>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</si>
  <si>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</si>
  <si>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</si>
  <si>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</si>
  <si>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</si>
  <si>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</si>
  <si>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</si>
  <si>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</si>
  <si>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</si>
  <si>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</si>
  <si>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</si>
  <si>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</si>
  <si>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</si>
  <si>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</si>
  <si>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</si>
  <si>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</si>
  <si>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</si>
  <si>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</si>
  <si>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</si>
  <si>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</si>
  <si>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</si>
  <si>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</si>
  <si>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</si>
  <si>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</si>
  <si>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</si>
  <si>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</si>
  <si>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</si>
  <si>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</si>
  <si>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</si>
  <si>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</si>
  <si>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</si>
  <si>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</si>
  <si>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</si>
  <si>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</si>
  <si>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</si>
  <si>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</si>
  <si>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</si>
  <si>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</si>
  <si>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</si>
  <si>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</si>
  <si>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</si>
  <si>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</si>
  <si>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</si>
  <si>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</si>
  <si>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</si>
  <si>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</si>
  <si>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</si>
  <si>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</si>
  <si>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</si>
  <si>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</si>
  <si>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</si>
  <si>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</si>
  <si>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</si>
  <si>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</si>
  <si>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</si>
  <si>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</si>
  <si>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</si>
  <si>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</si>
  <si>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</si>
  <si>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</si>
  <si>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</si>
  <si>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</si>
  <si>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</si>
  <si>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</si>
  <si>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</si>
  <si>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</si>
  <si>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</si>
  <si>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</si>
  <si>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</si>
  <si>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</si>
  <si>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</si>
  <si>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</si>
  <si>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</si>
  <si>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</si>
  <si>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</si>
  <si>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</si>
  <si>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</si>
  <si>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</si>
  <si>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</si>
  <si>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</si>
  <si>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</si>
  <si>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</si>
  <si>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</si>
  <si>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</si>
  <si>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</si>
  <si>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</si>
  <si>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</si>
  <si>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</si>
  <si>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</si>
  <si>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</si>
  <si>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</si>
  <si>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</si>
  <si>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</si>
  <si>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</si>
  <si>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</si>
  <si>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</si>
  <si>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</si>
  <si>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</si>
  <si>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</si>
  <si>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</si>
  <si>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</si>
  <si>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</si>
  <si>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</si>
  <si>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</si>
  <si>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</si>
  <si>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</si>
  <si>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</si>
  <si>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</si>
  <si>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</si>
  <si>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</si>
  <si>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</si>
  <si>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</si>
  <si>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</si>
  <si>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</si>
  <si>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</si>
  <si>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</si>
  <si>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</si>
  <si>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</si>
  <si>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</si>
  <si>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</si>
  <si>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</si>
  <si>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</si>
  <si>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</si>
  <si>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</si>
  <si>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</si>
  <si>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</si>
  <si>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</si>
  <si>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</si>
  <si>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</si>
  <si>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</si>
  <si>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</si>
  <si>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</si>
  <si>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</si>
  <si>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</si>
  <si>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</si>
  <si>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</si>
  <si>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</si>
  <si>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</si>
  <si>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</si>
  <si>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</si>
  <si>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</si>
  <si>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</si>
  <si>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</si>
  <si>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</si>
  <si>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</si>
  <si>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</si>
  <si>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</si>
  <si>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</si>
  <si>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</si>
  <si>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</si>
  <si>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</si>
  <si>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</si>
  <si>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</si>
  <si>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</si>
  <si>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</si>
  <si>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</si>
  <si>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</si>
  <si>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</si>
  <si>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</si>
  <si>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</si>
  <si>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</si>
  <si>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</si>
  <si>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</si>
  <si>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</si>
  <si>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</si>
  <si>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</si>
  <si>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</si>
  <si>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</si>
  <si>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</si>
  <si>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</si>
  <si>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</si>
  <si>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</si>
  <si>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</si>
  <si>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</si>
  <si>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</si>
  <si>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</si>
  <si>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</si>
  <si>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</si>
  <si>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</si>
  <si>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</si>
  <si>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</si>
  <si>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</si>
  <si>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</si>
  <si>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</si>
  <si>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</si>
  <si>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</si>
  <si>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</si>
  <si>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</si>
  <si>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</si>
  <si>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</si>
  <si>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</si>
  <si>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</si>
  <si>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</si>
  <si>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</si>
  <si>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</si>
  <si>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</si>
  <si>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</si>
  <si>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</si>
  <si>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</si>
  <si>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</si>
  <si>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</si>
  <si>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</si>
  <si>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</si>
  <si>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</si>
  <si>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</si>
  <si>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</si>
  <si>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</si>
  <si>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</si>
  <si>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</si>
  <si>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</si>
  <si>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</si>
  <si>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</si>
  <si>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</si>
  <si>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</si>
  <si>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</si>
  <si>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</si>
  <si>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</si>
  <si>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</si>
  <si>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</si>
  <si>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</si>
  <si>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</si>
  <si>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</si>
  <si>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</si>
  <si>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</si>
  <si>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</si>
  <si>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</si>
  <si>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</si>
  <si>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</si>
  <si>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</si>
  <si>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</si>
  <si>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</si>
  <si>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</si>
  <si>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</si>
  <si>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</si>
  <si>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</si>
  <si>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</si>
  <si>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</si>
  <si>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</si>
  <si>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</si>
  <si>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</si>
  <si>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</si>
  <si>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</si>
  <si>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</si>
  <si>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</si>
  <si>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</si>
  <si>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</si>
  <si>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</si>
  <si>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</si>
  <si>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</si>
  <si>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</si>
  <si>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</si>
  <si>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</si>
  <si>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</si>
  <si>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</si>
  <si>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</si>
  <si>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</si>
  <si>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</si>
  <si>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</si>
  <si>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</si>
  <si>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</si>
  <si>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</si>
  <si>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</si>
  <si>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</si>
  <si>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</si>
  <si>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</si>
  <si>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</si>
  <si>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</si>
  <si>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</si>
  <si>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</si>
  <si>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</si>
  <si>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</si>
  <si>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</si>
  <si>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</si>
  <si>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</si>
  <si>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</si>
  <si>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</si>
  <si>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</si>
  <si>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</si>
  <si>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</si>
  <si>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</si>
  <si>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</si>
  <si>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</si>
  <si>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</si>
  <si>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</si>
  <si>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</si>
  <si>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</si>
  <si>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</si>
  <si>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</si>
  <si>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</si>
  <si>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</si>
  <si>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</si>
  <si>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</si>
  <si>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</si>
  <si>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</si>
  <si>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</si>
  <si>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</si>
  <si>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</si>
  <si>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</si>
  <si>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</si>
  <si>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</si>
  <si>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</si>
  <si>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</si>
  <si>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</si>
  <si>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</si>
  <si>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</si>
  <si>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</si>
  <si>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</si>
  <si>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</si>
  <si>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</si>
  <si>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</si>
  <si>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</si>
  <si>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</si>
  <si>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</si>
  <si>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</si>
  <si>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</si>
  <si>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</si>
  <si>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</si>
  <si>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</si>
  <si>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</si>
  <si>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</si>
  <si>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</si>
  <si>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</si>
  <si>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</si>
  <si>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</si>
  <si>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</si>
  <si>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</si>
  <si>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</si>
  <si>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</si>
  <si>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</si>
  <si>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</si>
  <si>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</si>
  <si>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</si>
  <si>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</si>
  <si>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</si>
  <si>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</si>
  <si>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</si>
  <si>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</si>
  <si>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</si>
  <si>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</si>
  <si>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</si>
  <si>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</si>
  <si>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</si>
  <si>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</si>
  <si>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</si>
  <si>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</si>
  <si>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</si>
  <si>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</si>
  <si>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</si>
  <si>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</si>
  <si>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</si>
  <si>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</si>
  <si>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</si>
  <si>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</si>
  <si>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</si>
  <si>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</si>
  <si>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</si>
  <si>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</si>
  <si>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</si>
  <si>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</si>
  <si>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</si>
  <si>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</si>
  <si>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</si>
  <si>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</si>
  <si>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</si>
  <si>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</si>
  <si>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</si>
  <si>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</si>
  <si>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</si>
  <si>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</si>
  <si>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</si>
  <si>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</si>
  <si>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</si>
  <si>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</si>
  <si>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</si>
  <si>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</si>
  <si>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</si>
  <si>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</si>
  <si>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</si>
  <si>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</si>
  <si>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</si>
  <si>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</si>
  <si>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</si>
  <si>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</si>
  <si>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</si>
  <si>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</si>
  <si>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</si>
  <si>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</si>
  <si>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</si>
  <si>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</si>
  <si>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</si>
  <si>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</si>
  <si>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</si>
  <si>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</si>
  <si>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</si>
  <si>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</si>
  <si>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</si>
  <si>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</si>
  <si>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</si>
  <si>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</si>
  <si>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</si>
  <si>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</si>
  <si>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</si>
  <si>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</si>
  <si>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</si>
  <si>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</si>
  <si>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</si>
  <si>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</si>
  <si>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</si>
  <si>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</si>
  <si>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</si>
  <si>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</si>
  <si>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</si>
  <si>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</si>
  <si>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</si>
  <si>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</si>
  <si>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</si>
  <si>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</si>
  <si>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</si>
  <si>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</si>
  <si>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</si>
  <si>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</si>
  <si>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</si>
  <si>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</si>
  <si>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</si>
  <si>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</si>
  <si>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</si>
  <si>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</si>
  <si>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</si>
  <si>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</si>
  <si>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</si>
  <si>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</si>
  <si>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</si>
  <si>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</si>
  <si>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</si>
  <si>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</si>
  <si>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</si>
  <si>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</si>
  <si>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</si>
  <si>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</si>
  <si>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</si>
  <si>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</si>
  <si>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</si>
  <si>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</si>
  <si>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</si>
  <si>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</si>
  <si>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</si>
  <si>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</si>
  <si>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</si>
  <si>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</si>
  <si>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</si>
  <si>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</si>
  <si>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</si>
  <si>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</si>
  <si>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</si>
  <si>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</si>
  <si>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</si>
  <si>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</si>
  <si>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</si>
  <si>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</si>
  <si>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</si>
  <si>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</si>
  <si>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</si>
  <si>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</si>
  <si>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</si>
  <si>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</si>
  <si>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</si>
  <si>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</si>
  <si>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</si>
  <si>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</si>
  <si>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</si>
  <si>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</si>
  <si>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</si>
  <si>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</si>
  <si>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</si>
  <si>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</si>
  <si>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</si>
  <si>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</si>
  <si>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</si>
  <si>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</si>
  <si>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</si>
  <si>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</si>
  <si>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</si>
  <si>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</si>
  <si>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</si>
  <si>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</si>
  <si>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</si>
  <si>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</si>
  <si>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</si>
  <si>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</si>
  <si>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</si>
  <si>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</si>
  <si>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</si>
  <si>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</si>
  <si>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</si>
  <si>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</si>
  <si>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</si>
  <si>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</si>
  <si>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</si>
  <si>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</si>
  <si>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</si>
  <si>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</si>
  <si>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</si>
  <si>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</si>
  <si>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</si>
  <si>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</si>
  <si>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</si>
  <si>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</si>
  <si>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</si>
  <si>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</si>
  <si>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</si>
  <si>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</si>
  <si>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</si>
  <si>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</si>
  <si>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</si>
  <si>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</si>
  <si>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</si>
  <si>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</si>
  <si>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</si>
  <si>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</si>
  <si>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</si>
  <si>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</si>
  <si>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</si>
  <si>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</si>
  <si>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</si>
  <si>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</si>
  <si>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</si>
  <si>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</si>
  <si>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</si>
  <si>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</si>
  <si>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</si>
  <si>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</si>
  <si>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</si>
  <si>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</si>
  <si>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</si>
  <si>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</si>
  <si>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</si>
  <si>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</si>
  <si>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</si>
  <si>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</si>
  <si>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</si>
  <si>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</si>
  <si>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</si>
  <si>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</si>
  <si>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</si>
  <si>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</si>
  <si>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</si>
  <si>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</si>
  <si>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</si>
  <si>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</si>
  <si>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</si>
  <si>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</si>
  <si>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</si>
  <si>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</si>
  <si>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</si>
  <si>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</si>
  <si>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</si>
  <si>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</si>
  <si>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</si>
  <si>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</si>
  <si>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</si>
  <si>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</si>
  <si>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</si>
  <si>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</si>
  <si>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</si>
  <si>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</si>
  <si>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</si>
  <si>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</si>
  <si>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</si>
  <si>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</si>
  <si>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</si>
  <si>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</si>
  <si>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</si>
  <si>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</si>
  <si>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</si>
  <si>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</si>
  <si>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</si>
  <si>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</si>
  <si>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</si>
  <si>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</si>
  <si>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</si>
  <si>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</si>
  <si>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</si>
  <si>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</si>
  <si>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</si>
  <si>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</si>
  <si>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</si>
  <si>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</si>
  <si>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</si>
  <si>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</si>
  <si>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</si>
  <si>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</si>
  <si>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</si>
  <si>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</si>
  <si>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</si>
  <si>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</si>
  <si>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</si>
  <si>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</si>
  <si>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</si>
  <si>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</si>
  <si>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</si>
  <si>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</si>
  <si>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</si>
  <si>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</si>
  <si>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</si>
  <si>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</si>
  <si>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</si>
  <si>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</si>
  <si>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</si>
  <si>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</si>
  <si>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</si>
  <si>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</si>
  <si>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</si>
  <si>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</si>
  <si>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</si>
  <si>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</si>
  <si>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</si>
  <si>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</si>
  <si>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</si>
  <si>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</si>
  <si>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</si>
  <si>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</si>
  <si>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</si>
  <si>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</si>
  <si>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</si>
  <si>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</si>
  <si>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</si>
  <si>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</si>
  <si>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</si>
  <si>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</si>
  <si>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</si>
  <si>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</si>
  <si>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</si>
  <si>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</si>
  <si>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</si>
  <si>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</si>
  <si>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</si>
  <si>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</si>
  <si>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</si>
  <si>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</si>
  <si>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</si>
  <si>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</si>
  <si>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</si>
  <si>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</si>
  <si>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</si>
  <si>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</si>
  <si>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</si>
  <si>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</si>
  <si>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</si>
  <si>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</si>
  <si>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</si>
  <si>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</si>
  <si>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</si>
  <si>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</si>
  <si>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</si>
  <si>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</si>
  <si>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</si>
  <si>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</si>
  <si>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</si>
  <si>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</si>
  <si>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</si>
  <si>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</si>
  <si>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</si>
  <si>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</si>
  <si>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</si>
  <si>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</si>
  <si>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</si>
  <si>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</si>
  <si>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</si>
  <si>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</si>
  <si>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</si>
  <si>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</si>
  <si>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</si>
  <si>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</si>
  <si>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</si>
  <si>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</si>
  <si>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</si>
  <si>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</si>
  <si>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</si>
  <si>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</si>
  <si>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</si>
  <si>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</si>
  <si>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</si>
  <si>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</si>
  <si>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</si>
  <si>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</si>
  <si>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</si>
  <si>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</si>
  <si>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</si>
  <si>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</si>
  <si>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</si>
  <si>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</si>
  <si>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</si>
  <si>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</si>
  <si>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</si>
  <si>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</si>
  <si>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</si>
  <si>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</si>
  <si>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</si>
  <si>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</si>
  <si>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</si>
  <si>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</si>
  <si>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</si>
  <si>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</si>
  <si>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</si>
  <si>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</si>
  <si>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</si>
  <si>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</si>
  <si>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</si>
  <si>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</si>
  <si>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</si>
  <si>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</si>
  <si>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</si>
  <si>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</si>
  <si>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</si>
  <si>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</si>
  <si>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</si>
  <si>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</si>
  <si>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</si>
  <si>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</si>
  <si>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</si>
  <si>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</si>
  <si>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</si>
  <si>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</si>
  <si>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</si>
  <si>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</si>
  <si>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</si>
  <si>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</si>
  <si>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</si>
  <si>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</si>
  <si>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</si>
  <si>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</si>
  <si>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</si>
  <si>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</si>
  <si>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</si>
  <si>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</si>
  <si>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</si>
  <si>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</si>
  <si>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</si>
  <si>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</si>
  <si>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</si>
  <si>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</si>
  <si>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</si>
  <si>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</si>
  <si>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</si>
  <si>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</si>
  <si>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</si>
  <si>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</si>
  <si>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</si>
  <si>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</si>
  <si>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</si>
  <si>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</si>
  <si>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</si>
  <si>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</si>
  <si>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</si>
  <si>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</si>
  <si>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</si>
  <si>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</si>
  <si>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</si>
  <si>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</si>
  <si>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</si>
  <si>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</si>
  <si>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</si>
  <si>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</si>
  <si>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</si>
  <si>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</si>
  <si>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</si>
  <si>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</si>
  <si>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</si>
  <si>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</si>
  <si>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</si>
  <si>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</si>
  <si>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</si>
  <si>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</si>
  <si>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</si>
  <si>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</si>
  <si>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</si>
  <si>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</si>
  <si>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</si>
  <si>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</si>
  <si>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</si>
  <si>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</si>
  <si>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</si>
  <si>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</si>
  <si>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</si>
  <si>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</si>
  <si>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</si>
  <si>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</si>
  <si>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</si>
  <si>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</si>
  <si>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</si>
  <si>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</si>
  <si>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</si>
  <si>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</si>
  <si>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</si>
  <si>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</si>
  <si>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</si>
  <si>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</si>
  <si>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</si>
  <si>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</si>
  <si>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</si>
  <si>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</si>
  <si>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</si>
  <si>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</si>
  <si>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</si>
  <si>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</si>
  <si>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</si>
  <si>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</si>
  <si>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</si>
  <si>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</si>
  <si>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</si>
  <si>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</si>
  <si>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</si>
  <si>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</si>
  <si>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</si>
  <si>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</si>
  <si>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</si>
  <si>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</si>
  <si>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</si>
  <si>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</si>
  <si>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</si>
  <si>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</si>
  <si>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</si>
  <si>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</si>
  <si>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</si>
  <si>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</si>
  <si>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</si>
  <si>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</si>
  <si>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</si>
  <si>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</si>
  <si>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</si>
  <si>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</si>
  <si>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</si>
  <si>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</si>
  <si>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</si>
  <si>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</si>
  <si>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</si>
  <si>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</si>
  <si>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</si>
  <si>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</si>
  <si>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</si>
  <si>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</si>
  <si>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</si>
  <si>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</si>
  <si>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</si>
  <si>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</si>
  <si>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</si>
  <si>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</si>
  <si>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</si>
  <si>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</si>
  <si>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</si>
  <si>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</si>
  <si>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</si>
  <si>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</si>
  <si>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</si>
  <si>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</si>
  <si>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</si>
  <si>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</si>
  <si>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</si>
  <si>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</si>
  <si>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</si>
  <si>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</si>
  <si>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</si>
  <si>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</si>
  <si>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</si>
  <si>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</si>
  <si>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</si>
  <si>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</si>
  <si>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</si>
  <si>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</si>
  <si>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</si>
  <si>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</si>
  <si>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</si>
  <si>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</si>
  <si>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</si>
  <si>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</si>
  <si>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</si>
  <si>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</si>
  <si>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</si>
  <si>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</si>
  <si>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</si>
  <si>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</si>
  <si>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</si>
  <si>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</si>
  <si>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</si>
  <si>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</si>
  <si>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</si>
  <si>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</si>
  <si>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</si>
  <si>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</si>
  <si>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</si>
  <si>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</si>
  <si>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</si>
  <si>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</si>
  <si>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</si>
  <si>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</si>
  <si>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</si>
  <si>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</si>
  <si>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</si>
  <si>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</si>
  <si>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</si>
  <si>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</si>
  <si>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</si>
  <si>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</si>
  <si>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</si>
  <si>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</si>
  <si>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</si>
  <si>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</si>
  <si>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</si>
  <si>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</si>
  <si>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</si>
  <si>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</si>
  <si>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</si>
  <si>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</si>
  <si>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</si>
  <si>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</si>
  <si>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</si>
  <si>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</si>
  <si>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</si>
  <si>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</si>
  <si>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</si>
  <si>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</si>
  <si>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</si>
  <si>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</si>
  <si>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</si>
  <si>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</si>
  <si>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</si>
  <si>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</si>
  <si>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</si>
  <si>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</si>
  <si>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</si>
  <si>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</si>
  <si>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</si>
  <si>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</si>
  <si>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</si>
  <si>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</si>
  <si>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</si>
  <si>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</si>
  <si>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</si>
  <si>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</si>
  <si>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</si>
  <si>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</si>
  <si>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</si>
  <si>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</si>
  <si>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</si>
  <si>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</si>
  <si>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</si>
  <si>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</si>
  <si>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</si>
  <si>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</si>
  <si>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</si>
  <si>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</si>
  <si>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</si>
  <si>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</si>
  <si>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</si>
  <si>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</si>
  <si>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</si>
  <si>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</si>
  <si>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</si>
  <si>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</si>
  <si>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</si>
  <si>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</si>
  <si>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</si>
  <si>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</si>
  <si>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</si>
  <si>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</si>
  <si>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</si>
  <si>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</si>
  <si>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</si>
  <si>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</si>
  <si>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</si>
  <si>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</si>
  <si>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</si>
  <si>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</si>
  <si>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</si>
  <si>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</si>
  <si>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</si>
  <si>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</si>
  <si>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</si>
  <si>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</si>
  <si>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</si>
  <si>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</si>
  <si>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</si>
  <si>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</si>
  <si>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</si>
  <si>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</si>
  <si>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</si>
  <si>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</si>
  <si>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</si>
  <si>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</si>
  <si>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</si>
  <si>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</si>
  <si>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</si>
  <si>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</si>
  <si>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</si>
  <si>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</si>
  <si>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</si>
  <si>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</si>
  <si>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</si>
  <si>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</si>
  <si>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</si>
  <si>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</si>
  <si>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</si>
  <si>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</si>
  <si>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</si>
  <si>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</si>
  <si>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</si>
  <si>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</si>
  <si>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</si>
  <si>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</si>
  <si>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</si>
  <si>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</si>
  <si>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</si>
  <si>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</si>
  <si>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</si>
  <si>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</si>
  <si>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</si>
  <si>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</si>
  <si>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</si>
  <si>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</si>
  <si>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</si>
  <si>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</si>
  <si>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</si>
  <si>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</si>
  <si>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</si>
  <si>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</si>
  <si>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</si>
  <si>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</si>
  <si>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</si>
  <si>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</si>
  <si>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</si>
  <si>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</si>
  <si>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</si>
  <si>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</si>
  <si>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</si>
  <si>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</si>
  <si>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</si>
  <si>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</si>
  <si>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</si>
  <si>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</si>
  <si>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</si>
  <si>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</si>
  <si>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</si>
  <si>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</si>
  <si>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</si>
  <si>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</si>
  <si>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</si>
  <si>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</si>
  <si>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</si>
  <si>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</si>
  <si>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</si>
  <si>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</si>
  <si>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</si>
  <si>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</si>
  <si>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</si>
  <si>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</si>
  <si>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</si>
  <si>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</si>
  <si>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</si>
  <si>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</si>
  <si>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</si>
  <si>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</si>
  <si>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</si>
  <si>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</si>
  <si>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</si>
  <si>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</si>
  <si>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</si>
  <si>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</si>
  <si>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</si>
  <si>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</si>
  <si>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</si>
  <si>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</si>
  <si>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</si>
  <si>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</si>
  <si>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</si>
  <si>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</si>
  <si>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</si>
  <si>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</si>
  <si>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</si>
  <si>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</si>
  <si>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</si>
  <si>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</si>
  <si>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</si>
  <si>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</si>
  <si>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</si>
  <si>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</si>
  <si>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</si>
  <si>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</si>
  <si>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</si>
  <si>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</si>
  <si>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</si>
  <si>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</si>
  <si>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</si>
  <si>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</si>
  <si>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</si>
  <si>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</si>
  <si>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</si>
  <si>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</si>
  <si>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</si>
  <si>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</si>
  <si>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</si>
  <si>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</si>
  <si>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</si>
  <si>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</si>
  <si>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</si>
  <si>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</si>
  <si>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</si>
  <si>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</si>
  <si>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</si>
  <si>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</si>
  <si>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</si>
  <si>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</si>
  <si>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</si>
  <si>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</si>
  <si>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</si>
  <si>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</si>
  <si>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</si>
  <si>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</si>
  <si>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</si>
  <si>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</si>
  <si>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</si>
  <si>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</si>
  <si>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</si>
  <si>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</si>
  <si>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</si>
  <si>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</si>
  <si>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</si>
  <si>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</si>
  <si>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</si>
  <si>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</si>
  <si>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</si>
  <si>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</si>
  <si>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</si>
  <si>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</si>
  <si>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</si>
  <si>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</si>
  <si>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</si>
  <si>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</si>
  <si>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</si>
  <si>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</si>
  <si>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</si>
  <si>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</si>
  <si>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</si>
  <si>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</si>
  <si>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</si>
  <si>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</si>
  <si>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</si>
  <si>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</si>
  <si>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</si>
  <si>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</si>
  <si>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</si>
  <si>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</si>
  <si>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</si>
  <si>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</si>
  <si>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</si>
  <si>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</si>
  <si>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</si>
  <si>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</si>
  <si>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</si>
  <si>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</si>
  <si>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</si>
  <si>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</si>
  <si>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</si>
  <si>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</si>
  <si>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</si>
  <si>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</si>
  <si>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</si>
  <si>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</si>
  <si>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</si>
  <si>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</si>
  <si>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</si>
  <si>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</si>
  <si>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</si>
  <si>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</si>
  <si>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</si>
  <si>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</si>
  <si>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</si>
  <si>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</si>
  <si>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</si>
  <si>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</si>
  <si>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</si>
  <si>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</si>
  <si>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</si>
  <si>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</si>
  <si>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</si>
  <si>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</si>
  <si>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</si>
  <si>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</si>
  <si>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</si>
  <si>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</si>
  <si>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</si>
  <si>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</si>
  <si>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</si>
  <si>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</si>
  <si>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</si>
  <si>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</si>
  <si>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</si>
  <si>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</si>
  <si>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</si>
  <si>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</si>
  <si>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</si>
  <si>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</si>
  <si>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</si>
  <si>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</si>
  <si>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</si>
  <si>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</si>
  <si>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</si>
  <si>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</si>
  <si>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</si>
  <si>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</si>
  <si>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</si>
  <si>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</si>
  <si>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</si>
  <si>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</si>
  <si>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</si>
  <si>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</si>
  <si>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</si>
  <si>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</si>
  <si>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</si>
  <si>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</si>
  <si>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</si>
  <si>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</si>
  <si>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</si>
  <si>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</si>
  <si>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</si>
  <si>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</si>
  <si>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</si>
  <si>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</si>
  <si>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</si>
  <si>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</si>
  <si>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</si>
  <si>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</si>
  <si>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</si>
  <si>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</si>
  <si>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</si>
  <si>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</si>
  <si>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</si>
  <si>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</si>
  <si>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</si>
  <si>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</si>
  <si>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</si>
  <si>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</si>
  <si>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</si>
  <si>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</si>
  <si>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</si>
  <si>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</si>
  <si>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</si>
  <si>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</si>
  <si>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</si>
  <si>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</si>
  <si>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</si>
  <si>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</si>
  <si>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</si>
  <si>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</si>
  <si>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</si>
  <si>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</si>
  <si>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</si>
  <si>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</si>
  <si>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</si>
  <si>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</si>
  <si>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</si>
  <si>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</si>
  <si>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</si>
  <si>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</si>
  <si>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</si>
  <si>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</si>
  <si>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</si>
  <si>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</si>
  <si>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</si>
  <si>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</si>
  <si>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</si>
  <si>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</si>
  <si>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</si>
  <si>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</si>
  <si>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</si>
  <si>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</si>
  <si>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</si>
  <si>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</si>
  <si>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</si>
  <si>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</si>
  <si>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</si>
  <si>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</si>
  <si>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</si>
  <si>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</si>
  <si>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</si>
  <si>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</si>
  <si>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</si>
  <si>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</si>
  <si>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</si>
  <si>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</si>
  <si>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</si>
  <si>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</si>
  <si>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</si>
  <si>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</si>
  <si>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</si>
  <si>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</si>
  <si>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</si>
  <si>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</si>
  <si>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</si>
  <si>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</si>
  <si>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</si>
  <si>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</si>
  <si>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</si>
  <si>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</si>
  <si>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</si>
  <si>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</si>
  <si>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</si>
  <si>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</si>
  <si>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</si>
  <si>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</si>
  <si>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</si>
  <si>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</si>
  <si>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</si>
  <si>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</si>
  <si>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</si>
  <si>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</si>
  <si>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</si>
  <si>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</si>
  <si>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</si>
  <si>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</si>
  <si>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</si>
  <si>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</si>
  <si>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</si>
  <si>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</si>
  <si>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</si>
  <si>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</si>
  <si>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</si>
  <si>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</si>
  <si>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</si>
  <si>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</si>
  <si>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</si>
  <si>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</si>
  <si>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</si>
  <si>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</si>
  <si>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</si>
  <si>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</si>
  <si>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</si>
  <si>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</si>
  <si>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</si>
  <si>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</si>
  <si>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</si>
  <si>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</si>
  <si>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</si>
  <si>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</si>
  <si>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</si>
  <si>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</si>
  <si>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</si>
  <si>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</si>
  <si>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</si>
  <si>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</si>
  <si>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</si>
  <si>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</si>
  <si>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</si>
  <si>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</si>
  <si>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</si>
  <si>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</si>
  <si>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</si>
  <si>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</si>
  <si>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</si>
  <si>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</si>
  <si>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</si>
  <si>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</si>
  <si>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</si>
  <si>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</si>
  <si>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</si>
  <si>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</si>
  <si>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</si>
  <si>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</si>
  <si>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</si>
  <si>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</si>
  <si>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</si>
  <si>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</si>
  <si>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</si>
  <si>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</si>
  <si>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</si>
  <si>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</si>
  <si>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</si>
  <si>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</si>
  <si>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</si>
  <si>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</si>
  <si>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</si>
  <si>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</si>
  <si>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</si>
  <si>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</si>
  <si>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</si>
  <si>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</si>
  <si>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</si>
  <si>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</si>
  <si>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</si>
  <si>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</si>
  <si>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</si>
  <si>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</si>
  <si>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</si>
  <si>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</si>
  <si>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</si>
  <si>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</si>
  <si>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</si>
  <si>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</si>
  <si>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</si>
  <si>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</si>
  <si>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</si>
  <si>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</si>
  <si>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</si>
  <si>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</si>
  <si>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</si>
  <si>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</si>
  <si>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</si>
  <si>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</si>
  <si>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</si>
  <si>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</si>
  <si>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</si>
  <si>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</si>
  <si>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</si>
  <si>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</si>
  <si>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</si>
  <si>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</si>
  <si>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</si>
  <si>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</si>
  <si>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</si>
  <si>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</si>
  <si>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</si>
  <si>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</si>
  <si>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</si>
  <si>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</si>
  <si>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</si>
  <si>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</si>
  <si>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</si>
  <si>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</si>
  <si>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</si>
  <si>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</si>
  <si>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</si>
  <si>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</si>
  <si>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</si>
  <si>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</si>
  <si>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</si>
  <si>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</si>
  <si>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</si>
  <si>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</si>
  <si>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</si>
  <si>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</si>
  <si>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</si>
  <si>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</si>
  <si>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</si>
  <si>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</si>
  <si>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</si>
  <si>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</si>
  <si>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</si>
  <si>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</si>
  <si>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</si>
  <si>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</si>
  <si>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</si>
  <si>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</si>
  <si>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</si>
  <si>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</si>
  <si>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</si>
  <si>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</si>
  <si>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</si>
  <si>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</si>
  <si>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</si>
  <si>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</si>
  <si>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</si>
  <si>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</si>
  <si>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</si>
  <si>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</si>
  <si>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</si>
  <si>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</si>
  <si>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</si>
  <si>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</si>
  <si>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</si>
  <si>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</si>
  <si>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</si>
  <si>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</si>
  <si>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</si>
  <si>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</si>
  <si>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</si>
  <si>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</si>
  <si>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</si>
  <si>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</si>
  <si>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</si>
  <si>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</si>
  <si>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</si>
  <si>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</si>
  <si>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</si>
  <si>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</si>
  <si>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</si>
  <si>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</si>
  <si>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</si>
  <si>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</si>
  <si>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</si>
  <si>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</si>
  <si>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</si>
  <si>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</si>
  <si>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</si>
  <si>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</si>
  <si>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</si>
  <si>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</si>
  <si>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</si>
  <si>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</si>
  <si>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</si>
  <si>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</si>
  <si>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</si>
  <si>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</si>
  <si>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</si>
  <si>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</si>
  <si>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</si>
  <si>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</si>
  <si>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</si>
  <si>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</si>
  <si>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</si>
  <si>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</si>
  <si>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</si>
  <si>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</si>
  <si>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</si>
  <si>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</si>
  <si>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</si>
  <si>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</si>
  <si>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</si>
  <si>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</si>
  <si>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</si>
  <si>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</si>
  <si>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</si>
  <si>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</si>
  <si>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</si>
  <si>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</si>
  <si>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</si>
  <si>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</si>
  <si>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</si>
  <si>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</si>
  <si>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</si>
  <si>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</si>
  <si>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</si>
  <si>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</si>
  <si>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</si>
  <si>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</si>
  <si>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</si>
  <si>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</si>
  <si>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</si>
  <si>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</si>
  <si>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</si>
  <si>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</si>
  <si>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</si>
  <si>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</si>
  <si>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</si>
  <si>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</si>
  <si>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</si>
  <si>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</si>
  <si>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</si>
  <si>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</si>
  <si>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</si>
  <si>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</si>
  <si>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</si>
  <si>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</si>
  <si>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</si>
  <si>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</si>
  <si>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</si>
  <si>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</si>
  <si>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</si>
  <si>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</si>
  <si>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</si>
  <si>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</si>
  <si>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</si>
  <si>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</si>
  <si>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</si>
  <si>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</si>
  <si>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</si>
  <si>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</si>
  <si>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</si>
  <si>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</si>
  <si>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</si>
  <si>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</si>
  <si>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</si>
  <si>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</si>
  <si>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</si>
  <si>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</si>
  <si>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</si>
  <si>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</si>
  <si>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</si>
  <si>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</si>
  <si>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</si>
  <si>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</si>
  <si>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</si>
  <si>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</si>
  <si>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</si>
  <si>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</si>
  <si>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</si>
  <si>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</si>
  <si>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</si>
  <si>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</si>
  <si>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</si>
  <si>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</si>
  <si>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</si>
  <si>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</si>
  <si>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</si>
  <si>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</si>
  <si>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</si>
  <si>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</si>
  <si>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</si>
  <si>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</si>
  <si>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</si>
  <si>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</si>
  <si>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</si>
  <si>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</si>
  <si>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</si>
  <si>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</si>
  <si>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</si>
  <si>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</si>
  <si>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</si>
  <si>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</si>
  <si>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</si>
  <si>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</si>
  <si>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</si>
  <si>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</si>
  <si>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</si>
  <si>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</si>
  <si>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</si>
  <si>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</si>
  <si>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</si>
  <si>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</si>
  <si>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</si>
  <si>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</si>
  <si>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</si>
  <si>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</si>
  <si>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</si>
  <si>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</si>
  <si>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</si>
  <si>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</si>
  <si>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</si>
  <si>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</si>
  <si>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</si>
  <si>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</si>
  <si>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</si>
  <si>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</si>
  <si>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</si>
  <si>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</si>
  <si>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</si>
  <si>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</si>
  <si>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</si>
  <si>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</si>
  <si>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</si>
  <si>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</si>
  <si>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</si>
  <si>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</si>
  <si>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</si>
  <si>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</si>
  <si>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</si>
  <si>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</si>
  <si>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</si>
  <si>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</si>
  <si>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</si>
  <si>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</si>
  <si>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</si>
  <si>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</si>
  <si>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</si>
  <si>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</si>
  <si>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</si>
  <si>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</si>
  <si>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</si>
  <si>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</si>
  <si>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</si>
  <si>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</si>
  <si>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</si>
  <si>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</si>
  <si>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</si>
  <si>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</si>
  <si>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</si>
  <si>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</si>
  <si>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</si>
  <si>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</si>
  <si>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</si>
  <si>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</si>
  <si>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</si>
  <si>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</si>
  <si>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</si>
  <si>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</si>
  <si>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</si>
  <si>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</si>
  <si>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</si>
  <si>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</si>
  <si>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</si>
  <si>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</si>
  <si>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</si>
  <si>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</si>
  <si>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</si>
  <si>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</si>
  <si>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</si>
  <si>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</si>
  <si>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</si>
  <si>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</si>
  <si>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</si>
  <si>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</si>
  <si>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</si>
  <si>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</si>
  <si>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</si>
  <si>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</si>
  <si>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</si>
  <si>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</si>
  <si>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</si>
  <si>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</si>
  <si>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</si>
  <si>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</si>
  <si>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</si>
  <si>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</si>
  <si>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</si>
  <si>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</si>
  <si>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</si>
  <si>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</si>
  <si>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</si>
  <si>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</si>
  <si>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</si>
  <si>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</si>
  <si>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</si>
  <si>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</si>
  <si>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</si>
  <si>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</si>
  <si>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</si>
  <si>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</si>
  <si>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</si>
  <si>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</si>
  <si>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</si>
  <si>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</si>
  <si>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</si>
  <si>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</si>
  <si>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</si>
  <si>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</si>
  <si>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</si>
  <si>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</si>
  <si>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</si>
  <si>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</si>
  <si>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</si>
  <si>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</si>
  <si>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</si>
  <si>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</si>
  <si>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</si>
  <si>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</si>
  <si>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</si>
  <si>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</si>
  <si>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</si>
  <si>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</si>
  <si>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</si>
  <si>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</si>
  <si>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</si>
  <si>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</si>
  <si>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</si>
  <si>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</si>
  <si>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</si>
  <si>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</si>
  <si>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</si>
  <si>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</si>
  <si>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</si>
  <si>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</si>
  <si>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</si>
  <si>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</si>
  <si>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</si>
  <si>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</si>
  <si>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</si>
  <si>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</si>
  <si>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</si>
  <si>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</si>
  <si>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</si>
  <si>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</si>
  <si>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</si>
  <si>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</si>
  <si>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</si>
  <si>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</si>
  <si>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</si>
  <si>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</si>
  <si>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</si>
  <si>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</si>
  <si>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</si>
  <si>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</si>
  <si>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</si>
  <si>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</si>
  <si>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</si>
  <si>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</si>
  <si>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</si>
  <si>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</si>
  <si>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</si>
  <si>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</si>
  <si>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</si>
  <si>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</si>
  <si>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</si>
  <si>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</si>
  <si>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</si>
  <si>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</si>
  <si>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</si>
  <si>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</si>
  <si>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</si>
  <si>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</si>
  <si>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</si>
  <si>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</si>
  <si>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</si>
  <si>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</si>
  <si>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</si>
  <si>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</si>
  <si>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</si>
  <si>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</si>
  <si>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</si>
  <si>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</si>
  <si>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</si>
  <si>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</si>
  <si>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</si>
  <si>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</si>
  <si>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</si>
  <si>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</si>
  <si>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</si>
  <si>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</si>
  <si>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</si>
  <si>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</si>
  <si>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</si>
  <si>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</si>
  <si>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</si>
  <si>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</si>
  <si>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</si>
  <si>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</si>
  <si>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</si>
  <si>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</si>
  <si>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</si>
  <si>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</si>
  <si>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</si>
  <si>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</si>
  <si>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</si>
  <si>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</si>
  <si>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</si>
  <si>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</si>
  <si>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</si>
  <si>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</si>
  <si>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</si>
  <si>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</si>
  <si>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</si>
  <si>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</si>
  <si>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</si>
  <si>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</si>
  <si>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</si>
  <si>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</si>
  <si>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</si>
  <si>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</si>
  <si>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</si>
  <si>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</si>
  <si>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</si>
  <si>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</si>
  <si>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</si>
  <si>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</si>
  <si>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</si>
  <si>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</si>
  <si>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</si>
  <si>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</si>
  <si>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</si>
  <si>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</si>
  <si>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</si>
  <si>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</si>
  <si>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</si>
  <si>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</si>
  <si>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</si>
  <si>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</si>
  <si>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</si>
  <si>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</si>
  <si>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</si>
  <si>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</si>
  <si>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</si>
  <si>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</si>
  <si>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</si>
  <si>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</si>
  <si>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</si>
  <si>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</si>
  <si>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</si>
  <si>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</si>
  <si>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</si>
  <si>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</si>
  <si>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</si>
  <si>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</si>
  <si>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</si>
  <si>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</si>
  <si>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</si>
  <si>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</si>
  <si>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</si>
  <si>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</si>
  <si>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</si>
  <si>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</si>
  <si>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</si>
  <si>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</si>
  <si>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</si>
  <si>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</si>
  <si>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</si>
  <si>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</si>
  <si>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</si>
  <si>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</si>
  <si>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</si>
  <si>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</si>
  <si>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</si>
  <si>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</si>
  <si>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</si>
  <si>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</si>
  <si>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</si>
  <si>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</si>
  <si>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</si>
  <si>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</si>
  <si>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</si>
  <si>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</si>
  <si>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</si>
  <si>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</si>
  <si>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</si>
  <si>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</si>
  <si>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</si>
  <si>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</si>
  <si>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</si>
  <si>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</si>
  <si>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</si>
  <si>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</si>
  <si>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</si>
  <si>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</si>
  <si>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</si>
  <si>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</si>
  <si>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</si>
  <si>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</si>
  <si>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</si>
  <si>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</si>
  <si>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</si>
  <si>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</si>
  <si>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</si>
  <si>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</si>
  <si>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</si>
  <si>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</si>
  <si>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</si>
  <si>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</si>
  <si>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</si>
  <si>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</si>
  <si>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</si>
  <si>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</si>
  <si>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</si>
  <si>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</si>
  <si>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</si>
  <si>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</si>
  <si>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</si>
  <si>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</si>
  <si>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</si>
  <si>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</si>
  <si>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</si>
  <si>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</si>
  <si>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</si>
  <si>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</si>
  <si>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</si>
  <si>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</si>
  <si>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</si>
  <si>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</si>
  <si>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</si>
  <si>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</si>
  <si>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</si>
  <si>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</si>
  <si>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</si>
  <si>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</si>
  <si>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</si>
  <si>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</si>
  <si>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</si>
  <si>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</si>
  <si>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</si>
  <si>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</si>
  <si>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</si>
  <si>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</si>
  <si>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</si>
  <si>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</si>
  <si>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</si>
  <si>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</si>
  <si>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</si>
  <si>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</si>
  <si>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</si>
  <si>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</si>
  <si>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</si>
  <si>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</si>
  <si>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</si>
  <si>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</si>
  <si>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</si>
  <si>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</si>
  <si>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</si>
  <si>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</si>
  <si>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</si>
  <si>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</si>
  <si>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</si>
  <si>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</si>
  <si>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</si>
  <si>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</si>
  <si>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</si>
  <si>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</si>
  <si>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</si>
  <si>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</si>
  <si>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</si>
  <si>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</si>
  <si>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</si>
  <si>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</si>
  <si>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</si>
  <si>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</si>
  <si>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</si>
  <si>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</si>
  <si>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</si>
  <si>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</si>
  <si>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</si>
  <si>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</si>
  <si>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</si>
  <si>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</si>
  <si>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</si>
  <si>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</si>
  <si>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</si>
  <si>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</si>
  <si>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</si>
  <si>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</si>
  <si>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</si>
  <si>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</si>
  <si>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</si>
  <si>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</si>
  <si>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</si>
  <si>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</si>
  <si>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</si>
  <si>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</si>
  <si>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</si>
  <si>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</si>
  <si>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</si>
  <si>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</si>
  <si>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</si>
  <si>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</si>
  <si>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</si>
  <si>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</si>
  <si>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</si>
  <si>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</si>
  <si>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</si>
  <si>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</si>
  <si>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</si>
  <si>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</si>
  <si>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</si>
  <si>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</si>
  <si>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</si>
  <si>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</si>
  <si>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</si>
  <si>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</si>
  <si>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</si>
  <si>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</si>
  <si>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</si>
  <si>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</si>
  <si>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</si>
  <si>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</si>
  <si>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</si>
  <si>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</si>
  <si>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</si>
  <si>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</si>
  <si>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</si>
  <si>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</si>
  <si>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</si>
  <si>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</si>
  <si>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</si>
  <si>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</si>
  <si>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</si>
  <si>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</si>
  <si>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</si>
  <si>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</si>
  <si>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</si>
  <si>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</si>
  <si>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</si>
  <si>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</si>
  <si>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</si>
  <si>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</si>
  <si>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</si>
  <si>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</si>
  <si>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</si>
  <si>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</si>
  <si>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</si>
  <si>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</si>
  <si>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</si>
  <si>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</si>
  <si>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</si>
  <si>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</si>
  <si>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</si>
  <si>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</si>
  <si>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</si>
  <si>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</si>
  <si>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</si>
  <si>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</si>
  <si>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</si>
  <si>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</si>
  <si>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</si>
  <si>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</si>
  <si>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</si>
  <si>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</si>
  <si>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</si>
  <si>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</si>
  <si>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</si>
  <si>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</si>
  <si>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</si>
  <si>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</si>
  <si>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</si>
  <si>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</si>
  <si>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</si>
  <si>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</si>
  <si>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</si>
  <si>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</si>
  <si>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</si>
  <si>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</si>
  <si>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</si>
  <si>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</si>
  <si>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</si>
  <si>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</si>
  <si>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</si>
  <si>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</si>
  <si>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</si>
  <si>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</si>
  <si>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</si>
  <si>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</si>
  <si>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</si>
  <si>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</si>
  <si>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</si>
  <si>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</si>
  <si>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</si>
  <si>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</si>
  <si>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</si>
  <si>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</si>
  <si>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</si>
  <si>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</si>
  <si>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</si>
  <si>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</si>
  <si>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</si>
  <si>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</si>
  <si>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</si>
  <si>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</si>
  <si>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</si>
  <si>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</si>
  <si>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</si>
  <si>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</si>
  <si>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</si>
  <si>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</si>
  <si>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</si>
  <si>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</si>
  <si>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</si>
  <si>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</si>
  <si>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</si>
  <si>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</si>
  <si>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</si>
  <si>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</si>
  <si>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</si>
  <si>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</si>
  <si>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</si>
  <si>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</si>
  <si>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</si>
  <si>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</si>
  <si>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</si>
  <si>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</si>
  <si>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</si>
  <si>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</si>
  <si>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</si>
  <si>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</si>
  <si>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</si>
  <si>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</si>
  <si>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</si>
  <si>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</si>
  <si>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</si>
  <si>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</si>
  <si>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</si>
  <si>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</si>
  <si>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</si>
  <si>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</si>
  <si>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</si>
  <si>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</si>
  <si>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</si>
  <si>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</si>
  <si>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</si>
  <si>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</si>
  <si>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</si>
  <si>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</si>
  <si>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</si>
  <si>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</si>
  <si>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</si>
  <si>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</si>
  <si>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</si>
  <si>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</si>
  <si>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</si>
  <si>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</si>
  <si>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</si>
  <si>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</si>
  <si>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</si>
  <si>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</si>
  <si>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</si>
  <si>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</si>
  <si>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</si>
  <si>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</si>
  <si>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</si>
  <si>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</si>
  <si>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</si>
  <si>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</si>
  <si>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</si>
  <si>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</si>
  <si>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</si>
  <si>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</si>
  <si>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</si>
  <si>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</si>
  <si>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</si>
  <si>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</si>
  <si>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</si>
  <si>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</si>
  <si>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</si>
  <si>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</si>
  <si>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</si>
  <si>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</si>
  <si>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</si>
  <si>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</si>
  <si>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</si>
  <si>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</si>
  <si>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</si>
  <si>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</si>
  <si>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</si>
  <si>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</si>
  <si>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</si>
  <si>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</si>
  <si>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</si>
  <si>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</si>
  <si>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</si>
  <si>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</si>
  <si>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</si>
  <si>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</si>
  <si>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</si>
  <si>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</si>
  <si>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</si>
  <si>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</si>
  <si>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</si>
  <si>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</si>
  <si>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</si>
  <si>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</si>
  <si>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</si>
  <si>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</si>
  <si>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</si>
  <si>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</si>
  <si>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</si>
  <si>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</si>
  <si>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</si>
  <si>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</si>
  <si>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</si>
  <si>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</si>
  <si>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</si>
  <si>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</si>
  <si>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</si>
  <si>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</si>
  <si>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</si>
  <si>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</si>
  <si>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</si>
  <si>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</si>
  <si>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</si>
  <si>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</si>
  <si>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</si>
  <si>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</si>
  <si>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</si>
  <si>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</si>
  <si>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</si>
  <si>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</si>
  <si>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</si>
  <si>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</si>
  <si>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</si>
  <si>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</si>
  <si>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</si>
  <si>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</si>
  <si>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</si>
  <si>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</si>
  <si>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</si>
  <si>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</si>
  <si>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</si>
  <si>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</si>
  <si>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</si>
  <si>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</si>
  <si>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</si>
  <si>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</si>
  <si>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</si>
  <si>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</si>
  <si>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</si>
  <si>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</si>
  <si>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</si>
  <si>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</si>
  <si>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</si>
  <si>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</si>
  <si>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</si>
  <si>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</si>
  <si>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</si>
  <si>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</si>
  <si>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</si>
  <si>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</si>
  <si>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</si>
  <si>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</si>
  <si>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</si>
  <si>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</si>
  <si>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</si>
  <si>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</si>
  <si>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</si>
  <si>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</si>
  <si>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</si>
  <si>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</si>
  <si>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</si>
  <si>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</si>
  <si>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</si>
  <si>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</si>
  <si>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</si>
  <si>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</si>
  <si>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</si>
  <si>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</si>
  <si>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</si>
  <si>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</si>
  <si>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</si>
  <si>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</si>
  <si>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</si>
  <si>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</si>
  <si>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</si>
  <si>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</si>
  <si>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</si>
  <si>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</si>
  <si>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</si>
  <si>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</si>
  <si>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</si>
  <si>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</si>
  <si>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</si>
  <si>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</si>
  <si>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</si>
  <si>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</si>
  <si>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</si>
  <si>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</si>
  <si>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</si>
  <si>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</si>
  <si>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</si>
  <si>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</si>
  <si>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</si>
  <si>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</si>
  <si>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</si>
  <si>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</si>
  <si>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</si>
  <si>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</si>
  <si>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</si>
  <si>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</si>
  <si>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</si>
  <si>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</si>
  <si>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</si>
  <si>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</si>
  <si>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</si>
  <si>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</si>
  <si>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</si>
  <si>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</si>
  <si>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</si>
  <si>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</si>
  <si>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</si>
  <si>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</si>
  <si>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</si>
  <si>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</si>
  <si>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</si>
  <si>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</si>
  <si>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</si>
  <si>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</si>
  <si>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</si>
  <si>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</si>
  <si>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</si>
  <si>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</si>
  <si>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</si>
  <si>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</si>
  <si>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</si>
  <si>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</si>
  <si>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</si>
  <si>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</si>
  <si>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</si>
  <si>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</si>
  <si>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</si>
  <si>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</si>
  <si>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</si>
  <si>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</si>
  <si>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</si>
  <si>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</si>
  <si>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</si>
  <si>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</si>
  <si>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</si>
  <si>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</si>
  <si>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</si>
  <si>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</si>
  <si>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</si>
  <si>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</si>
  <si>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</si>
  <si>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</si>
  <si>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</si>
  <si>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</si>
  <si>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</si>
  <si>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</si>
  <si>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</si>
  <si>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</si>
  <si>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</si>
  <si>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</si>
  <si>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</si>
  <si>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</si>
  <si>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</si>
  <si>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</si>
  <si>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</si>
  <si>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</si>
  <si>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</si>
  <si>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</si>
  <si>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</si>
  <si>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</si>
  <si>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</si>
  <si>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</si>
  <si>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</si>
  <si>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</si>
  <si>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</si>
  <si>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</si>
  <si>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</si>
  <si>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</si>
  <si>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</si>
  <si>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</si>
  <si>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</si>
  <si>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</si>
  <si>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</si>
  <si>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</si>
  <si>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</si>
  <si>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</si>
  <si>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</si>
  <si>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</si>
  <si>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</si>
  <si>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</si>
  <si>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</si>
  <si>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</si>
  <si>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</si>
  <si>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</si>
  <si>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</si>
  <si>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</si>
  <si>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</si>
  <si>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</si>
  <si>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</si>
  <si>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</si>
  <si>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</si>
  <si>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</si>
  <si>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</si>
  <si>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</si>
  <si>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</si>
  <si>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</si>
  <si>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</si>
  <si>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</si>
  <si>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</si>
  <si>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</si>
  <si>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</si>
  <si>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</si>
  <si>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</si>
  <si>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</si>
  <si>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</si>
  <si>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</si>
  <si>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</si>
  <si>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</si>
  <si>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</si>
  <si>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</si>
  <si>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</si>
  <si>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</si>
  <si>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</si>
  <si>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</si>
  <si>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</si>
  <si>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</si>
  <si>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</si>
  <si>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</si>
  <si>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</si>
  <si>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</si>
  <si>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</si>
  <si>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</si>
  <si>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</si>
  <si>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</si>
  <si>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</si>
  <si>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</si>
  <si>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</si>
  <si>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</si>
  <si>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</si>
  <si>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</si>
  <si>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</si>
  <si>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</si>
  <si>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</si>
  <si>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</si>
  <si>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</si>
  <si>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</si>
  <si>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</si>
  <si>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</si>
  <si>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</si>
  <si>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</si>
  <si>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</si>
  <si>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</si>
  <si>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</si>
  <si>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</si>
  <si>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</si>
  <si>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</si>
  <si>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</si>
  <si>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</si>
  <si>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</si>
  <si>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</si>
  <si>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</si>
  <si>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</si>
  <si>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</si>
  <si>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</si>
  <si>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</si>
  <si>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</si>
  <si>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</si>
  <si>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</si>
  <si>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</si>
  <si>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</si>
  <si>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</si>
  <si>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</si>
  <si>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</si>
  <si>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</si>
  <si>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</si>
  <si>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</si>
  <si>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</si>
  <si>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</si>
  <si>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</si>
  <si>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</si>
  <si>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</si>
  <si>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</si>
  <si>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</si>
  <si>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</si>
  <si>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</si>
  <si>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</si>
  <si>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</si>
  <si>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</si>
  <si>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</si>
  <si>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</si>
  <si>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</si>
  <si>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</si>
  <si>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</si>
  <si>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</si>
  <si>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</si>
  <si>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</si>
  <si>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</si>
  <si>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</si>
  <si>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</si>
  <si>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</si>
  <si>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</si>
  <si>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</si>
  <si>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</si>
  <si>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</si>
  <si>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</si>
  <si>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</si>
  <si>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</si>
  <si>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</si>
  <si>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</si>
  <si>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</si>
  <si>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</si>
  <si>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</si>
  <si>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</si>
  <si>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</si>
  <si>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</si>
  <si>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</si>
  <si>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</si>
  <si>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</si>
  <si>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</si>
  <si>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</si>
  <si>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</si>
  <si>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</si>
  <si>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</si>
  <si>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</si>
  <si>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</si>
  <si>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</si>
  <si>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</si>
  <si>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</si>
  <si>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</si>
  <si>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</si>
  <si>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</si>
  <si>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</si>
  <si>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</si>
  <si>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</si>
  <si>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</si>
  <si>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</si>
  <si>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</si>
  <si>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</si>
  <si>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</si>
  <si>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</si>
  <si>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</si>
  <si>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</si>
  <si>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</si>
  <si>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</si>
  <si>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</si>
  <si>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</si>
  <si>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</si>
  <si>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</si>
  <si>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</si>
  <si>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</si>
  <si>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</si>
  <si>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</si>
  <si>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</si>
  <si>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</si>
  <si>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</si>
  <si>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</si>
  <si>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</si>
  <si>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</si>
  <si>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</si>
  <si>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</si>
  <si>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</si>
  <si>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</si>
  <si>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</si>
  <si>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</si>
  <si>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</si>
  <si>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</si>
  <si>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</si>
  <si>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</si>
  <si>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</si>
  <si>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</si>
  <si>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</si>
  <si>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</si>
  <si>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</si>
  <si>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</si>
  <si>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</si>
  <si>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</si>
  <si>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</si>
  <si>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</si>
  <si>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</si>
  <si>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</si>
  <si>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</si>
  <si>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</si>
  <si>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</si>
  <si>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</si>
  <si>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</si>
  <si>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</si>
  <si>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</si>
  <si>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</si>
  <si>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</si>
  <si>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</si>
  <si>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</si>
  <si>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</si>
  <si>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</si>
  <si>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</si>
  <si>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</si>
  <si>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</si>
  <si>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</si>
  <si>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</si>
  <si>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</si>
  <si>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</si>
  <si>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</si>
  <si>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</si>
  <si>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</si>
  <si>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</si>
  <si>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</si>
  <si>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</si>
  <si>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</si>
  <si>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</si>
  <si>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</si>
  <si>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</si>
  <si>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</si>
  <si>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</si>
  <si>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</si>
  <si>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</si>
  <si>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</si>
  <si>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</si>
  <si>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</si>
  <si>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</si>
  <si>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</si>
  <si>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</si>
  <si>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</si>
  <si>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</si>
  <si>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</si>
  <si>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</si>
  <si>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</si>
  <si>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</si>
  <si>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</si>
  <si>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</si>
  <si>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</si>
  <si>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</si>
  <si>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</si>
  <si>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</si>
  <si>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</si>
  <si>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</si>
  <si>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</si>
  <si>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</si>
  <si>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</si>
  <si>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</si>
  <si>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</si>
  <si>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</si>
  <si>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</si>
  <si>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</si>
  <si>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</si>
  <si>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</si>
  <si>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</si>
  <si>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</si>
  <si>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</si>
  <si>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</si>
  <si>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</si>
  <si>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</si>
  <si>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</si>
  <si>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</si>
  <si>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</si>
  <si>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</si>
  <si>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</si>
  <si>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</si>
  <si>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</si>
  <si>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</si>
  <si>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</si>
  <si>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</si>
  <si>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</si>
  <si>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</si>
  <si>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</si>
  <si>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</si>
  <si>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</si>
  <si>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</si>
  <si>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</si>
  <si>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</si>
  <si>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</si>
  <si>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</si>
  <si>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</si>
  <si>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</si>
  <si>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</si>
  <si>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</si>
  <si>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</si>
  <si>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</si>
  <si>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</si>
  <si>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</si>
  <si>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</si>
  <si>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</si>
  <si>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</si>
  <si>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</si>
  <si>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</si>
  <si>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</si>
  <si>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</si>
  <si>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</si>
  <si>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</si>
  <si>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</si>
  <si>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</si>
  <si>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</si>
  <si>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</si>
  <si>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</si>
  <si>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</si>
  <si>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</si>
  <si>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</si>
  <si>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</si>
  <si>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</si>
  <si>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</si>
  <si>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</si>
  <si>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</si>
  <si>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</si>
  <si>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</si>
  <si>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</si>
  <si>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</si>
  <si>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</si>
  <si>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</si>
  <si>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</si>
  <si>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</si>
  <si>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</si>
  <si>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</si>
  <si>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</si>
  <si>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</si>
  <si>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</si>
  <si>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</si>
  <si>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</si>
  <si>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</si>
  <si>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</si>
  <si>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</si>
  <si>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</si>
  <si>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</si>
  <si>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</si>
  <si>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</si>
  <si>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</si>
  <si>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</si>
  <si>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</si>
  <si>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</si>
  <si>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</si>
  <si>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</si>
  <si>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</si>
  <si>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</si>
  <si>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</si>
  <si>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</si>
  <si>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</si>
  <si>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</si>
  <si>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</si>
  <si>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</si>
  <si>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</si>
  <si>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</si>
  <si>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</si>
  <si>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</si>
  <si>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</si>
  <si>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</si>
  <si>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</si>
  <si>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</si>
  <si>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</si>
  <si>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</si>
  <si>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</si>
  <si>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</si>
  <si>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</si>
  <si>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</si>
  <si>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</si>
  <si>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</si>
  <si>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</si>
  <si>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</si>
  <si>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</si>
  <si>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</si>
  <si>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</si>
  <si>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</si>
  <si>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</si>
  <si>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</si>
  <si>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</si>
  <si>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</si>
  <si>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</si>
  <si>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</si>
  <si>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</si>
  <si>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</si>
  <si>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</si>
  <si>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</si>
  <si>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</si>
  <si>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</si>
  <si>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</si>
  <si>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</si>
  <si>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</si>
  <si>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</si>
  <si>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</si>
  <si>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</si>
  <si>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</si>
  <si>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</si>
  <si>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</si>
  <si>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</si>
  <si>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</si>
  <si>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</si>
  <si>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</si>
  <si>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</si>
  <si>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</si>
  <si>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</si>
  <si>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</si>
  <si>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</si>
  <si>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</si>
  <si>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</si>
  <si>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</si>
  <si>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</si>
  <si>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</si>
  <si>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</si>
  <si>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</si>
  <si>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</si>
  <si>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</si>
  <si>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</si>
  <si>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</si>
  <si>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</si>
  <si>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</si>
  <si>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</si>
  <si>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</si>
  <si>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</si>
  <si>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</si>
  <si>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</si>
  <si>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</si>
  <si>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</si>
  <si>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</si>
  <si>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</si>
  <si>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</si>
  <si>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</si>
  <si>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</si>
  <si>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</si>
  <si>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</si>
  <si>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</si>
  <si>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</si>
  <si>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</si>
  <si>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</si>
  <si>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</si>
  <si>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</si>
  <si>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</si>
  <si>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</si>
  <si>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</si>
  <si>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</si>
  <si>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</si>
  <si>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</si>
  <si>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</si>
  <si>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</si>
  <si>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</si>
  <si>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</si>
  <si>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</si>
  <si>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</si>
  <si>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</si>
  <si>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</si>
  <si>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</si>
  <si>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</si>
  <si>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</si>
  <si>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</si>
  <si>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</si>
  <si>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</si>
  <si>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</si>
  <si>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</si>
  <si>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</si>
  <si>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</si>
  <si>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</si>
  <si>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</si>
  <si>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</si>
  <si>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</si>
  <si>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</si>
  <si>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</si>
  <si>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</si>
  <si>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</si>
  <si>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</si>
  <si>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</si>
  <si>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</si>
  <si>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</si>
  <si>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</si>
  <si>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</si>
  <si>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</si>
  <si>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</si>
  <si>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</si>
  <si>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</si>
  <si>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</si>
  <si>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</si>
  <si>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</si>
  <si>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</si>
  <si>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</si>
  <si>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</si>
  <si>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</si>
  <si>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</si>
  <si>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</si>
  <si>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</si>
  <si>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</si>
  <si>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</si>
  <si>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</si>
  <si>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</si>
  <si>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</si>
  <si>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</si>
  <si>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</si>
  <si>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</si>
  <si>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</si>
  <si>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</si>
  <si>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</si>
  <si>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</si>
  <si>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</si>
  <si>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</si>
  <si>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</si>
  <si>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</si>
  <si>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</si>
  <si>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</si>
  <si>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</si>
  <si>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</si>
  <si>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</si>
  <si>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</si>
  <si>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</si>
  <si>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</si>
  <si>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</si>
  <si>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</si>
  <si>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</si>
  <si>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</si>
  <si>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</si>
  <si>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</si>
  <si>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</si>
  <si>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</si>
  <si>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</si>
  <si>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</si>
  <si>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</si>
  <si>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</si>
  <si>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</si>
  <si>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</si>
  <si>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</si>
  <si>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</si>
  <si>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</si>
  <si>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</si>
  <si>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</si>
  <si>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</si>
  <si>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</si>
  <si>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</si>
  <si>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</si>
  <si>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</si>
  <si>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</si>
  <si>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</si>
  <si>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</si>
  <si>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</si>
  <si>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</si>
  <si>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</si>
  <si>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</si>
  <si>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</si>
  <si>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</si>
  <si>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</si>
  <si>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</si>
  <si>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</si>
  <si>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</si>
  <si>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</si>
  <si>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</si>
  <si>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</si>
  <si>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</si>
  <si>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</si>
  <si>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</si>
  <si>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</si>
  <si>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</si>
  <si>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</si>
  <si>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</si>
  <si>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</si>
  <si>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</si>
  <si>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</si>
  <si>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</si>
  <si>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</si>
  <si>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</si>
  <si>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</si>
  <si>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</si>
  <si>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</si>
  <si>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</si>
  <si>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</si>
  <si>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</si>
  <si>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</si>
  <si>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</si>
  <si>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</si>
  <si>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</si>
  <si>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</si>
  <si>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</si>
  <si>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</si>
  <si>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</si>
  <si>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</si>
  <si>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</si>
  <si>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</si>
  <si>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</si>
  <si>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</si>
  <si>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</si>
  <si>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</si>
  <si>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</si>
  <si>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</si>
  <si>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</si>
  <si>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</si>
  <si>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</si>
  <si>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</si>
  <si>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</si>
  <si>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</si>
  <si>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</si>
  <si>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</si>
  <si>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</si>
  <si>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</si>
  <si>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</si>
  <si>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</si>
  <si>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</si>
  <si>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</si>
  <si>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</si>
  <si>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</si>
  <si>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</si>
  <si>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</si>
  <si>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</si>
  <si>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</si>
  <si>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</si>
  <si>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</si>
  <si>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</si>
  <si>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</si>
  <si>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</si>
  <si>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</si>
  <si>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</si>
  <si>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</si>
  <si>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</si>
  <si>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</si>
  <si>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</si>
  <si>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</si>
  <si>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</si>
  <si>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</si>
  <si>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</si>
  <si>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</si>
  <si>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</si>
  <si>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</si>
  <si>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</si>
  <si>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</si>
  <si>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</si>
  <si>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</si>
  <si>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</si>
  <si>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</si>
  <si>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</si>
  <si>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</si>
  <si>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</si>
  <si>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</si>
  <si>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</si>
  <si>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</si>
  <si>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</si>
  <si>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</si>
  <si>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</si>
  <si>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</si>
  <si>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</si>
  <si>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</si>
  <si>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</si>
  <si>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</si>
  <si>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</si>
  <si>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</si>
  <si>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</si>
  <si>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</si>
  <si>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</si>
  <si>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</si>
  <si>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</si>
  <si>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</si>
  <si>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</si>
  <si>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</si>
  <si>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</si>
  <si>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</si>
  <si>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</si>
  <si>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</si>
  <si>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</si>
  <si>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</si>
  <si>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</si>
  <si>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</si>
  <si>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</si>
  <si>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</si>
  <si>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</si>
  <si>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</si>
  <si>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</si>
  <si>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</si>
  <si>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</si>
  <si>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</si>
  <si>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</si>
  <si>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</si>
  <si>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</si>
  <si>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</si>
  <si>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</si>
  <si>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</si>
  <si>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</si>
  <si>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</si>
  <si>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</si>
  <si>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</si>
  <si>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</si>
  <si>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</si>
  <si>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</si>
  <si>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</si>
  <si>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</si>
  <si>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</si>
  <si>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</si>
  <si>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</si>
  <si>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</si>
  <si>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</si>
  <si>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</si>
  <si>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</si>
  <si>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</si>
  <si>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</si>
  <si>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</si>
  <si>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</si>
  <si>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</si>
  <si>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</si>
  <si>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</si>
  <si>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</si>
  <si>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</si>
  <si>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</si>
  <si>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</si>
  <si>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</si>
  <si>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</si>
  <si>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</si>
  <si>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</si>
  <si>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</si>
  <si>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</si>
  <si>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</si>
  <si>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</si>
  <si>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</si>
  <si>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</si>
  <si>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</si>
  <si>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</si>
  <si>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</si>
  <si>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</si>
  <si>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</si>
  <si>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</si>
  <si>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</si>
  <si>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</si>
  <si>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</si>
  <si>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</si>
  <si>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</si>
  <si>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</si>
  <si>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</si>
  <si>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</si>
  <si>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</si>
  <si>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</si>
  <si>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</si>
  <si>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</si>
  <si>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</si>
  <si>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</si>
  <si>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</si>
  <si>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</si>
  <si>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</si>
  <si>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</si>
  <si>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</si>
  <si>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</si>
  <si>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</si>
  <si>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</si>
  <si>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</si>
  <si>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</si>
  <si>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</si>
  <si>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</si>
  <si>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</si>
  <si>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</si>
  <si>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</si>
  <si>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</si>
  <si>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</si>
  <si>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</si>
  <si>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</si>
  <si>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</si>
  <si>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</si>
  <si>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</si>
  <si>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</si>
  <si>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</si>
  <si>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</si>
  <si>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</si>
  <si>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</si>
  <si>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</si>
  <si>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</si>
  <si>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</si>
  <si>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</si>
  <si>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</si>
  <si>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</si>
  <si>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</si>
  <si>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</si>
  <si>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</si>
  <si>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</si>
  <si>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</si>
  <si>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</si>
  <si>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</si>
  <si>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</si>
  <si>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</si>
  <si>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</si>
  <si>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</si>
  <si>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</si>
  <si>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</si>
  <si>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</si>
  <si>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</si>
  <si>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</si>
  <si>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</si>
  <si>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</si>
  <si>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</si>
  <si>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</si>
  <si>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</si>
  <si>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</si>
  <si>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</si>
  <si>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</si>
  <si>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</si>
  <si>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</si>
  <si>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</si>
  <si>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</si>
  <si>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</si>
  <si>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</si>
  <si>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</si>
  <si>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</si>
  <si>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</si>
  <si>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</si>
  <si>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</si>
  <si>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</si>
  <si>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</si>
  <si>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</si>
  <si>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</si>
  <si>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</si>
  <si>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</si>
  <si>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</si>
  <si>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</si>
  <si>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</si>
  <si>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</si>
  <si>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</si>
  <si>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</si>
  <si>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</si>
  <si>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</si>
  <si>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</si>
  <si>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</si>
  <si>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</si>
  <si>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</si>
  <si>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</si>
  <si>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</si>
  <si>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</si>
  <si>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</si>
  <si>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</si>
  <si>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</si>
  <si>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All</t>
  </si>
  <si>
    <t>Row Labels</t>
  </si>
  <si>
    <t>Grand Total</t>
  </si>
  <si>
    <t>Column Labels</t>
  </si>
  <si>
    <t>Count of state</t>
  </si>
  <si>
    <t>category and sub-category</t>
  </si>
  <si>
    <t>percent funded</t>
  </si>
  <si>
    <t>average donation</t>
  </si>
  <si>
    <t>category</t>
  </si>
  <si>
    <t>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</si>
  <si>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</si>
  <si>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</si>
  <si>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</si>
  <si>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</si>
  <si>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</si>
  <si>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</si>
  <si>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</si>
  <si>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</si>
  <si>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</si>
  <si>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</si>
  <si>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</si>
  <si>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</si>
  <si>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</si>
  <si>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</si>
  <si>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</si>
  <si>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</si>
  <si>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</si>
  <si>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</si>
  <si>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</si>
  <si>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</si>
  <si>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</si>
  <si>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</si>
  <si>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</si>
  <si>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</si>
  <si>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</si>
  <si>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</si>
  <si>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</si>
  <si>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</si>
  <si>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</si>
  <si>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</si>
  <si>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</si>
  <si>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</si>
  <si>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</si>
  <si>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</si>
  <si>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</si>
  <si>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</si>
  <si>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</si>
  <si>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</si>
  <si>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</si>
  <si>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</si>
  <si>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</si>
  <si>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</si>
  <si>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</si>
  <si>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</si>
  <si>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</si>
  <si>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</si>
  <si>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</si>
  <si>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</si>
  <si>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</si>
  <si>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</si>
  <si>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</si>
  <si>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</si>
  <si>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</si>
  <si>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</si>
  <si>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</si>
  <si>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</si>
  <si>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</si>
  <si>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</si>
  <si>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</si>
  <si>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</si>
  <si>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</si>
  <si>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</si>
  <si>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</si>
  <si>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</si>
  <si>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</si>
  <si>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</si>
  <si>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</si>
  <si>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</si>
  <si>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</si>
  <si>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</si>
  <si>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</si>
  <si>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</si>
  <si>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</si>
  <si>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</si>
  <si>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</si>
  <si>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</si>
  <si>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</si>
  <si>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</si>
  <si>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</si>
  <si>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Mode</t>
  </si>
  <si>
    <t>Standard Deviation</t>
  </si>
  <si>
    <t>Minimum</t>
  </si>
  <si>
    <t>Maximum</t>
  </si>
  <si>
    <t>Summary Statistics for Backers</t>
  </si>
  <si>
    <t>Total</t>
  </si>
  <si>
    <t>Variance</t>
  </si>
  <si>
    <t>Successful Campaigns</t>
  </si>
  <si>
    <t>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</si>
</sst>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9">
    <dxf>
      <numFmt numFmtId="0" formatCode="General"/>
    </dxf>
    <dxf>
      <font>
        <color auto="1"/>
      </font>
      <fill>
        <patternFill>
          <bgColor theme="2" tint="-9.9948118533890809E-2"/>
        </patternFill>
      </fill>
    </dxf>
    <dxf>
      <font>
        <color auto="1"/>
      </font>
      <fill>
        <patternFill>
          <bgColor rgb="FFFF9999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theme="2" tint="-9.9948118533890809E-2"/>
        </patternFill>
      </fill>
    </dxf>
    <dxf>
      <font>
        <color auto="1"/>
      </font>
      <fill>
        <patternFill>
          <bgColor rgb="FFFF9999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0000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Chart_Christian A. Reyes.xlsx]Category Breakdown!PivotTable1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Breakdown'!$B$3:$B$4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Breakdown'!$A$5:$A$14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Breakdown'!$B$5:$B$14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0-4128-9161-36D5C84DF42C}"/>
            </c:ext>
          </c:extLst>
        </c:ser>
        <c:ser>
          <c:idx val="1"/>
          <c:order val="1"/>
          <c:tx>
            <c:strRef>
              <c:f>'Category Breakdown'!$C$3:$C$4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Breakdown'!$A$5:$A$14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Breakdown'!$C$5:$C$14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70-4128-9161-36D5C84DF42C}"/>
            </c:ext>
          </c:extLst>
        </c:ser>
        <c:ser>
          <c:idx val="2"/>
          <c:order val="2"/>
          <c:tx>
            <c:strRef>
              <c:f>'Category Breakdown'!$D$3:$D$4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Breakdown'!$A$5:$A$14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Breakdown'!$D$5:$D$14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70-4128-9161-36D5C84DF42C}"/>
            </c:ext>
          </c:extLst>
        </c:ser>
        <c:ser>
          <c:idx val="3"/>
          <c:order val="3"/>
          <c:tx>
            <c:strRef>
              <c:f>'Category Breakdown'!$E$3:$E$4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Breakdown'!$A$5:$A$14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Breakdown'!$E$5:$E$14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70-4128-9161-36D5C84DF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1812591"/>
        <c:axId val="1191813007"/>
      </c:barChart>
      <c:catAx>
        <c:axId val="11918125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813007"/>
        <c:crosses val="autoZero"/>
        <c:auto val="1"/>
        <c:lblAlgn val="ctr"/>
        <c:lblOffset val="100"/>
        <c:noMultiLvlLbl val="0"/>
      </c:catAx>
      <c:valAx>
        <c:axId val="119181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81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Chart_Christian A. Reyes.xlsx]Sub-Category Breakdown!PivotTable11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Breakdown'!$B$4:$B$5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Breakdown'!$A$6:$A$47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Breakdown'!$B$6:$B$47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24-4032-A262-64EDC746B804}"/>
            </c:ext>
          </c:extLst>
        </c:ser>
        <c:ser>
          <c:idx val="1"/>
          <c:order val="1"/>
          <c:tx>
            <c:strRef>
              <c:f>'Sub-Category Breakdown'!$C$4:$C$5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Breakdown'!$A$6:$A$47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Breakdown'!$C$6:$C$47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24-4032-A262-64EDC746B804}"/>
            </c:ext>
          </c:extLst>
        </c:ser>
        <c:ser>
          <c:idx val="2"/>
          <c:order val="2"/>
          <c:tx>
            <c:strRef>
              <c:f>'Sub-Category Breakdown'!$D$4:$D$5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Breakdown'!$A$6:$A$47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Breakdown'!$D$6:$D$47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24-4032-A262-64EDC746B804}"/>
            </c:ext>
          </c:extLst>
        </c:ser>
        <c:ser>
          <c:idx val="3"/>
          <c:order val="3"/>
          <c:tx>
            <c:strRef>
              <c:f>'Sub-Category Breakdown'!$E$4:$E$5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Breakdown'!$A$6:$A$47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Breakdown'!$E$6:$E$47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24-4032-A262-64EDC746B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7740255"/>
        <c:axId val="1347740671"/>
      </c:barChart>
      <c:catAx>
        <c:axId val="134774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740671"/>
        <c:crosses val="autoZero"/>
        <c:auto val="1"/>
        <c:lblAlgn val="ctr"/>
        <c:lblOffset val="100"/>
        <c:noMultiLvlLbl val="0"/>
      </c:catAx>
      <c:valAx>
        <c:axId val="134774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74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Chart_Christian A. Reyes.xlsx]Monthly Breakdown!PivotTable13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Breakdown'!$B$4:$B$5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Breakdown'!$A$6:$A$18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Breakdown'!$B$6:$B$18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B7-46BA-92E3-0F727E27B3E5}"/>
            </c:ext>
          </c:extLst>
        </c:ser>
        <c:ser>
          <c:idx val="1"/>
          <c:order val="1"/>
          <c:tx>
            <c:strRef>
              <c:f>'Monthly Breakdown'!$C$4:$C$5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'Monthly Breakdown'!$A$6:$A$18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Breakdown'!$C$6:$C$18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B7-46BA-92E3-0F727E27B3E5}"/>
            </c:ext>
          </c:extLst>
        </c:ser>
        <c:ser>
          <c:idx val="2"/>
          <c:order val="2"/>
          <c:tx>
            <c:strRef>
              <c:f>'Monthly Breakdown'!$D$4:$D$5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'Monthly Breakdown'!$A$6:$A$18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Breakdown'!$D$6:$D$18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B7-46BA-92E3-0F727E27B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0625055"/>
        <c:axId val="1390634623"/>
      </c:lineChart>
      <c:catAx>
        <c:axId val="139062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634623"/>
        <c:crosses val="autoZero"/>
        <c:auto val="1"/>
        <c:lblAlgn val="ctr"/>
        <c:lblOffset val="100"/>
        <c:noMultiLvlLbl val="0"/>
      </c:catAx>
      <c:valAx>
        <c:axId val="139063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62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CD-46C6-80F3-CE7A8C898DA0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CD-46C6-80F3-CE7A8C898DA0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CD-46C6-80F3-CE7A8C898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0645023"/>
        <c:axId val="1390645439"/>
      </c:lineChart>
      <c:catAx>
        <c:axId val="139064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645439"/>
        <c:crosses val="autoZero"/>
        <c:auto val="1"/>
        <c:lblAlgn val="ctr"/>
        <c:lblOffset val="100"/>
        <c:noMultiLvlLbl val="0"/>
      </c:catAx>
      <c:valAx>
        <c:axId val="139064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64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190499</xdr:rowOff>
    </xdr:from>
    <xdr:to>
      <xdr:col>10</xdr:col>
      <xdr:colOff>9525</xdr:colOff>
      <xdr:row>35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E09D80-67C1-4BD3-A980-B259D3857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2</xdr:row>
      <xdr:rowOff>190499</xdr:rowOff>
    </xdr:from>
    <xdr:to>
      <xdr:col>19</xdr:col>
      <xdr:colOff>609599</xdr:colOff>
      <xdr:row>29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15B3C3-DD48-4C38-8EB2-C9FEC1136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0</xdr:rowOff>
    </xdr:from>
    <xdr:to>
      <xdr:col>10</xdr:col>
      <xdr:colOff>9524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131E68-6FF5-48D3-AC54-84263D56A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190499</xdr:rowOff>
    </xdr:from>
    <xdr:to>
      <xdr:col>10</xdr:col>
      <xdr:colOff>28575</xdr:colOff>
      <xdr:row>47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F99D3E-4AC5-484E-8D66-439C93B6B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eyes" refreshedDate="44372.777057523148" backgroundQuery="1" createdVersion="7" refreshedVersion="7" minRefreshableVersion="3" recordCount="0" supportSubquery="1" supportAdvancedDrill="1" xr:uid="{FC030FE3-9C1A-4DF8-AC84-355B81D05CE8}">
  <cacheSource type="external" connectionId="1"/>
  <cacheFields count="4">
    <cacheField name="[Range].[country].[country]" caption="country" numFmtId="0" hierarchy="6" level="1">
      <sharedItems containsSemiMixedTypes="0" containsNonDate="0" containsString="0"/>
    </cacheField>
    <cacheField name="[Range].[Catergory].[Catergory]" caption="Cater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45" level="32767"/>
  </cacheFields>
  <cacheHierarchies count="4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rgory]" caption="Catergory" attribute="1" defaultMemberUniqueName="[Range].[Catergory].[All]" allUniqueName="[Range].[Cater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5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0" memberValueDatatype="130" unbalanced="0"/>
    <cacheHierarchy uniqueName="[Range 1].[date created conversion (Quarter)]" caption="date created conversion (Quarter)" attribute="1" defaultMemberUniqueName="[Range 1].[date created conversion (Quarter)].[All]" allUniqueName="[Range 1].[date created conversion (Quarter)].[All]" dimensionUniqueName="[Range 1]" displayFolder="" count="0" memberValueDatatype="130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 2]" caption="Count of state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eyes" refreshedDate="44372.777944212961" backgroundQuery="1" createdVersion="7" refreshedVersion="7" minRefreshableVersion="3" recordCount="0" supportSubquery="1" supportAdvancedDrill="1" xr:uid="{9900528E-527C-418F-ACE5-160D449900B9}">
  <cacheSource type="external" connectionId="1"/>
  <cacheFields count="5">
    <cacheField name="[Range 1].[country].[country]" caption="country" numFmtId="0" hierarchy="24" level="1">
      <sharedItems containsSemiMixedTypes="0" containsNonDate="0" containsString="0"/>
    </cacheField>
    <cacheField name="[Range 1].[category].[category]" caption="category" numFmtId="0" hierarchy="34" level="1">
      <sharedItems containsSemiMixedTypes="0" containsNonDate="0" containsString="0"/>
    </cacheField>
    <cacheField name="[Range 1].[sub-category].[sub-category]" caption="sub-category" numFmtId="0" hierarchy="35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[Range 1].[state].[state]" caption="state" numFmtId="0" hierarchy="23" level="1">
      <sharedItems count="4">
        <s v="canceled"/>
        <s v="failed"/>
        <s v="live"/>
        <s v="successful"/>
      </sharedItems>
    </cacheField>
    <cacheField name="[Measures].[Count of state 2]" caption="Count of state 2" numFmtId="0" hierarchy="46" level="32767"/>
  </cacheFields>
  <cacheHierarchies count="4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rgory]" caption="Catergory" attribute="1" defaultMemberUniqueName="[Range].[Catergory].[All]" allUniqueName="[Range].[Cater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country]" caption="country" attribute="1" defaultMemberUniqueName="[Range 1].[country].[All]" allUniqueName="[Range 1].[country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5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sub-category]" caption="sub-category" attribute="1" defaultMemberUniqueName="[Range 1].[sub-category].[All]" allUniqueName="[Range 1].[sub-category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0" memberValueDatatype="130" unbalanced="0"/>
    <cacheHierarchy uniqueName="[Range 1].[date created conversion (Quarter)]" caption="date created conversion (Quarter)" attribute="1" defaultMemberUniqueName="[Range 1].[date created conversion (Quarter)].[All]" allUniqueName="[Range 1].[date created conversion (Quarter)].[All]" dimensionUniqueName="[Range 1]" displayFolder="" count="0" memberValueDatatype="130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 2]" caption="Count of state 2" measure="1" displayFolder="" measureGroup="Range 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tian Reyes" refreshedDate="44372.779796990741" backgroundQuery="1" createdVersion="7" refreshedVersion="7" minRefreshableVersion="3" recordCount="0" supportSubquery="1" supportAdvancedDrill="1" xr:uid="{77FD1E3E-CC5D-4CB6-8CCF-2FA925F81BAE}">
  <cacheSource type="external" connectionId="1"/>
  <cacheFields count="5">
    <cacheField name="[Range 1].[category].[category]" caption="category" numFmtId="0" hierarchy="34" level="1">
      <sharedItems containsSemiMixedTypes="0" containsNonDate="0" containsString="0"/>
    </cacheField>
    <cacheField name="[Range 1].[date created conversion (Month)].[date created conversion (Month)]" caption="date created conversion (Month)" numFmtId="0" hierarchy="4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 1].[state].[state]" caption="state" numFmtId="0" hierarchy="23" level="1">
      <sharedItems count="3">
        <s v="canceled"/>
        <s v="failed"/>
        <s v="successful"/>
      </sharedItems>
    </cacheField>
    <cacheField name="[Measures].[Count of state 2]" caption="Count of state 2" numFmtId="0" hierarchy="46" level="32767"/>
    <cacheField name="[Range 1].[date created conversion (Year)].[date created conversion (Year)]" caption="date created conversion (Year)" numFmtId="0" hierarchy="38" level="1">
      <sharedItems containsSemiMixedTypes="0" containsNonDate="0" containsString="0"/>
    </cacheField>
  </cacheFields>
  <cacheHierarchies count="4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rgory]" caption="Catergory" attribute="1" defaultMemberUniqueName="[Range].[Catergory].[All]" allUniqueName="[Range].[Cater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5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2" memberValueDatatype="7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2" memberValueDatatype="130" unbalanced="0">
      <fieldsUsage count="2">
        <fieldUsage x="-1"/>
        <fieldUsage x="4"/>
      </fieldsUsage>
    </cacheHierarchy>
    <cacheHierarchy uniqueName="[Range 1].[date created conversion (Quarter)]" caption="date created conversion (Quarter)" attribute="1" defaultMemberUniqueName="[Range 1].[date created conversion (Quarter)].[All]" allUniqueName="[Range 1].[date created conversion (Quarter)].[All]" dimensionUniqueName="[Range 1]" displayFolder="" count="2" memberValueDatatype="130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tate 2]" caption="Count of state 2" measure="1" displayFolder="" measureGroup="Range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AE10F1-7162-449A-B34F-7CD880A46882}" name="PivotTable1" cacheId="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19">
  <location ref="A3:F14" firstHeaderRow="1" firstDataRow="2" firstDataCol="1" rowPageCount="1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Col" allDrilled="1" subtotalTop="0" showAll="0" defaultSubtotal="0" defaultAttributeDrillState="1">
      <items count="4">
        <item x="3"/>
        <item x="1"/>
        <item x="0"/>
        <item x="2"/>
      </items>
    </pivotField>
    <pivotField dataField="1" subtotalTop="0"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0" hier="6" name="[Range].[country].[All]" cap="All"/>
  </pageFields>
  <dataFields count="1">
    <dataField name="Count of state" fld="3" subtotal="count" baseField="0" baseItem="0"/>
  </dataFields>
  <chartFormats count="4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 Data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56D4A-719A-4278-B076-145089E876A7}" name="PivotTable11" cacheId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2">
  <location ref="A4:F47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axis="axisCol" allDrilled="1" subtotalTop="0" showAll="0" defaultSubtotal="0" defaultAttributeDrillState="1">
      <items count="4">
        <item x="3"/>
        <item x="1"/>
        <item x="0"/>
        <item x="2"/>
      </items>
    </pivotField>
    <pivotField dataField="1" subtotalTop="0" showAll="0" defaultSubtotal="0"/>
  </pivotFields>
  <rowFields count="1">
    <field x="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0" hier="24" name="[Range 1].[country].[All]" cap="All"/>
    <pageField fld="1" hier="34" name="[Range 1].[category].[All]" cap="All"/>
  </pageFields>
  <dataFields count="1">
    <dataField name="Count of state" fld="4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5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 Data!$A$1:$T$411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72124-F408-44E1-8E71-AC0440862945}" name="PivotTable13" cacheId="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2">
  <location ref="A4:E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sortType="descending" defaultSubtotal="0" defaultAttributeDrillState="1">
      <items count="3">
        <item s="1" x="2"/>
        <item s="1" x="1"/>
        <item s="1" x="0"/>
      </items>
    </pivotField>
    <pivotField dataField="1" subtotalTop="0" showAll="0" defaultSubtotal="0"/>
    <pivotField name="years" axis="axisPage"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pageFields count="2">
    <pageField fld="0" hier="34" name="[Range 1].[category].[All]" cap="All"/>
    <pageField fld="4" hier="38" name="[Range 1].[date created conversion (Year)].[All]" cap="All"/>
  </pageFields>
  <dataFields count="1">
    <dataField name="Count of state" fld="3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 Data!$A$1:$T$411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5652E1-1F91-40B7-97FE-EB6D78942BA8}" name="Table1" displayName="Table1" ref="I1:K9" totalsRowShown="0">
  <autoFilter ref="I1:K9" xr:uid="{295652E1-1F91-40B7-97FE-EB6D78942BA8}"/>
  <tableColumns count="3">
    <tableColumn id="1" xr3:uid="{BA090E3D-706D-4942-B8B4-1664A0BFB53E}" name="Summary Statistics for Backers"/>
    <tableColumn id="2" xr3:uid="{BC45E18D-CC58-49A6-B923-B2A67BE3487B}" name="Successful Campaigns"/>
    <tableColumn id="3" xr3:uid="{B8418E0E-1D02-4122-B25B-D5211552BD86}" name="Failed Campaigns" dataDxfId="0">
      <calculatedColumnFormula>SUM(C2:C1531)</calculatedColumnFormula>
    </tableColumn>
  </tableColumns>
  <tableStyleInfo name="TableStyleMedium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8" zoomScaleNormal="55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28515625" bestFit="1" customWidth="1"/>
    <col min="5" max="5" width="14.28515625" bestFit="1" customWidth="1"/>
    <col min="6" max="6" width="10" bestFit="1" customWidth="1"/>
    <col min="7" max="7" width="12.5703125" bestFit="1" customWidth="1"/>
    <col min="8" max="8" width="13.28515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7109375" bestFit="1" customWidth="1"/>
    <col min="13" max="13" width="13.42578125" bestFit="1" customWidth="1"/>
    <col min="14" max="14" width="29.85546875" bestFit="1" customWidth="1"/>
    <col min="15" max="15" width="19.7109375" bestFit="1" customWidth="1"/>
    <col min="16" max="16" width="21.5703125" bestFit="1" customWidth="1"/>
    <col min="17" max="17" width="14.140625" bestFit="1" customWidth="1"/>
    <col min="18" max="18" width="17.42578125" bestFit="1" customWidth="1"/>
    <col min="19" max="19" width="26.5703125" bestFit="1" customWidth="1"/>
    <col min="20" max="20" width="28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8319</v>
      </c>
      <c r="O1" s="1" t="s">
        <v>8320</v>
      </c>
      <c r="P1" s="1" t="s">
        <v>8321</v>
      </c>
      <c r="Q1" s="1" t="s">
        <v>8322</v>
      </c>
      <c r="R1" s="1" t="s">
        <v>8323</v>
      </c>
      <c r="S1" s="1" t="s">
        <v>8365</v>
      </c>
      <c r="T1" s="1" t="s">
        <v>8366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$E2/$D2</f>
        <v>1.3685882352941177</v>
      </c>
      <c r="P2" s="6">
        <f t="shared" ref="P2:P65" si="0">ROUND(E2/L2,2)</f>
        <v>63.92</v>
      </c>
      <c r="Q2" t="str">
        <f>LEFT($N2,FIND("/",$N2)-1)</f>
        <v>film &amp; video</v>
      </c>
      <c r="R2" t="str">
        <f>RIGHT($N2,LEN($N2)-FIND("/",$N2))</f>
        <v>television</v>
      </c>
      <c r="S2" s="10">
        <f>((($I2/60)/60)/24)+DATE(1970,1,1)</f>
        <v>42208.125</v>
      </c>
      <c r="T2" s="10">
        <f>((($J2/60)/60)/24)+DATE(1970,1,1)</f>
        <v>42177.007071759261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>$E3/$D3</f>
        <v>1.4260827250608272</v>
      </c>
      <c r="P3" s="6">
        <f t="shared" si="0"/>
        <v>185.48</v>
      </c>
      <c r="Q3" t="str">
        <f t="shared" ref="Q3:Q66" si="1">LEFT($N3,FIND("/",$N3)-1)</f>
        <v>film &amp; video</v>
      </c>
      <c r="R3" t="str">
        <f t="shared" ref="R3:R66" si="2">RIGHT($N3,LEN($N3)-FIND("/",$N3))</f>
        <v>television</v>
      </c>
      <c r="S3" s="10">
        <f t="shared" ref="S3:S66" si="3">((($I3/60)/60)/24)+DATE(1970,1,1)</f>
        <v>42796.600497685184</v>
      </c>
      <c r="T3" s="10">
        <f t="shared" ref="T3:T66" si="4">((($J3/60)/60)/24)+DATE(1970,1,1)</f>
        <v>42766.600497685184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>$E4/$D4</f>
        <v>1.05</v>
      </c>
      <c r="P4" s="6">
        <f t="shared" si="0"/>
        <v>15</v>
      </c>
      <c r="Q4" t="str">
        <f t="shared" si="1"/>
        <v>film &amp; video</v>
      </c>
      <c r="R4" t="str">
        <f>RIGHT($N4,LEN($N4)-FIND("/",$N4))</f>
        <v>television</v>
      </c>
      <c r="S4" s="10">
        <f t="shared" si="3"/>
        <v>42415.702349537038</v>
      </c>
      <c r="T4" s="10">
        <f t="shared" si="4"/>
        <v>42405.702349537038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ref="O5:O68" si="5">$E5/$D5</f>
        <v>1.0389999999999999</v>
      </c>
      <c r="P5" s="6">
        <f t="shared" si="0"/>
        <v>69.27</v>
      </c>
      <c r="Q5" t="str">
        <f t="shared" si="1"/>
        <v>film &amp; video</v>
      </c>
      <c r="R5" t="str">
        <f t="shared" si="2"/>
        <v>television</v>
      </c>
      <c r="S5" s="10">
        <f t="shared" si="3"/>
        <v>41858.515127314815</v>
      </c>
      <c r="T5" s="10">
        <f t="shared" si="4"/>
        <v>41828.515127314815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5"/>
        <v>1.2299154545454545</v>
      </c>
      <c r="P6" s="6">
        <f t="shared" si="0"/>
        <v>190.55</v>
      </c>
      <c r="Q6" t="str">
        <f t="shared" si="1"/>
        <v>film &amp; video</v>
      </c>
      <c r="R6" t="str">
        <f t="shared" si="2"/>
        <v>television</v>
      </c>
      <c r="S6" s="10">
        <f t="shared" si="3"/>
        <v>42357.834247685183</v>
      </c>
      <c r="T6" s="10">
        <f t="shared" si="4"/>
        <v>42327.834247685183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5"/>
        <v>1.0977744436109027</v>
      </c>
      <c r="P7" s="6">
        <f t="shared" si="0"/>
        <v>93.4</v>
      </c>
      <c r="Q7" t="str">
        <f t="shared" si="1"/>
        <v>film &amp; video</v>
      </c>
      <c r="R7" t="str">
        <f t="shared" si="2"/>
        <v>television</v>
      </c>
      <c r="S7" s="10">
        <f t="shared" si="3"/>
        <v>42580.232638888891</v>
      </c>
      <c r="T7" s="10">
        <f t="shared" si="4"/>
        <v>42563.932951388888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5"/>
        <v>1.064875</v>
      </c>
      <c r="P8" s="6">
        <f t="shared" si="0"/>
        <v>146.88</v>
      </c>
      <c r="Q8" t="str">
        <f t="shared" si="1"/>
        <v>film &amp; video</v>
      </c>
      <c r="R8" t="str">
        <f t="shared" si="2"/>
        <v>television</v>
      </c>
      <c r="S8" s="10">
        <f t="shared" si="3"/>
        <v>41804.072337962964</v>
      </c>
      <c r="T8" s="10">
        <f t="shared" si="4"/>
        <v>41794.072337962964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5"/>
        <v>1.0122222222222221</v>
      </c>
      <c r="P9" s="6">
        <f t="shared" si="0"/>
        <v>159.82</v>
      </c>
      <c r="Q9" t="str">
        <f t="shared" si="1"/>
        <v>film &amp; video</v>
      </c>
      <c r="R9" t="str">
        <f t="shared" si="2"/>
        <v>television</v>
      </c>
      <c r="S9" s="10">
        <f t="shared" si="3"/>
        <v>42556.047071759262</v>
      </c>
      <c r="T9" s="10">
        <f t="shared" si="4"/>
        <v>42516.047071759262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5"/>
        <v>1.0004342857142856</v>
      </c>
      <c r="P10" s="6">
        <f t="shared" si="0"/>
        <v>291.79000000000002</v>
      </c>
      <c r="Q10" t="str">
        <f t="shared" si="1"/>
        <v>film &amp; video</v>
      </c>
      <c r="R10" t="str">
        <f t="shared" si="2"/>
        <v>television</v>
      </c>
      <c r="S10" s="10">
        <f t="shared" si="3"/>
        <v>42475.875</v>
      </c>
      <c r="T10" s="10">
        <f t="shared" si="4"/>
        <v>42468.94458333333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5"/>
        <v>1.2599800000000001</v>
      </c>
      <c r="P11" s="6">
        <f t="shared" si="0"/>
        <v>31.5</v>
      </c>
      <c r="Q11" t="str">
        <f t="shared" si="1"/>
        <v>film &amp; video</v>
      </c>
      <c r="R11" t="str">
        <f t="shared" si="2"/>
        <v>television</v>
      </c>
      <c r="S11" s="10">
        <f t="shared" si="3"/>
        <v>42477.103518518517</v>
      </c>
      <c r="T11" s="10">
        <f t="shared" si="4"/>
        <v>42447.103518518517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5"/>
        <v>1.0049999999999999</v>
      </c>
      <c r="P12" s="6">
        <f t="shared" si="0"/>
        <v>158.68</v>
      </c>
      <c r="Q12" t="str">
        <f t="shared" si="1"/>
        <v>film &amp; video</v>
      </c>
      <c r="R12" t="str">
        <f t="shared" si="2"/>
        <v>television</v>
      </c>
      <c r="S12" s="10">
        <f t="shared" si="3"/>
        <v>41815.068043981482</v>
      </c>
      <c r="T12" s="10">
        <f t="shared" si="4"/>
        <v>41780.068043981482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5"/>
        <v>1.2050000000000001</v>
      </c>
      <c r="P13" s="6">
        <f t="shared" si="0"/>
        <v>80.33</v>
      </c>
      <c r="Q13" t="str">
        <f t="shared" si="1"/>
        <v>film &amp; video</v>
      </c>
      <c r="R13" t="str">
        <f t="shared" si="2"/>
        <v>television</v>
      </c>
      <c r="S13" s="10">
        <f t="shared" si="3"/>
        <v>42604.125</v>
      </c>
      <c r="T13" s="10">
        <f t="shared" si="4"/>
        <v>42572.778495370367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5"/>
        <v>1.6529333333333334</v>
      </c>
      <c r="P14" s="6">
        <f t="shared" si="0"/>
        <v>59.96</v>
      </c>
      <c r="Q14" t="str">
        <f t="shared" si="1"/>
        <v>film &amp; video</v>
      </c>
      <c r="R14" t="str">
        <f t="shared" si="2"/>
        <v>television</v>
      </c>
      <c r="S14" s="10">
        <f t="shared" si="3"/>
        <v>41836.125</v>
      </c>
      <c r="T14" s="10">
        <f t="shared" si="4"/>
        <v>41791.713252314818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5"/>
        <v>1.5997142857142856</v>
      </c>
      <c r="P15" s="6">
        <f t="shared" si="0"/>
        <v>109.78</v>
      </c>
      <c r="Q15" t="str">
        <f t="shared" si="1"/>
        <v>film &amp; video</v>
      </c>
      <c r="R15" t="str">
        <f t="shared" si="2"/>
        <v>television</v>
      </c>
      <c r="S15" s="10">
        <f t="shared" si="3"/>
        <v>42544.852083333331</v>
      </c>
      <c r="T15" s="10">
        <f t="shared" si="4"/>
        <v>42508.677187499998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5"/>
        <v>1.0093333333333334</v>
      </c>
      <c r="P16" s="6">
        <f t="shared" si="0"/>
        <v>147.71</v>
      </c>
      <c r="Q16" t="str">
        <f t="shared" si="1"/>
        <v>film &amp; video</v>
      </c>
      <c r="R16" t="str">
        <f t="shared" si="2"/>
        <v>television</v>
      </c>
      <c r="S16" s="10">
        <f t="shared" si="3"/>
        <v>41833.582638888889</v>
      </c>
      <c r="T16" s="10">
        <f t="shared" si="4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5"/>
        <v>1.0660000000000001</v>
      </c>
      <c r="P17" s="6">
        <f t="shared" si="0"/>
        <v>21.76</v>
      </c>
      <c r="Q17" t="str">
        <f t="shared" si="1"/>
        <v>film &amp; video</v>
      </c>
      <c r="R17" t="str">
        <f t="shared" si="2"/>
        <v>television</v>
      </c>
      <c r="S17" s="10">
        <f t="shared" si="3"/>
        <v>42274.843055555553</v>
      </c>
      <c r="T17" s="10">
        <f t="shared" si="4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5"/>
        <v>1.0024166666666667</v>
      </c>
      <c r="P18" s="6">
        <f t="shared" si="0"/>
        <v>171.84</v>
      </c>
      <c r="Q18" t="str">
        <f t="shared" si="1"/>
        <v>film &amp; video</v>
      </c>
      <c r="R18" t="str">
        <f t="shared" si="2"/>
        <v>television</v>
      </c>
      <c r="S18" s="10">
        <f t="shared" si="3"/>
        <v>41806.229166666664</v>
      </c>
      <c r="T18" s="10">
        <f t="shared" si="4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5"/>
        <v>1.0066666666666666</v>
      </c>
      <c r="P19" s="6">
        <f t="shared" si="0"/>
        <v>41.94</v>
      </c>
      <c r="Q19" t="str">
        <f t="shared" si="1"/>
        <v>film &amp; video</v>
      </c>
      <c r="R19" t="str">
        <f t="shared" si="2"/>
        <v>television</v>
      </c>
      <c r="S19" s="10">
        <f t="shared" si="3"/>
        <v>41947.773402777777</v>
      </c>
      <c r="T19" s="10">
        <f t="shared" si="4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5"/>
        <v>1.0632110000000001</v>
      </c>
      <c r="P20" s="6">
        <f t="shared" si="0"/>
        <v>93.26</v>
      </c>
      <c r="Q20" t="str">
        <f t="shared" si="1"/>
        <v>film &amp; video</v>
      </c>
      <c r="R20" t="str">
        <f t="shared" si="2"/>
        <v>television</v>
      </c>
      <c r="S20" s="10">
        <f t="shared" si="3"/>
        <v>41899.542314814818</v>
      </c>
      <c r="T20" s="10">
        <f t="shared" si="4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5"/>
        <v>1.4529411764705882</v>
      </c>
      <c r="P21" s="6">
        <f t="shared" si="0"/>
        <v>56.14</v>
      </c>
      <c r="Q21" t="str">
        <f t="shared" si="1"/>
        <v>film &amp; video</v>
      </c>
      <c r="R21" t="str">
        <f t="shared" si="2"/>
        <v>television</v>
      </c>
      <c r="S21" s="10">
        <f t="shared" si="3"/>
        <v>42205.816365740742</v>
      </c>
      <c r="T21" s="10">
        <f t="shared" si="4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5"/>
        <v>1.002</v>
      </c>
      <c r="P22" s="6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0">
        <f t="shared" si="3"/>
        <v>42260.758240740746</v>
      </c>
      <c r="T22" s="10">
        <f t="shared" si="4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5"/>
        <v>1.0913513513513513</v>
      </c>
      <c r="P23" s="6">
        <f t="shared" si="0"/>
        <v>199.9</v>
      </c>
      <c r="Q23" t="str">
        <f t="shared" si="1"/>
        <v>film &amp; video</v>
      </c>
      <c r="R23" t="str">
        <f t="shared" si="2"/>
        <v>television</v>
      </c>
      <c r="S23" s="10">
        <f t="shared" si="3"/>
        <v>41908.627187500002</v>
      </c>
      <c r="T23" s="10">
        <f t="shared" si="4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5"/>
        <v>1.1714285714285715</v>
      </c>
      <c r="P24" s="6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0">
        <f t="shared" si="3"/>
        <v>42005.332638888889</v>
      </c>
      <c r="T24" s="10">
        <f t="shared" si="4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5"/>
        <v>1.1850000000000001</v>
      </c>
      <c r="P25" s="6">
        <f t="shared" si="0"/>
        <v>103.04</v>
      </c>
      <c r="Q25" t="str">
        <f t="shared" si="1"/>
        <v>film &amp; video</v>
      </c>
      <c r="R25" t="str">
        <f t="shared" si="2"/>
        <v>television</v>
      </c>
      <c r="S25" s="10">
        <f t="shared" si="3"/>
        <v>42124.638888888891</v>
      </c>
      <c r="T25" s="10">
        <f t="shared" si="4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5"/>
        <v>1.0880768571428572</v>
      </c>
      <c r="P26" s="6">
        <f t="shared" si="0"/>
        <v>66.349999999999994</v>
      </c>
      <c r="Q26" t="str">
        <f t="shared" si="1"/>
        <v>film &amp; video</v>
      </c>
      <c r="R26" t="str">
        <f t="shared" si="2"/>
        <v>television</v>
      </c>
      <c r="S26" s="10">
        <f t="shared" si="3"/>
        <v>42262.818750000006</v>
      </c>
      <c r="T26" s="10">
        <f t="shared" si="4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5"/>
        <v>1.3333333333333333</v>
      </c>
      <c r="P27" s="6">
        <f t="shared" si="0"/>
        <v>57.14</v>
      </c>
      <c r="Q27" t="str">
        <f t="shared" si="1"/>
        <v>film &amp; video</v>
      </c>
      <c r="R27" t="str">
        <f t="shared" si="2"/>
        <v>television</v>
      </c>
      <c r="S27" s="10">
        <f t="shared" si="3"/>
        <v>42378.025011574078</v>
      </c>
      <c r="T27" s="10">
        <f t="shared" si="4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5"/>
        <v>1.552</v>
      </c>
      <c r="P28" s="6">
        <f t="shared" si="0"/>
        <v>102.11</v>
      </c>
      <c r="Q28" t="str">
        <f t="shared" si="1"/>
        <v>film &amp; video</v>
      </c>
      <c r="R28" t="str">
        <f t="shared" si="2"/>
        <v>television</v>
      </c>
      <c r="S28" s="10">
        <f t="shared" si="3"/>
        <v>41868.515555555554</v>
      </c>
      <c r="T28" s="10">
        <f t="shared" si="4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5"/>
        <v>1.1172500000000001</v>
      </c>
      <c r="P29" s="6">
        <f t="shared" si="0"/>
        <v>148.97</v>
      </c>
      <c r="Q29" t="str">
        <f t="shared" si="1"/>
        <v>film &amp; video</v>
      </c>
      <c r="R29" t="str">
        <f t="shared" si="2"/>
        <v>television</v>
      </c>
      <c r="S29" s="10">
        <f t="shared" si="3"/>
        <v>41959.206400462965</v>
      </c>
      <c r="T29" s="10">
        <f t="shared" si="4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5"/>
        <v>1.0035000000000001</v>
      </c>
      <c r="P30" s="6">
        <f t="shared" si="0"/>
        <v>169.61</v>
      </c>
      <c r="Q30" t="str">
        <f t="shared" si="1"/>
        <v>film &amp; video</v>
      </c>
      <c r="R30" t="str">
        <f t="shared" si="2"/>
        <v>television</v>
      </c>
      <c r="S30" s="10">
        <f t="shared" si="3"/>
        <v>42354.96393518518</v>
      </c>
      <c r="T30" s="10">
        <f t="shared" si="4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5"/>
        <v>1.2333333333333334</v>
      </c>
      <c r="P31" s="6">
        <f t="shared" si="0"/>
        <v>31.62</v>
      </c>
      <c r="Q31" t="str">
        <f t="shared" si="1"/>
        <v>film &amp; video</v>
      </c>
      <c r="R31" t="str">
        <f t="shared" si="2"/>
        <v>television</v>
      </c>
      <c r="S31" s="10">
        <f t="shared" si="3"/>
        <v>41842.67324074074</v>
      </c>
      <c r="T31" s="10">
        <f t="shared" si="4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5"/>
        <v>1.0129975</v>
      </c>
      <c r="P32" s="6">
        <f t="shared" si="0"/>
        <v>76.45</v>
      </c>
      <c r="Q32" t="str">
        <f t="shared" si="1"/>
        <v>film &amp; video</v>
      </c>
      <c r="R32" t="str">
        <f t="shared" si="2"/>
        <v>television</v>
      </c>
      <c r="S32" s="10">
        <f t="shared" si="3"/>
        <v>41872.292997685188</v>
      </c>
      <c r="T32" s="10">
        <f t="shared" si="4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5"/>
        <v>1</v>
      </c>
      <c r="P33" s="6">
        <f t="shared" si="0"/>
        <v>13</v>
      </c>
      <c r="Q33" t="str">
        <f t="shared" si="1"/>
        <v>film &amp; video</v>
      </c>
      <c r="R33" t="str">
        <f t="shared" si="2"/>
        <v>television</v>
      </c>
      <c r="S33" s="10">
        <f t="shared" si="3"/>
        <v>42394.79206018518</v>
      </c>
      <c r="T33" s="10">
        <f t="shared" si="4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5"/>
        <v>1.0024604569420035</v>
      </c>
      <c r="P34" s="6">
        <f t="shared" si="0"/>
        <v>320.45</v>
      </c>
      <c r="Q34" t="str">
        <f t="shared" si="1"/>
        <v>film &amp; video</v>
      </c>
      <c r="R34" t="str">
        <f t="shared" si="2"/>
        <v>television</v>
      </c>
      <c r="S34" s="10">
        <f t="shared" si="3"/>
        <v>42503.165972222225</v>
      </c>
      <c r="T34" s="10">
        <f t="shared" si="4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5"/>
        <v>1.0209523809523811</v>
      </c>
      <c r="P35" s="6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0">
        <f t="shared" si="3"/>
        <v>42316.702557870376</v>
      </c>
      <c r="T35" s="10">
        <f t="shared" si="4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5"/>
        <v>1.3046153846153845</v>
      </c>
      <c r="P36" s="6">
        <f t="shared" si="0"/>
        <v>49.88</v>
      </c>
      <c r="Q36" t="str">
        <f t="shared" si="1"/>
        <v>film &amp; video</v>
      </c>
      <c r="R36" t="str">
        <f t="shared" si="2"/>
        <v>television</v>
      </c>
      <c r="S36" s="10">
        <f t="shared" si="3"/>
        <v>41856.321770833332</v>
      </c>
      <c r="T36" s="10">
        <f t="shared" si="4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5"/>
        <v>1.665</v>
      </c>
      <c r="P37" s="6">
        <f t="shared" si="0"/>
        <v>59.46</v>
      </c>
      <c r="Q37" t="str">
        <f t="shared" si="1"/>
        <v>film &amp; video</v>
      </c>
      <c r="R37" t="str">
        <f t="shared" si="2"/>
        <v>television</v>
      </c>
      <c r="S37" s="10">
        <f t="shared" si="3"/>
        <v>42122</v>
      </c>
      <c r="T37" s="10">
        <f t="shared" si="4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5"/>
        <v>1.4215</v>
      </c>
      <c r="P38" s="6">
        <f t="shared" si="0"/>
        <v>193.84</v>
      </c>
      <c r="Q38" t="str">
        <f t="shared" si="1"/>
        <v>film &amp; video</v>
      </c>
      <c r="R38" t="str">
        <f t="shared" si="2"/>
        <v>television</v>
      </c>
      <c r="S38" s="10">
        <f t="shared" si="3"/>
        <v>42098.265335648146</v>
      </c>
      <c r="T38" s="10">
        <f t="shared" si="4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5"/>
        <v>1.8344090909090909</v>
      </c>
      <c r="P39" s="6">
        <f t="shared" si="0"/>
        <v>159.51</v>
      </c>
      <c r="Q39" t="str">
        <f t="shared" si="1"/>
        <v>film &amp; video</v>
      </c>
      <c r="R39" t="str">
        <f t="shared" si="2"/>
        <v>television</v>
      </c>
      <c r="S39" s="10">
        <f t="shared" si="3"/>
        <v>42062.693043981482</v>
      </c>
      <c r="T39" s="10">
        <f t="shared" si="4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5"/>
        <v>1.1004</v>
      </c>
      <c r="P40" s="6">
        <f t="shared" si="0"/>
        <v>41.68</v>
      </c>
      <c r="Q40" t="str">
        <f t="shared" si="1"/>
        <v>film &amp; video</v>
      </c>
      <c r="R40" t="str">
        <f t="shared" si="2"/>
        <v>television</v>
      </c>
      <c r="S40" s="10">
        <f t="shared" si="3"/>
        <v>41405.057222222218</v>
      </c>
      <c r="T40" s="10">
        <f t="shared" si="4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5"/>
        <v>1.3098000000000001</v>
      </c>
      <c r="P41" s="6">
        <f t="shared" si="0"/>
        <v>150.9</v>
      </c>
      <c r="Q41" t="str">
        <f t="shared" si="1"/>
        <v>film &amp; video</v>
      </c>
      <c r="R41" t="str">
        <f t="shared" si="2"/>
        <v>television</v>
      </c>
      <c r="S41" s="10">
        <f t="shared" si="3"/>
        <v>41784.957638888889</v>
      </c>
      <c r="T41" s="10">
        <f t="shared" si="4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5"/>
        <v>1.0135000000000001</v>
      </c>
      <c r="P42" s="6">
        <f t="shared" si="0"/>
        <v>126.69</v>
      </c>
      <c r="Q42" t="str">
        <f t="shared" si="1"/>
        <v>film &amp; video</v>
      </c>
      <c r="R42" t="str">
        <f t="shared" si="2"/>
        <v>television</v>
      </c>
      <c r="S42" s="10">
        <f t="shared" si="3"/>
        <v>41809.166666666664</v>
      </c>
      <c r="T42" s="10">
        <f t="shared" si="4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5"/>
        <v>1</v>
      </c>
      <c r="P43" s="6">
        <f t="shared" si="0"/>
        <v>105.26</v>
      </c>
      <c r="Q43" t="str">
        <f t="shared" si="1"/>
        <v>film &amp; video</v>
      </c>
      <c r="R43" t="str">
        <f t="shared" si="2"/>
        <v>television</v>
      </c>
      <c r="S43" s="10">
        <f t="shared" si="3"/>
        <v>41917.568912037037</v>
      </c>
      <c r="T43" s="10">
        <f t="shared" si="4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5"/>
        <v>1.4185714285714286</v>
      </c>
      <c r="P44" s="6">
        <f t="shared" si="0"/>
        <v>117.51</v>
      </c>
      <c r="Q44" t="str">
        <f t="shared" si="1"/>
        <v>film &amp; video</v>
      </c>
      <c r="R44" t="str">
        <f t="shared" si="2"/>
        <v>television</v>
      </c>
      <c r="S44" s="10">
        <f t="shared" si="3"/>
        <v>42001.639189814814</v>
      </c>
      <c r="T44" s="10">
        <f t="shared" si="4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5"/>
        <v>3.0865999999999998</v>
      </c>
      <c r="P45" s="6">
        <f t="shared" si="0"/>
        <v>117.36</v>
      </c>
      <c r="Q45" t="str">
        <f t="shared" si="1"/>
        <v>film &amp; video</v>
      </c>
      <c r="R45" t="str">
        <f t="shared" si="2"/>
        <v>television</v>
      </c>
      <c r="S45" s="10">
        <f t="shared" si="3"/>
        <v>41833</v>
      </c>
      <c r="T45" s="10">
        <f t="shared" si="4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5"/>
        <v>1</v>
      </c>
      <c r="P46" s="6">
        <f t="shared" si="0"/>
        <v>133.33000000000001</v>
      </c>
      <c r="Q46" t="str">
        <f t="shared" si="1"/>
        <v>film &amp; video</v>
      </c>
      <c r="R46" t="str">
        <f t="shared" si="2"/>
        <v>television</v>
      </c>
      <c r="S46" s="10">
        <f t="shared" si="3"/>
        <v>41919.098807870374</v>
      </c>
      <c r="T46" s="10">
        <f t="shared" si="4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5"/>
        <v>1.2</v>
      </c>
      <c r="P47" s="6">
        <f t="shared" si="0"/>
        <v>98.36</v>
      </c>
      <c r="Q47" t="str">
        <f t="shared" si="1"/>
        <v>film &amp; video</v>
      </c>
      <c r="R47" t="str">
        <f t="shared" si="2"/>
        <v>television</v>
      </c>
      <c r="S47" s="10">
        <f t="shared" si="3"/>
        <v>42487.623923611114</v>
      </c>
      <c r="T47" s="10">
        <f t="shared" si="4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5"/>
        <v>1.0416666666666667</v>
      </c>
      <c r="P48" s="6">
        <f t="shared" si="0"/>
        <v>194.44</v>
      </c>
      <c r="Q48" t="str">
        <f t="shared" si="1"/>
        <v>film &amp; video</v>
      </c>
      <c r="R48" t="str">
        <f t="shared" si="2"/>
        <v>television</v>
      </c>
      <c r="S48" s="10">
        <f t="shared" si="3"/>
        <v>42353.964976851858</v>
      </c>
      <c r="T48" s="10">
        <f t="shared" si="4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5"/>
        <v>1.0761100000000001</v>
      </c>
      <c r="P49" s="6">
        <f t="shared" si="0"/>
        <v>76.87</v>
      </c>
      <c r="Q49" t="str">
        <f t="shared" si="1"/>
        <v>film &amp; video</v>
      </c>
      <c r="R49" t="str">
        <f t="shared" si="2"/>
        <v>television</v>
      </c>
      <c r="S49" s="10">
        <f t="shared" si="3"/>
        <v>41992.861192129625</v>
      </c>
      <c r="T49" s="10">
        <f t="shared" si="4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5"/>
        <v>1.0794999999999999</v>
      </c>
      <c r="P50" s="6">
        <f t="shared" si="0"/>
        <v>56.82</v>
      </c>
      <c r="Q50" t="str">
        <f t="shared" si="1"/>
        <v>film &amp; video</v>
      </c>
      <c r="R50" t="str">
        <f t="shared" si="2"/>
        <v>television</v>
      </c>
      <c r="S50" s="10">
        <f t="shared" si="3"/>
        <v>42064.5</v>
      </c>
      <c r="T50" s="10">
        <f t="shared" si="4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5"/>
        <v>1</v>
      </c>
      <c r="P51" s="6">
        <f t="shared" si="0"/>
        <v>137.93</v>
      </c>
      <c r="Q51" t="str">
        <f t="shared" si="1"/>
        <v>film &amp; video</v>
      </c>
      <c r="R51" t="str">
        <f t="shared" si="2"/>
        <v>television</v>
      </c>
      <c r="S51" s="10">
        <f t="shared" si="3"/>
        <v>42301.176446759258</v>
      </c>
      <c r="T51" s="10">
        <f t="shared" si="4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5"/>
        <v>1</v>
      </c>
      <c r="P52" s="6">
        <f t="shared" si="0"/>
        <v>27.27</v>
      </c>
      <c r="Q52" t="str">
        <f t="shared" si="1"/>
        <v>film &amp; video</v>
      </c>
      <c r="R52" t="str">
        <f t="shared" si="2"/>
        <v>television</v>
      </c>
      <c r="S52" s="10">
        <f t="shared" si="3"/>
        <v>42034.708333333328</v>
      </c>
      <c r="T52" s="10">
        <f t="shared" si="4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5"/>
        <v>1.2801818181818181</v>
      </c>
      <c r="P53" s="6">
        <f t="shared" si="0"/>
        <v>118.34</v>
      </c>
      <c r="Q53" t="str">
        <f t="shared" si="1"/>
        <v>film &amp; video</v>
      </c>
      <c r="R53" t="str">
        <f t="shared" si="2"/>
        <v>television</v>
      </c>
      <c r="S53" s="10">
        <f t="shared" si="3"/>
        <v>42226.928668981483</v>
      </c>
      <c r="T53" s="10">
        <f t="shared" si="4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5"/>
        <v>1.1620999999999999</v>
      </c>
      <c r="P54" s="6">
        <f t="shared" si="0"/>
        <v>223.48</v>
      </c>
      <c r="Q54" t="str">
        <f t="shared" si="1"/>
        <v>film &amp; video</v>
      </c>
      <c r="R54" t="str">
        <f t="shared" si="2"/>
        <v>television</v>
      </c>
      <c r="S54" s="10">
        <f t="shared" si="3"/>
        <v>41837.701921296299</v>
      </c>
      <c r="T54" s="10">
        <f t="shared" si="4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5"/>
        <v>1.0963333333333334</v>
      </c>
      <c r="P55" s="6">
        <f t="shared" si="0"/>
        <v>28.11</v>
      </c>
      <c r="Q55" t="str">
        <f t="shared" si="1"/>
        <v>film &amp; video</v>
      </c>
      <c r="R55" t="str">
        <f t="shared" si="2"/>
        <v>television</v>
      </c>
      <c r="S55" s="10">
        <f t="shared" si="3"/>
        <v>41733.916666666664</v>
      </c>
      <c r="T55" s="10">
        <f t="shared" si="4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5"/>
        <v>1.01</v>
      </c>
      <c r="P56" s="6">
        <f t="shared" si="0"/>
        <v>194.23</v>
      </c>
      <c r="Q56" t="str">
        <f t="shared" si="1"/>
        <v>film &amp; video</v>
      </c>
      <c r="R56" t="str">
        <f t="shared" si="2"/>
        <v>television</v>
      </c>
      <c r="S56" s="10">
        <f t="shared" si="3"/>
        <v>42363.713206018518</v>
      </c>
      <c r="T56" s="10">
        <f t="shared" si="4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5"/>
        <v>1.2895348837209302</v>
      </c>
      <c r="P57" s="6">
        <f t="shared" si="0"/>
        <v>128.94999999999999</v>
      </c>
      <c r="Q57" t="str">
        <f t="shared" si="1"/>
        <v>film &amp; video</v>
      </c>
      <c r="R57" t="str">
        <f t="shared" si="2"/>
        <v>television</v>
      </c>
      <c r="S57" s="10">
        <f t="shared" si="3"/>
        <v>42517.968935185185</v>
      </c>
      <c r="T57" s="10">
        <f t="shared" si="4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5"/>
        <v>1.0726249999999999</v>
      </c>
      <c r="P58" s="6">
        <f t="shared" si="0"/>
        <v>49.32</v>
      </c>
      <c r="Q58" t="str">
        <f t="shared" si="1"/>
        <v>film &amp; video</v>
      </c>
      <c r="R58" t="str">
        <f t="shared" si="2"/>
        <v>television</v>
      </c>
      <c r="S58" s="10">
        <f t="shared" si="3"/>
        <v>42163.666666666672</v>
      </c>
      <c r="T58" s="10">
        <f t="shared" si="4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5"/>
        <v>1.0189999999999999</v>
      </c>
      <c r="P59" s="6">
        <f t="shared" si="0"/>
        <v>221.52</v>
      </c>
      <c r="Q59" t="str">
        <f t="shared" si="1"/>
        <v>film &amp; video</v>
      </c>
      <c r="R59" t="str">
        <f t="shared" si="2"/>
        <v>television</v>
      </c>
      <c r="S59" s="10">
        <f t="shared" si="3"/>
        <v>42119.83289351852</v>
      </c>
      <c r="T59" s="10">
        <f t="shared" si="4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5"/>
        <v>1.0290999999999999</v>
      </c>
      <c r="P60" s="6">
        <f t="shared" si="0"/>
        <v>137.21</v>
      </c>
      <c r="Q60" t="str">
        <f t="shared" si="1"/>
        <v>film &amp; video</v>
      </c>
      <c r="R60" t="str">
        <f t="shared" si="2"/>
        <v>television</v>
      </c>
      <c r="S60" s="10">
        <f t="shared" si="3"/>
        <v>41962.786712962959</v>
      </c>
      <c r="T60" s="10">
        <f t="shared" si="4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5"/>
        <v>1.0012570000000001</v>
      </c>
      <c r="P61" s="6">
        <f t="shared" si="0"/>
        <v>606.82000000000005</v>
      </c>
      <c r="Q61" t="str">
        <f t="shared" si="1"/>
        <v>film &amp; video</v>
      </c>
      <c r="R61" t="str">
        <f t="shared" si="2"/>
        <v>television</v>
      </c>
      <c r="S61" s="10">
        <f t="shared" si="3"/>
        <v>42261.875</v>
      </c>
      <c r="T61" s="10">
        <f t="shared" si="4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5"/>
        <v>1.0329622222222221</v>
      </c>
      <c r="P62" s="6">
        <f t="shared" si="0"/>
        <v>43.04</v>
      </c>
      <c r="Q62" t="str">
        <f t="shared" si="1"/>
        <v>film &amp; video</v>
      </c>
      <c r="R62" t="str">
        <f t="shared" si="2"/>
        <v>shorts</v>
      </c>
      <c r="S62" s="10">
        <f t="shared" si="3"/>
        <v>41721</v>
      </c>
      <c r="T62" s="10">
        <f t="shared" si="4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5"/>
        <v>1.4830000000000001</v>
      </c>
      <c r="P63" s="6">
        <f t="shared" si="0"/>
        <v>322.39</v>
      </c>
      <c r="Q63" t="str">
        <f t="shared" si="1"/>
        <v>film &amp; video</v>
      </c>
      <c r="R63" t="str">
        <f t="shared" si="2"/>
        <v>shorts</v>
      </c>
      <c r="S63" s="10">
        <f t="shared" si="3"/>
        <v>41431.814317129632</v>
      </c>
      <c r="T63" s="10">
        <f t="shared" si="4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5"/>
        <v>1.5473333333333332</v>
      </c>
      <c r="P64" s="6">
        <f t="shared" si="0"/>
        <v>96.71</v>
      </c>
      <c r="Q64" t="str">
        <f t="shared" si="1"/>
        <v>film &amp; video</v>
      </c>
      <c r="R64" t="str">
        <f t="shared" si="2"/>
        <v>shorts</v>
      </c>
      <c r="S64" s="10">
        <f t="shared" si="3"/>
        <v>41336.799513888887</v>
      </c>
      <c r="T64" s="10">
        <f t="shared" si="4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5"/>
        <v>1.1351849999999999</v>
      </c>
      <c r="P65" s="6">
        <f t="shared" si="0"/>
        <v>35.47</v>
      </c>
      <c r="Q65" t="str">
        <f t="shared" si="1"/>
        <v>film &amp; video</v>
      </c>
      <c r="R65" t="str">
        <f t="shared" si="2"/>
        <v>shorts</v>
      </c>
      <c r="S65" s="10">
        <f t="shared" si="3"/>
        <v>41636.207638888889</v>
      </c>
      <c r="T65" s="10">
        <f t="shared" si="4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5"/>
        <v>1.7333333333333334</v>
      </c>
      <c r="P66" s="6">
        <f t="shared" ref="P66:P129" si="6">ROUND(E66/L66,2)</f>
        <v>86.67</v>
      </c>
      <c r="Q66" t="str">
        <f t="shared" si="1"/>
        <v>film &amp; video</v>
      </c>
      <c r="R66" t="str">
        <f t="shared" si="2"/>
        <v>shorts</v>
      </c>
      <c r="S66" s="10">
        <f t="shared" si="3"/>
        <v>41463.01829861111</v>
      </c>
      <c r="T66" s="10">
        <f t="shared" si="4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5"/>
        <v>1.0752857142857142</v>
      </c>
      <c r="P67" s="6">
        <f t="shared" si="6"/>
        <v>132.05000000000001</v>
      </c>
      <c r="Q67" t="str">
        <f t="shared" ref="Q67:Q130" si="7">LEFT($N67,FIND("/",$N67)-1)</f>
        <v>film &amp; video</v>
      </c>
      <c r="R67" t="str">
        <f t="shared" ref="R67:R130" si="8">RIGHT($N67,LEN($N67)-FIND("/",$N67))</f>
        <v>shorts</v>
      </c>
      <c r="S67" s="10">
        <f t="shared" ref="S67:S130" si="9">((($I67/60)/60)/24)+DATE(1970,1,1)</f>
        <v>41862.249305555553</v>
      </c>
      <c r="T67" s="10">
        <f t="shared" ref="T67:T130" si="10">((($J67/60)/60)/24)+DATE(1970,1,1)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5"/>
        <v>1.1859999999999999</v>
      </c>
      <c r="P68" s="6">
        <f t="shared" si="6"/>
        <v>91.23</v>
      </c>
      <c r="Q68" t="str">
        <f t="shared" si="7"/>
        <v>film &amp; video</v>
      </c>
      <c r="R68" t="str">
        <f t="shared" si="8"/>
        <v>shorts</v>
      </c>
      <c r="S68" s="10">
        <f t="shared" si="9"/>
        <v>42569.849768518514</v>
      </c>
      <c r="T68" s="10">
        <f t="shared" si="10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ref="O69:O132" si="11">$E69/$D69</f>
        <v>1.1625000000000001</v>
      </c>
      <c r="P69" s="6">
        <f t="shared" si="6"/>
        <v>116.25</v>
      </c>
      <c r="Q69" t="str">
        <f t="shared" si="7"/>
        <v>film &amp; video</v>
      </c>
      <c r="R69" t="str">
        <f t="shared" si="8"/>
        <v>shorts</v>
      </c>
      <c r="S69" s="10">
        <f t="shared" si="9"/>
        <v>41105.583379629628</v>
      </c>
      <c r="T69" s="10">
        <f t="shared" si="10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11"/>
        <v>1.2716666666666667</v>
      </c>
      <c r="P70" s="6">
        <f t="shared" si="6"/>
        <v>21.19</v>
      </c>
      <c r="Q70" t="str">
        <f t="shared" si="7"/>
        <v>film &amp; video</v>
      </c>
      <c r="R70" t="str">
        <f t="shared" si="8"/>
        <v>shorts</v>
      </c>
      <c r="S70" s="10">
        <f t="shared" si="9"/>
        <v>41693.569340277776</v>
      </c>
      <c r="T70" s="10">
        <f t="shared" si="10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11"/>
        <v>1.109423</v>
      </c>
      <c r="P71" s="6">
        <f t="shared" si="6"/>
        <v>62.33</v>
      </c>
      <c r="Q71" t="str">
        <f t="shared" si="7"/>
        <v>film &amp; video</v>
      </c>
      <c r="R71" t="str">
        <f t="shared" si="8"/>
        <v>shorts</v>
      </c>
      <c r="S71" s="10">
        <f t="shared" si="9"/>
        <v>40818.290972222225</v>
      </c>
      <c r="T71" s="10">
        <f t="shared" si="10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11"/>
        <v>1.272</v>
      </c>
      <c r="P72" s="6">
        <f t="shared" si="6"/>
        <v>37.409999999999997</v>
      </c>
      <c r="Q72" t="str">
        <f t="shared" si="7"/>
        <v>film &amp; video</v>
      </c>
      <c r="R72" t="str">
        <f t="shared" si="8"/>
        <v>shorts</v>
      </c>
      <c r="S72" s="10">
        <f t="shared" si="9"/>
        <v>40790.896354166667</v>
      </c>
      <c r="T72" s="10">
        <f t="shared" si="10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11"/>
        <v>1.2394444444444443</v>
      </c>
      <c r="P73" s="6">
        <f t="shared" si="6"/>
        <v>69.72</v>
      </c>
      <c r="Q73" t="str">
        <f t="shared" si="7"/>
        <v>film &amp; video</v>
      </c>
      <c r="R73" t="str">
        <f t="shared" si="8"/>
        <v>shorts</v>
      </c>
      <c r="S73" s="10">
        <f t="shared" si="9"/>
        <v>41057.271493055552</v>
      </c>
      <c r="T73" s="10">
        <f t="shared" si="10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11"/>
        <v>1.084090909090909</v>
      </c>
      <c r="P74" s="6">
        <f t="shared" si="6"/>
        <v>58.17</v>
      </c>
      <c r="Q74" t="str">
        <f t="shared" si="7"/>
        <v>film &amp; video</v>
      </c>
      <c r="R74" t="str">
        <f t="shared" si="8"/>
        <v>shorts</v>
      </c>
      <c r="S74" s="10">
        <f t="shared" si="9"/>
        <v>41228</v>
      </c>
      <c r="T74" s="10">
        <f t="shared" si="10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11"/>
        <v>1</v>
      </c>
      <c r="P75" s="6">
        <f t="shared" si="6"/>
        <v>50</v>
      </c>
      <c r="Q75" t="str">
        <f t="shared" si="7"/>
        <v>film &amp; video</v>
      </c>
      <c r="R75" t="str">
        <f t="shared" si="8"/>
        <v>shorts</v>
      </c>
      <c r="S75" s="10">
        <f t="shared" si="9"/>
        <v>40666.165972222225</v>
      </c>
      <c r="T75" s="10">
        <f t="shared" si="10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11"/>
        <v>1.1293199999999999</v>
      </c>
      <c r="P76" s="6">
        <f t="shared" si="6"/>
        <v>19.47</v>
      </c>
      <c r="Q76" t="str">
        <f t="shared" si="7"/>
        <v>film &amp; video</v>
      </c>
      <c r="R76" t="str">
        <f t="shared" si="8"/>
        <v>shorts</v>
      </c>
      <c r="S76" s="10">
        <f t="shared" si="9"/>
        <v>42390.487210648149</v>
      </c>
      <c r="T76" s="10">
        <f t="shared" si="10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11"/>
        <v>1.1542857142857144</v>
      </c>
      <c r="P77" s="6">
        <f t="shared" si="6"/>
        <v>85.96</v>
      </c>
      <c r="Q77" t="str">
        <f t="shared" si="7"/>
        <v>film &amp; video</v>
      </c>
      <c r="R77" t="str">
        <f t="shared" si="8"/>
        <v>shorts</v>
      </c>
      <c r="S77" s="10">
        <f t="shared" si="9"/>
        <v>41387.209166666667</v>
      </c>
      <c r="T77" s="10">
        <f t="shared" si="10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11"/>
        <v>1.5333333333333334</v>
      </c>
      <c r="P78" s="6">
        <f t="shared" si="6"/>
        <v>30.67</v>
      </c>
      <c r="Q78" t="str">
        <f t="shared" si="7"/>
        <v>film &amp; video</v>
      </c>
      <c r="R78" t="str">
        <f t="shared" si="8"/>
        <v>shorts</v>
      </c>
      <c r="S78" s="10">
        <f t="shared" si="9"/>
        <v>40904.733310185184</v>
      </c>
      <c r="T78" s="10">
        <f t="shared" si="10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11"/>
        <v>3.9249999999999998</v>
      </c>
      <c r="P79" s="6">
        <f t="shared" si="6"/>
        <v>60.38</v>
      </c>
      <c r="Q79" t="str">
        <f t="shared" si="7"/>
        <v>film &amp; video</v>
      </c>
      <c r="R79" t="str">
        <f t="shared" si="8"/>
        <v>shorts</v>
      </c>
      <c r="S79" s="10">
        <f t="shared" si="9"/>
        <v>41050.124305555553</v>
      </c>
      <c r="T79" s="10">
        <f t="shared" si="10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11"/>
        <v>27.02</v>
      </c>
      <c r="P80" s="6">
        <f t="shared" si="6"/>
        <v>38.6</v>
      </c>
      <c r="Q80" t="str">
        <f t="shared" si="7"/>
        <v>film &amp; video</v>
      </c>
      <c r="R80" t="str">
        <f t="shared" si="8"/>
        <v>shorts</v>
      </c>
      <c r="S80" s="10">
        <f t="shared" si="9"/>
        <v>42614.730567129634</v>
      </c>
      <c r="T80" s="10">
        <f t="shared" si="10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11"/>
        <v>1.27</v>
      </c>
      <c r="P81" s="6">
        <f t="shared" si="6"/>
        <v>40.270000000000003</v>
      </c>
      <c r="Q81" t="str">
        <f t="shared" si="7"/>
        <v>film &amp; video</v>
      </c>
      <c r="R81" t="str">
        <f t="shared" si="8"/>
        <v>shorts</v>
      </c>
      <c r="S81" s="10">
        <f t="shared" si="9"/>
        <v>41754.776539351849</v>
      </c>
      <c r="T81" s="10">
        <f t="shared" si="10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11"/>
        <v>1.0725</v>
      </c>
      <c r="P82" s="6">
        <f t="shared" si="6"/>
        <v>273.83</v>
      </c>
      <c r="Q82" t="str">
        <f t="shared" si="7"/>
        <v>film &amp; video</v>
      </c>
      <c r="R82" t="str">
        <f t="shared" si="8"/>
        <v>shorts</v>
      </c>
      <c r="S82" s="10">
        <f t="shared" si="9"/>
        <v>41618.083981481483</v>
      </c>
      <c r="T82" s="10">
        <f t="shared" si="10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11"/>
        <v>1.98</v>
      </c>
      <c r="P83" s="6">
        <f t="shared" si="6"/>
        <v>53.04</v>
      </c>
      <c r="Q83" t="str">
        <f t="shared" si="7"/>
        <v>film &amp; video</v>
      </c>
      <c r="R83" t="str">
        <f t="shared" si="8"/>
        <v>shorts</v>
      </c>
      <c r="S83" s="10">
        <f t="shared" si="9"/>
        <v>41104.126388888886</v>
      </c>
      <c r="T83" s="10">
        <f t="shared" si="10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11"/>
        <v>1.0001249999999999</v>
      </c>
      <c r="P84" s="6">
        <f t="shared" si="6"/>
        <v>40.01</v>
      </c>
      <c r="Q84" t="str">
        <f t="shared" si="7"/>
        <v>film &amp; video</v>
      </c>
      <c r="R84" t="str">
        <f t="shared" si="8"/>
        <v>shorts</v>
      </c>
      <c r="S84" s="10">
        <f t="shared" si="9"/>
        <v>40825.820150462961</v>
      </c>
      <c r="T84" s="10">
        <f t="shared" si="10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11"/>
        <v>1.0249999999999999</v>
      </c>
      <c r="P85" s="6">
        <f t="shared" si="6"/>
        <v>15.77</v>
      </c>
      <c r="Q85" t="str">
        <f t="shared" si="7"/>
        <v>film &amp; video</v>
      </c>
      <c r="R85" t="str">
        <f t="shared" si="8"/>
        <v>shorts</v>
      </c>
      <c r="S85" s="10">
        <f t="shared" si="9"/>
        <v>42057.479166666672</v>
      </c>
      <c r="T85" s="10">
        <f t="shared" si="10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11"/>
        <v>1</v>
      </c>
      <c r="P86" s="6">
        <f t="shared" si="6"/>
        <v>71.430000000000007</v>
      </c>
      <c r="Q86" t="str">
        <f t="shared" si="7"/>
        <v>film &amp; video</v>
      </c>
      <c r="R86" t="str">
        <f t="shared" si="8"/>
        <v>shorts</v>
      </c>
      <c r="S86" s="10">
        <f t="shared" si="9"/>
        <v>40678.757939814815</v>
      </c>
      <c r="T86" s="10">
        <f t="shared" si="10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11"/>
        <v>1.2549999999999999</v>
      </c>
      <c r="P87" s="6">
        <f t="shared" si="6"/>
        <v>71.709999999999994</v>
      </c>
      <c r="Q87" t="str">
        <f t="shared" si="7"/>
        <v>film &amp; video</v>
      </c>
      <c r="R87" t="str">
        <f t="shared" si="8"/>
        <v>shorts</v>
      </c>
      <c r="S87" s="10">
        <f t="shared" si="9"/>
        <v>40809.125428240739</v>
      </c>
      <c r="T87" s="10">
        <f t="shared" si="10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11"/>
        <v>1.0646666666666667</v>
      </c>
      <c r="P88" s="6">
        <f t="shared" si="6"/>
        <v>375.76</v>
      </c>
      <c r="Q88" t="str">
        <f t="shared" si="7"/>
        <v>film &amp; video</v>
      </c>
      <c r="R88" t="str">
        <f t="shared" si="8"/>
        <v>shorts</v>
      </c>
      <c r="S88" s="10">
        <f t="shared" si="9"/>
        <v>42365.59774305555</v>
      </c>
      <c r="T88" s="10">
        <f t="shared" si="10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11"/>
        <v>1.046</v>
      </c>
      <c r="P89" s="6">
        <f t="shared" si="6"/>
        <v>104.6</v>
      </c>
      <c r="Q89" t="str">
        <f t="shared" si="7"/>
        <v>film &amp; video</v>
      </c>
      <c r="R89" t="str">
        <f t="shared" si="8"/>
        <v>shorts</v>
      </c>
      <c r="S89" s="10">
        <f t="shared" si="9"/>
        <v>40332.070138888892</v>
      </c>
      <c r="T89" s="10">
        <f t="shared" si="10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11"/>
        <v>1.0285714285714285</v>
      </c>
      <c r="P90" s="6">
        <f t="shared" si="6"/>
        <v>60</v>
      </c>
      <c r="Q90" t="str">
        <f t="shared" si="7"/>
        <v>film &amp; video</v>
      </c>
      <c r="R90" t="str">
        <f t="shared" si="8"/>
        <v>shorts</v>
      </c>
      <c r="S90" s="10">
        <f t="shared" si="9"/>
        <v>41812.65892361111</v>
      </c>
      <c r="T90" s="10">
        <f t="shared" si="10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11"/>
        <v>1.1506666666666667</v>
      </c>
      <c r="P91" s="6">
        <f t="shared" si="6"/>
        <v>123.29</v>
      </c>
      <c r="Q91" t="str">
        <f t="shared" si="7"/>
        <v>film &amp; video</v>
      </c>
      <c r="R91" t="str">
        <f t="shared" si="8"/>
        <v>shorts</v>
      </c>
      <c r="S91" s="10">
        <f t="shared" si="9"/>
        <v>41427.752222222225</v>
      </c>
      <c r="T91" s="10">
        <f t="shared" si="10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11"/>
        <v>1.004</v>
      </c>
      <c r="P92" s="6">
        <f t="shared" si="6"/>
        <v>31.38</v>
      </c>
      <c r="Q92" t="str">
        <f t="shared" si="7"/>
        <v>film &amp; video</v>
      </c>
      <c r="R92" t="str">
        <f t="shared" si="8"/>
        <v>shorts</v>
      </c>
      <c r="S92" s="10">
        <f t="shared" si="9"/>
        <v>40736.297442129631</v>
      </c>
      <c r="T92" s="10">
        <f t="shared" si="10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11"/>
        <v>1.2</v>
      </c>
      <c r="P93" s="6">
        <f t="shared" si="6"/>
        <v>78.260000000000005</v>
      </c>
      <c r="Q93" t="str">
        <f t="shared" si="7"/>
        <v>film &amp; video</v>
      </c>
      <c r="R93" t="str">
        <f t="shared" si="8"/>
        <v>shorts</v>
      </c>
      <c r="S93" s="10">
        <f t="shared" si="9"/>
        <v>40680.402361111112</v>
      </c>
      <c r="T93" s="10">
        <f t="shared" si="10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11"/>
        <v>1.052</v>
      </c>
      <c r="P94" s="6">
        <f t="shared" si="6"/>
        <v>122.33</v>
      </c>
      <c r="Q94" t="str">
        <f t="shared" si="7"/>
        <v>film &amp; video</v>
      </c>
      <c r="R94" t="str">
        <f t="shared" si="8"/>
        <v>shorts</v>
      </c>
      <c r="S94" s="10">
        <f t="shared" si="9"/>
        <v>42767.333333333328</v>
      </c>
      <c r="T94" s="10">
        <f t="shared" si="10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11"/>
        <v>1.1060000000000001</v>
      </c>
      <c r="P95" s="6">
        <f t="shared" si="6"/>
        <v>73.73</v>
      </c>
      <c r="Q95" t="str">
        <f t="shared" si="7"/>
        <v>film &amp; video</v>
      </c>
      <c r="R95" t="str">
        <f t="shared" si="8"/>
        <v>shorts</v>
      </c>
      <c r="S95" s="10">
        <f t="shared" si="9"/>
        <v>41093.875</v>
      </c>
      <c r="T95" s="10">
        <f t="shared" si="10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11"/>
        <v>1.04</v>
      </c>
      <c r="P96" s="6">
        <f t="shared" si="6"/>
        <v>21.67</v>
      </c>
      <c r="Q96" t="str">
        <f t="shared" si="7"/>
        <v>film &amp; video</v>
      </c>
      <c r="R96" t="str">
        <f t="shared" si="8"/>
        <v>shorts</v>
      </c>
      <c r="S96" s="10">
        <f t="shared" si="9"/>
        <v>41736.717847222222</v>
      </c>
      <c r="T96" s="10">
        <f t="shared" si="10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11"/>
        <v>1.3142857142857143</v>
      </c>
      <c r="P97" s="6">
        <f t="shared" si="6"/>
        <v>21.9</v>
      </c>
      <c r="Q97" t="str">
        <f t="shared" si="7"/>
        <v>film &amp; video</v>
      </c>
      <c r="R97" t="str">
        <f t="shared" si="8"/>
        <v>shorts</v>
      </c>
      <c r="S97" s="10">
        <f t="shared" si="9"/>
        <v>40965.005104166667</v>
      </c>
      <c r="T97" s="10">
        <f t="shared" si="10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11"/>
        <v>1.1466666666666667</v>
      </c>
      <c r="P98" s="6">
        <f t="shared" si="6"/>
        <v>50.59</v>
      </c>
      <c r="Q98" t="str">
        <f t="shared" si="7"/>
        <v>film &amp; video</v>
      </c>
      <c r="R98" t="str">
        <f t="shared" si="8"/>
        <v>shorts</v>
      </c>
      <c r="S98" s="10">
        <f t="shared" si="9"/>
        <v>40391.125</v>
      </c>
      <c r="T98" s="10">
        <f t="shared" si="10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11"/>
        <v>1.0625</v>
      </c>
      <c r="P99" s="6">
        <f t="shared" si="6"/>
        <v>53.13</v>
      </c>
      <c r="Q99" t="str">
        <f t="shared" si="7"/>
        <v>film &amp; video</v>
      </c>
      <c r="R99" t="str">
        <f t="shared" si="8"/>
        <v>shorts</v>
      </c>
      <c r="S99" s="10">
        <f t="shared" si="9"/>
        <v>40736.135208333333</v>
      </c>
      <c r="T99" s="10">
        <f t="shared" si="10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11"/>
        <v>1.0625</v>
      </c>
      <c r="P100" s="6">
        <f t="shared" si="6"/>
        <v>56.67</v>
      </c>
      <c r="Q100" t="str">
        <f t="shared" si="7"/>
        <v>film &amp; video</v>
      </c>
      <c r="R100" t="str">
        <f t="shared" si="8"/>
        <v>shorts</v>
      </c>
      <c r="S100" s="10">
        <f t="shared" si="9"/>
        <v>41250.979166666664</v>
      </c>
      <c r="T100" s="10">
        <f t="shared" si="10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11"/>
        <v>1.0601933333333333</v>
      </c>
      <c r="P101" s="6">
        <f t="shared" si="6"/>
        <v>40.78</v>
      </c>
      <c r="Q101" t="str">
        <f t="shared" si="7"/>
        <v>film &amp; video</v>
      </c>
      <c r="R101" t="str">
        <f t="shared" si="8"/>
        <v>shorts</v>
      </c>
      <c r="S101" s="10">
        <f t="shared" si="9"/>
        <v>41661.902766203704</v>
      </c>
      <c r="T101" s="10">
        <f t="shared" si="10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11"/>
        <v>1</v>
      </c>
      <c r="P102" s="6">
        <f t="shared" si="6"/>
        <v>192.31</v>
      </c>
      <c r="Q102" t="str">
        <f t="shared" si="7"/>
        <v>film &amp; video</v>
      </c>
      <c r="R102" t="str">
        <f t="shared" si="8"/>
        <v>shorts</v>
      </c>
      <c r="S102" s="10">
        <f t="shared" si="9"/>
        <v>41217.794976851852</v>
      </c>
      <c r="T102" s="10">
        <f t="shared" si="10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11"/>
        <v>1</v>
      </c>
      <c r="P103" s="6">
        <f t="shared" si="6"/>
        <v>100</v>
      </c>
      <c r="Q103" t="str">
        <f t="shared" si="7"/>
        <v>film &amp; video</v>
      </c>
      <c r="R103" t="str">
        <f t="shared" si="8"/>
        <v>shorts</v>
      </c>
      <c r="S103" s="10">
        <f t="shared" si="9"/>
        <v>41298.776736111111</v>
      </c>
      <c r="T103" s="10">
        <f t="shared" si="10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11"/>
        <v>1.2775000000000001</v>
      </c>
      <c r="P104" s="6">
        <f t="shared" si="6"/>
        <v>117.92</v>
      </c>
      <c r="Q104" t="str">
        <f t="shared" si="7"/>
        <v>film &amp; video</v>
      </c>
      <c r="R104" t="str">
        <f t="shared" si="8"/>
        <v>shorts</v>
      </c>
      <c r="S104" s="10">
        <f t="shared" si="9"/>
        <v>40535.131168981483</v>
      </c>
      <c r="T104" s="10">
        <f t="shared" si="10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11"/>
        <v>1.0515384615384615</v>
      </c>
      <c r="P105" s="6">
        <f t="shared" si="6"/>
        <v>27.9</v>
      </c>
      <c r="Q105" t="str">
        <f t="shared" si="7"/>
        <v>film &amp; video</v>
      </c>
      <c r="R105" t="str">
        <f t="shared" si="8"/>
        <v>shorts</v>
      </c>
      <c r="S105" s="10">
        <f t="shared" si="9"/>
        <v>41705.805902777778</v>
      </c>
      <c r="T105" s="10">
        <f t="shared" si="10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11"/>
        <v>1.2</v>
      </c>
      <c r="P106" s="6">
        <f t="shared" si="6"/>
        <v>60</v>
      </c>
      <c r="Q106" t="str">
        <f t="shared" si="7"/>
        <v>film &amp; video</v>
      </c>
      <c r="R106" t="str">
        <f t="shared" si="8"/>
        <v>shorts</v>
      </c>
      <c r="S106" s="10">
        <f t="shared" si="9"/>
        <v>40636.041666666664</v>
      </c>
      <c r="T106" s="10">
        <f t="shared" si="10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11"/>
        <v>1.074090909090909</v>
      </c>
      <c r="P107" s="6">
        <f t="shared" si="6"/>
        <v>39.380000000000003</v>
      </c>
      <c r="Q107" t="str">
        <f t="shared" si="7"/>
        <v>film &amp; video</v>
      </c>
      <c r="R107" t="str">
        <f t="shared" si="8"/>
        <v>shorts</v>
      </c>
      <c r="S107" s="10">
        <f t="shared" si="9"/>
        <v>42504</v>
      </c>
      <c r="T107" s="10">
        <f t="shared" si="10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11"/>
        <v>1.0049999999999999</v>
      </c>
      <c r="P108" s="6">
        <f t="shared" si="6"/>
        <v>186.11</v>
      </c>
      <c r="Q108" t="str">
        <f t="shared" si="7"/>
        <v>film &amp; video</v>
      </c>
      <c r="R108" t="str">
        <f t="shared" si="8"/>
        <v>shorts</v>
      </c>
      <c r="S108" s="10">
        <f t="shared" si="9"/>
        <v>41001.776631944449</v>
      </c>
      <c r="T108" s="10">
        <f t="shared" si="10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11"/>
        <v>1.0246666666666666</v>
      </c>
      <c r="P109" s="6">
        <f t="shared" si="6"/>
        <v>111.38</v>
      </c>
      <c r="Q109" t="str">
        <f t="shared" si="7"/>
        <v>film &amp; video</v>
      </c>
      <c r="R109" t="str">
        <f t="shared" si="8"/>
        <v>shorts</v>
      </c>
      <c r="S109" s="10">
        <f t="shared" si="9"/>
        <v>40657.982488425929</v>
      </c>
      <c r="T109" s="10">
        <f t="shared" si="10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11"/>
        <v>2.4666666666666668</v>
      </c>
      <c r="P110" s="6">
        <f t="shared" si="6"/>
        <v>78.72</v>
      </c>
      <c r="Q110" t="str">
        <f t="shared" si="7"/>
        <v>film &amp; video</v>
      </c>
      <c r="R110" t="str">
        <f t="shared" si="8"/>
        <v>shorts</v>
      </c>
      <c r="S110" s="10">
        <f t="shared" si="9"/>
        <v>41425.613078703704</v>
      </c>
      <c r="T110" s="10">
        <f t="shared" si="10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11"/>
        <v>2.1949999999999998</v>
      </c>
      <c r="P111" s="6">
        <f t="shared" si="6"/>
        <v>46.7</v>
      </c>
      <c r="Q111" t="str">
        <f t="shared" si="7"/>
        <v>film &amp; video</v>
      </c>
      <c r="R111" t="str">
        <f t="shared" si="8"/>
        <v>shorts</v>
      </c>
      <c r="S111" s="10">
        <f t="shared" si="9"/>
        <v>40600.025810185187</v>
      </c>
      <c r="T111" s="10">
        <f t="shared" si="10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11"/>
        <v>1.3076923076923077</v>
      </c>
      <c r="P112" s="6">
        <f t="shared" si="6"/>
        <v>65.38</v>
      </c>
      <c r="Q112" t="str">
        <f t="shared" si="7"/>
        <v>film &amp; video</v>
      </c>
      <c r="R112" t="str">
        <f t="shared" si="8"/>
        <v>shorts</v>
      </c>
      <c r="S112" s="10">
        <f t="shared" si="9"/>
        <v>41592.249305555553</v>
      </c>
      <c r="T112" s="10">
        <f t="shared" si="10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11"/>
        <v>1.5457142857142858</v>
      </c>
      <c r="P113" s="6">
        <f t="shared" si="6"/>
        <v>102.08</v>
      </c>
      <c r="Q113" t="str">
        <f t="shared" si="7"/>
        <v>film &amp; video</v>
      </c>
      <c r="R113" t="str">
        <f t="shared" si="8"/>
        <v>shorts</v>
      </c>
      <c r="S113" s="10">
        <f t="shared" si="9"/>
        <v>42155.333182870367</v>
      </c>
      <c r="T113" s="10">
        <f t="shared" si="10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11"/>
        <v>1.04</v>
      </c>
      <c r="P114" s="6">
        <f t="shared" si="6"/>
        <v>64.2</v>
      </c>
      <c r="Q114" t="str">
        <f t="shared" si="7"/>
        <v>film &amp; video</v>
      </c>
      <c r="R114" t="str">
        <f t="shared" si="8"/>
        <v>shorts</v>
      </c>
      <c r="S114" s="10">
        <f t="shared" si="9"/>
        <v>41742.083333333336</v>
      </c>
      <c r="T114" s="10">
        <f t="shared" si="10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11"/>
        <v>1.41</v>
      </c>
      <c r="P115" s="6">
        <f t="shared" si="6"/>
        <v>90.38</v>
      </c>
      <c r="Q115" t="str">
        <f t="shared" si="7"/>
        <v>film &amp; video</v>
      </c>
      <c r="R115" t="str">
        <f t="shared" si="8"/>
        <v>shorts</v>
      </c>
      <c r="S115" s="10">
        <f t="shared" si="9"/>
        <v>40761.625</v>
      </c>
      <c r="T115" s="10">
        <f t="shared" si="10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11"/>
        <v>1.0333333333333334</v>
      </c>
      <c r="P116" s="6">
        <f t="shared" si="6"/>
        <v>88.57</v>
      </c>
      <c r="Q116" t="str">
        <f t="shared" si="7"/>
        <v>film &amp; video</v>
      </c>
      <c r="R116" t="str">
        <f t="shared" si="8"/>
        <v>shorts</v>
      </c>
      <c r="S116" s="10">
        <f t="shared" si="9"/>
        <v>40921.27416666667</v>
      </c>
      <c r="T116" s="10">
        <f t="shared" si="10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11"/>
        <v>1.4044444444444444</v>
      </c>
      <c r="P117" s="6">
        <f t="shared" si="6"/>
        <v>28.73</v>
      </c>
      <c r="Q117" t="str">
        <f t="shared" si="7"/>
        <v>film &amp; video</v>
      </c>
      <c r="R117" t="str">
        <f t="shared" si="8"/>
        <v>shorts</v>
      </c>
      <c r="S117" s="10">
        <f t="shared" si="9"/>
        <v>40943.738935185182</v>
      </c>
      <c r="T117" s="10">
        <f t="shared" si="10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11"/>
        <v>1.1365714285714286</v>
      </c>
      <c r="P118" s="6">
        <f t="shared" si="6"/>
        <v>69.790000000000006</v>
      </c>
      <c r="Q118" t="str">
        <f t="shared" si="7"/>
        <v>film &amp; video</v>
      </c>
      <c r="R118" t="str">
        <f t="shared" si="8"/>
        <v>shorts</v>
      </c>
      <c r="S118" s="10">
        <f t="shared" si="9"/>
        <v>40641.455497685187</v>
      </c>
      <c r="T118" s="10">
        <f t="shared" si="10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11"/>
        <v>1.0049377777777779</v>
      </c>
      <c r="P119" s="6">
        <f t="shared" si="6"/>
        <v>167.49</v>
      </c>
      <c r="Q119" t="str">
        <f t="shared" si="7"/>
        <v>film &amp; video</v>
      </c>
      <c r="R119" t="str">
        <f t="shared" si="8"/>
        <v>shorts</v>
      </c>
      <c r="S119" s="10">
        <f t="shared" si="9"/>
        <v>40338.791666666664</v>
      </c>
      <c r="T119" s="10">
        <f t="shared" si="10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11"/>
        <v>1.1303159999999999</v>
      </c>
      <c r="P120" s="6">
        <f t="shared" si="6"/>
        <v>144.91</v>
      </c>
      <c r="Q120" t="str">
        <f t="shared" si="7"/>
        <v>film &amp; video</v>
      </c>
      <c r="R120" t="str">
        <f t="shared" si="8"/>
        <v>shorts</v>
      </c>
      <c r="S120" s="10">
        <f t="shared" si="9"/>
        <v>40753.053657407407</v>
      </c>
      <c r="T120" s="10">
        <f t="shared" si="10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11"/>
        <v>1.0455692307692308</v>
      </c>
      <c r="P121" s="6">
        <f t="shared" si="6"/>
        <v>91.84</v>
      </c>
      <c r="Q121" t="str">
        <f t="shared" si="7"/>
        <v>film &amp; video</v>
      </c>
      <c r="R121" t="str">
        <f t="shared" si="8"/>
        <v>shorts</v>
      </c>
      <c r="S121" s="10">
        <f t="shared" si="9"/>
        <v>40768.958333333336</v>
      </c>
      <c r="T121" s="10">
        <f t="shared" si="10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11"/>
        <v>1.4285714285714287E-4</v>
      </c>
      <c r="P122" s="6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0">
        <f t="shared" si="9"/>
        <v>42646.049849537041</v>
      </c>
      <c r="T122" s="10">
        <f t="shared" si="10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11"/>
        <v>3.3333333333333332E-4</v>
      </c>
      <c r="P123" s="6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0">
        <f t="shared" si="9"/>
        <v>42112.427777777775</v>
      </c>
      <c r="T123" s="10">
        <f t="shared" si="10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11"/>
        <v>0</v>
      </c>
      <c r="P124" s="6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10">
        <f t="shared" si="9"/>
        <v>42653.431793981479</v>
      </c>
      <c r="T124" s="10">
        <f t="shared" si="10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11"/>
        <v>2.7454545454545453E-3</v>
      </c>
      <c r="P125" s="6">
        <f t="shared" si="6"/>
        <v>25.17</v>
      </c>
      <c r="Q125" t="str">
        <f t="shared" si="7"/>
        <v>film &amp; video</v>
      </c>
      <c r="R125" t="str">
        <f t="shared" si="8"/>
        <v>science fiction</v>
      </c>
      <c r="S125" s="10">
        <f t="shared" si="9"/>
        <v>41940.916666666664</v>
      </c>
      <c r="T125" s="10">
        <f t="shared" si="10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11"/>
        <v>0</v>
      </c>
      <c r="P126" s="6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10">
        <f t="shared" si="9"/>
        <v>42139.928726851853</v>
      </c>
      <c r="T126" s="10">
        <f t="shared" si="10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11"/>
        <v>0.14000000000000001</v>
      </c>
      <c r="P127" s="6">
        <f t="shared" si="6"/>
        <v>11.67</v>
      </c>
      <c r="Q127" t="str">
        <f t="shared" si="7"/>
        <v>film &amp; video</v>
      </c>
      <c r="R127" t="str">
        <f t="shared" si="8"/>
        <v>science fiction</v>
      </c>
      <c r="S127" s="10">
        <f t="shared" si="9"/>
        <v>42769.993981481486</v>
      </c>
      <c r="T127" s="10">
        <f t="shared" si="10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11"/>
        <v>5.5480000000000002E-2</v>
      </c>
      <c r="P128" s="6">
        <f t="shared" si="6"/>
        <v>106.69</v>
      </c>
      <c r="Q128" t="str">
        <f t="shared" si="7"/>
        <v>film &amp; video</v>
      </c>
      <c r="R128" t="str">
        <f t="shared" si="8"/>
        <v>science fiction</v>
      </c>
      <c r="S128" s="10">
        <f t="shared" si="9"/>
        <v>42166.083333333328</v>
      </c>
      <c r="T128" s="10">
        <f t="shared" si="10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11"/>
        <v>2.375E-2</v>
      </c>
      <c r="P129" s="6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0">
        <f t="shared" si="9"/>
        <v>42097.582650462966</v>
      </c>
      <c r="T129" s="10">
        <f t="shared" si="10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11"/>
        <v>1.8669999999999999E-2</v>
      </c>
      <c r="P130" s="6">
        <f t="shared" ref="P130:P193" si="12">ROUND(E130/L130,2)</f>
        <v>311.17</v>
      </c>
      <c r="Q130" t="str">
        <f t="shared" si="7"/>
        <v>film &amp; video</v>
      </c>
      <c r="R130" t="str">
        <f t="shared" si="8"/>
        <v>science fiction</v>
      </c>
      <c r="S130" s="10">
        <f t="shared" si="9"/>
        <v>42663.22792824074</v>
      </c>
      <c r="T130" s="10">
        <f t="shared" si="10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11"/>
        <v>0</v>
      </c>
      <c r="P131" s="6" t="e">
        <f t="shared" si="12"/>
        <v>#DIV/0!</v>
      </c>
      <c r="Q131" t="str">
        <f t="shared" ref="Q131:Q194" si="13">LEFT($N131,FIND("/",$N131)-1)</f>
        <v>film &amp; video</v>
      </c>
      <c r="R131" t="str">
        <f t="shared" ref="R131:R194" si="14">RIGHT($N131,LEN($N131)-FIND("/",$N131))</f>
        <v>science fiction</v>
      </c>
      <c r="S131" s="10">
        <f t="shared" ref="S131:S194" si="15">((($I131/60)/60)/24)+DATE(1970,1,1)</f>
        <v>41942.937303240738</v>
      </c>
      <c r="T131" s="10">
        <f t="shared" ref="T131:T194" si="16">((($J131/60)/60)/24)+DATE(1970,1,1)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1"/>
        <v>0</v>
      </c>
      <c r="P132" s="6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s="10">
        <f t="shared" si="15"/>
        <v>41806.844444444447</v>
      </c>
      <c r="T132" s="10">
        <f t="shared" si="16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ref="O133:O196" si="17">$E133/$D133</f>
        <v>0</v>
      </c>
      <c r="P133" s="6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s="10">
        <f t="shared" si="15"/>
        <v>42557</v>
      </c>
      <c r="T133" s="10">
        <f t="shared" si="16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7"/>
        <v>9.5687499999999995E-2</v>
      </c>
      <c r="P134" s="6">
        <f t="shared" si="12"/>
        <v>94.51</v>
      </c>
      <c r="Q134" t="str">
        <f t="shared" si="13"/>
        <v>film &amp; video</v>
      </c>
      <c r="R134" t="str">
        <f t="shared" si="14"/>
        <v>science fiction</v>
      </c>
      <c r="S134" s="10">
        <f t="shared" si="15"/>
        <v>41950.854247685187</v>
      </c>
      <c r="T134" s="10">
        <f t="shared" si="16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7"/>
        <v>0</v>
      </c>
      <c r="P135" s="6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s="10">
        <f t="shared" si="15"/>
        <v>42521.729861111111</v>
      </c>
      <c r="T135" s="10">
        <f t="shared" si="16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7"/>
        <v>0</v>
      </c>
      <c r="P136" s="6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s="10">
        <f t="shared" si="15"/>
        <v>42251.708333333328</v>
      </c>
      <c r="T136" s="10">
        <f t="shared" si="16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7"/>
        <v>0.13433333333333333</v>
      </c>
      <c r="P137" s="6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10">
        <f t="shared" si="15"/>
        <v>41821.791666666664</v>
      </c>
      <c r="T137" s="10">
        <f t="shared" si="16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7"/>
        <v>0</v>
      </c>
      <c r="P138" s="6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s="10">
        <f t="shared" si="15"/>
        <v>42140.427777777775</v>
      </c>
      <c r="T138" s="10">
        <f t="shared" si="16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7"/>
        <v>0</v>
      </c>
      <c r="P139" s="6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s="10">
        <f t="shared" si="15"/>
        <v>42289.573993055557</v>
      </c>
      <c r="T139" s="10">
        <f t="shared" si="16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7"/>
        <v>3.1413333333333335E-2</v>
      </c>
      <c r="P140" s="6">
        <f t="shared" si="12"/>
        <v>81.239999999999995</v>
      </c>
      <c r="Q140" t="str">
        <f t="shared" si="13"/>
        <v>film &amp; video</v>
      </c>
      <c r="R140" t="str">
        <f t="shared" si="14"/>
        <v>science fiction</v>
      </c>
      <c r="S140" s="10">
        <f t="shared" si="15"/>
        <v>42217.207638888889</v>
      </c>
      <c r="T140" s="10">
        <f t="shared" si="16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7"/>
        <v>1</v>
      </c>
      <c r="P141" s="6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10">
        <f t="shared" si="15"/>
        <v>42197.920972222222</v>
      </c>
      <c r="T141" s="10">
        <f t="shared" si="16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7"/>
        <v>0</v>
      </c>
      <c r="P142" s="6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s="10">
        <f t="shared" si="15"/>
        <v>42083.15662037037</v>
      </c>
      <c r="T142" s="10">
        <f t="shared" si="16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7"/>
        <v>0.10775</v>
      </c>
      <c r="P143" s="6">
        <f t="shared" si="12"/>
        <v>46.18</v>
      </c>
      <c r="Q143" t="str">
        <f t="shared" si="13"/>
        <v>film &amp; video</v>
      </c>
      <c r="R143" t="str">
        <f t="shared" si="14"/>
        <v>science fiction</v>
      </c>
      <c r="S143" s="10">
        <f t="shared" si="15"/>
        <v>42155.153043981481</v>
      </c>
      <c r="T143" s="10">
        <f t="shared" si="16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7"/>
        <v>3.3333333333333335E-3</v>
      </c>
      <c r="P144" s="6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10">
        <f t="shared" si="15"/>
        <v>41959.934930555552</v>
      </c>
      <c r="T144" s="10">
        <f t="shared" si="16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7"/>
        <v>0</v>
      </c>
      <c r="P145" s="6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s="10">
        <f t="shared" si="15"/>
        <v>42616.246527777781</v>
      </c>
      <c r="T145" s="10">
        <f t="shared" si="16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7"/>
        <v>0.27600000000000002</v>
      </c>
      <c r="P146" s="6">
        <f t="shared" si="12"/>
        <v>55.95</v>
      </c>
      <c r="Q146" t="str">
        <f t="shared" si="13"/>
        <v>film &amp; video</v>
      </c>
      <c r="R146" t="str">
        <f t="shared" si="14"/>
        <v>science fiction</v>
      </c>
      <c r="S146" s="10">
        <f t="shared" si="15"/>
        <v>42107.72074074074</v>
      </c>
      <c r="T146" s="10">
        <f t="shared" si="16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7"/>
        <v>7.5111111111111115E-2</v>
      </c>
      <c r="P147" s="6">
        <f t="shared" si="12"/>
        <v>37.56</v>
      </c>
      <c r="Q147" t="str">
        <f t="shared" si="13"/>
        <v>film &amp; video</v>
      </c>
      <c r="R147" t="str">
        <f t="shared" si="14"/>
        <v>science fiction</v>
      </c>
      <c r="S147" s="10">
        <f t="shared" si="15"/>
        <v>42227.542268518519</v>
      </c>
      <c r="T147" s="10">
        <f t="shared" si="16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7"/>
        <v>5.7499999999999999E-3</v>
      </c>
      <c r="P148" s="6">
        <f t="shared" si="12"/>
        <v>38.33</v>
      </c>
      <c r="Q148" t="str">
        <f t="shared" si="13"/>
        <v>film &amp; video</v>
      </c>
      <c r="R148" t="str">
        <f t="shared" si="14"/>
        <v>science fiction</v>
      </c>
      <c r="S148" s="10">
        <f t="shared" si="15"/>
        <v>42753.016180555554</v>
      </c>
      <c r="T148" s="10">
        <f t="shared" si="16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7"/>
        <v>0</v>
      </c>
      <c r="P149" s="6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s="10">
        <f t="shared" si="15"/>
        <v>42012.762499999997</v>
      </c>
      <c r="T149" s="10">
        <f t="shared" si="16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7"/>
        <v>8.0000000000000004E-4</v>
      </c>
      <c r="P150" s="6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10">
        <f t="shared" si="15"/>
        <v>42427.281666666662</v>
      </c>
      <c r="T150" s="10">
        <f t="shared" si="16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7"/>
        <v>9.1999999999999998E-3</v>
      </c>
      <c r="P151" s="6">
        <f t="shared" si="12"/>
        <v>15.33</v>
      </c>
      <c r="Q151" t="str">
        <f t="shared" si="13"/>
        <v>film &amp; video</v>
      </c>
      <c r="R151" t="str">
        <f t="shared" si="14"/>
        <v>science fiction</v>
      </c>
      <c r="S151" s="10">
        <f t="shared" si="15"/>
        <v>41998.333333333328</v>
      </c>
      <c r="T151" s="10">
        <f t="shared" si="16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7"/>
        <v>0.23163076923076922</v>
      </c>
      <c r="P152" s="6">
        <f t="shared" si="12"/>
        <v>449.43</v>
      </c>
      <c r="Q152" t="str">
        <f t="shared" si="13"/>
        <v>film &amp; video</v>
      </c>
      <c r="R152" t="str">
        <f t="shared" si="14"/>
        <v>science fiction</v>
      </c>
      <c r="S152" s="10">
        <f t="shared" si="15"/>
        <v>42150.161828703705</v>
      </c>
      <c r="T152" s="10">
        <f t="shared" si="16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7"/>
        <v>5.5999999999999995E-4</v>
      </c>
      <c r="P153" s="6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10">
        <f t="shared" si="15"/>
        <v>42173.550821759258</v>
      </c>
      <c r="T153" s="10">
        <f t="shared" si="16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7"/>
        <v>7.8947368421052633E-5</v>
      </c>
      <c r="P154" s="6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10">
        <f t="shared" si="15"/>
        <v>41905.077546296299</v>
      </c>
      <c r="T154" s="10">
        <f t="shared" si="16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7"/>
        <v>7.1799999999999998E-3</v>
      </c>
      <c r="P155" s="6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10">
        <f t="shared" si="15"/>
        <v>41975.627824074079</v>
      </c>
      <c r="T155" s="10">
        <f t="shared" si="16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7"/>
        <v>2.6666666666666668E-2</v>
      </c>
      <c r="P156" s="6">
        <f t="shared" si="12"/>
        <v>13.33</v>
      </c>
      <c r="Q156" t="str">
        <f t="shared" si="13"/>
        <v>film &amp; video</v>
      </c>
      <c r="R156" t="str">
        <f t="shared" si="14"/>
        <v>science fiction</v>
      </c>
      <c r="S156" s="10">
        <f t="shared" si="15"/>
        <v>42158.547395833331</v>
      </c>
      <c r="T156" s="10">
        <f t="shared" si="16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7"/>
        <v>6.0000000000000002E-5</v>
      </c>
      <c r="P157" s="6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10">
        <f t="shared" si="15"/>
        <v>42208.559432870374</v>
      </c>
      <c r="T157" s="10">
        <f t="shared" si="16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7"/>
        <v>5.0999999999999997E-2</v>
      </c>
      <c r="P158" s="6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10">
        <f t="shared" si="15"/>
        <v>41854.124953703707</v>
      </c>
      <c r="T158" s="10">
        <f t="shared" si="16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7"/>
        <v>2.671118530884808E-3</v>
      </c>
      <c r="P159" s="6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10">
        <f t="shared" si="15"/>
        <v>42426.911712962959</v>
      </c>
      <c r="T159" s="10">
        <f t="shared" si="16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7"/>
        <v>0</v>
      </c>
      <c r="P160" s="6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s="10">
        <f t="shared" si="15"/>
        <v>41934.07671296296</v>
      </c>
      <c r="T160" s="10">
        <f t="shared" si="16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7"/>
        <v>2.0000000000000002E-5</v>
      </c>
      <c r="P161" s="6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10">
        <f t="shared" si="15"/>
        <v>42554.434548611112</v>
      </c>
      <c r="T161" s="10">
        <f t="shared" si="16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7"/>
        <v>0</v>
      </c>
      <c r="P162" s="6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s="10">
        <f t="shared" si="15"/>
        <v>42231.913090277783</v>
      </c>
      <c r="T162" s="10">
        <f t="shared" si="16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7"/>
        <v>1E-4</v>
      </c>
      <c r="P163" s="6">
        <f t="shared" si="12"/>
        <v>5</v>
      </c>
      <c r="Q163" t="str">
        <f t="shared" si="13"/>
        <v>film &amp; video</v>
      </c>
      <c r="R163" t="str">
        <f t="shared" si="14"/>
        <v>drama</v>
      </c>
      <c r="S163" s="10">
        <f t="shared" si="15"/>
        <v>41822.687442129631</v>
      </c>
      <c r="T163" s="10">
        <f t="shared" si="16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7"/>
        <v>0.15535714285714286</v>
      </c>
      <c r="P164" s="6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10">
        <f t="shared" si="15"/>
        <v>41867.987500000003</v>
      </c>
      <c r="T164" s="10">
        <f t="shared" si="16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7"/>
        <v>0</v>
      </c>
      <c r="P165" s="6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s="10">
        <f t="shared" si="15"/>
        <v>42278</v>
      </c>
      <c r="T165" s="10">
        <f t="shared" si="16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7"/>
        <v>5.3333333333333332E-3</v>
      </c>
      <c r="P166" s="6">
        <f t="shared" si="12"/>
        <v>91.43</v>
      </c>
      <c r="Q166" t="str">
        <f t="shared" si="13"/>
        <v>film &amp; video</v>
      </c>
      <c r="R166" t="str">
        <f t="shared" si="14"/>
        <v>drama</v>
      </c>
      <c r="S166" s="10">
        <f t="shared" si="15"/>
        <v>41901.762743055559</v>
      </c>
      <c r="T166" s="10">
        <f t="shared" si="16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7"/>
        <v>0</v>
      </c>
      <c r="P167" s="6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s="10">
        <f t="shared" si="15"/>
        <v>42381.658842592587</v>
      </c>
      <c r="T167" s="10">
        <f t="shared" si="16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7"/>
        <v>0.6</v>
      </c>
      <c r="P168" s="6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10">
        <f t="shared" si="15"/>
        <v>42751.075949074075</v>
      </c>
      <c r="T168" s="10">
        <f t="shared" si="16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7"/>
        <v>1E-4</v>
      </c>
      <c r="P169" s="6">
        <f t="shared" si="12"/>
        <v>5.5</v>
      </c>
      <c r="Q169" t="str">
        <f t="shared" si="13"/>
        <v>film &amp; video</v>
      </c>
      <c r="R169" t="str">
        <f t="shared" si="14"/>
        <v>drama</v>
      </c>
      <c r="S169" s="10">
        <f t="shared" si="15"/>
        <v>42220.927488425921</v>
      </c>
      <c r="T169" s="10">
        <f t="shared" si="16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7"/>
        <v>4.0625000000000001E-2</v>
      </c>
      <c r="P170" s="6">
        <f t="shared" si="12"/>
        <v>108.33</v>
      </c>
      <c r="Q170" t="str">
        <f t="shared" si="13"/>
        <v>film &amp; video</v>
      </c>
      <c r="R170" t="str">
        <f t="shared" si="14"/>
        <v>drama</v>
      </c>
      <c r="S170" s="10">
        <f t="shared" si="15"/>
        <v>42082.793634259258</v>
      </c>
      <c r="T170" s="10">
        <f t="shared" si="16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7"/>
        <v>0.224</v>
      </c>
      <c r="P171" s="6">
        <f t="shared" si="12"/>
        <v>56</v>
      </c>
      <c r="Q171" t="str">
        <f t="shared" si="13"/>
        <v>film &amp; video</v>
      </c>
      <c r="R171" t="str">
        <f t="shared" si="14"/>
        <v>drama</v>
      </c>
      <c r="S171" s="10">
        <f t="shared" si="15"/>
        <v>41930.505312499998</v>
      </c>
      <c r="T171" s="10">
        <f t="shared" si="16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7"/>
        <v>3.2500000000000001E-2</v>
      </c>
      <c r="P172" s="6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10">
        <f t="shared" si="15"/>
        <v>42246.227777777778</v>
      </c>
      <c r="T172" s="10">
        <f t="shared" si="16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7"/>
        <v>2.0000000000000002E-5</v>
      </c>
      <c r="P173" s="6">
        <f t="shared" si="12"/>
        <v>1</v>
      </c>
      <c r="Q173" t="str">
        <f t="shared" si="13"/>
        <v>film &amp; video</v>
      </c>
      <c r="R173" t="str">
        <f t="shared" si="14"/>
        <v>drama</v>
      </c>
      <c r="S173" s="10">
        <f t="shared" si="15"/>
        <v>42594.180717592593</v>
      </c>
      <c r="T173" s="10">
        <f t="shared" si="16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7"/>
        <v>0</v>
      </c>
      <c r="P174" s="6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s="10">
        <f t="shared" si="15"/>
        <v>42082.353275462956</v>
      </c>
      <c r="T174" s="10">
        <f t="shared" si="16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7"/>
        <v>0</v>
      </c>
      <c r="P175" s="6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s="10">
        <f t="shared" si="15"/>
        <v>42063.573009259257</v>
      </c>
      <c r="T175" s="10">
        <f t="shared" si="16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7"/>
        <v>0</v>
      </c>
      <c r="P176" s="6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s="10">
        <f t="shared" si="15"/>
        <v>42132.758981481486</v>
      </c>
      <c r="T176" s="10">
        <f t="shared" si="16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7"/>
        <v>6.4850000000000005E-2</v>
      </c>
      <c r="P177" s="6">
        <f t="shared" si="12"/>
        <v>49.88</v>
      </c>
      <c r="Q177" t="str">
        <f t="shared" si="13"/>
        <v>film &amp; video</v>
      </c>
      <c r="R177" t="str">
        <f t="shared" si="14"/>
        <v>drama</v>
      </c>
      <c r="S177" s="10">
        <f t="shared" si="15"/>
        <v>41880.777905092589</v>
      </c>
      <c r="T177" s="10">
        <f t="shared" si="16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7"/>
        <v>0</v>
      </c>
      <c r="P178" s="6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s="10">
        <f t="shared" si="15"/>
        <v>42221.824062500003</v>
      </c>
      <c r="T178" s="10">
        <f t="shared" si="16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7"/>
        <v>0.4</v>
      </c>
      <c r="P179" s="6">
        <f t="shared" si="12"/>
        <v>25.71</v>
      </c>
      <c r="Q179" t="str">
        <f t="shared" si="13"/>
        <v>film &amp; video</v>
      </c>
      <c r="R179" t="str">
        <f t="shared" si="14"/>
        <v>drama</v>
      </c>
      <c r="S179" s="10">
        <f t="shared" si="15"/>
        <v>42087.00608796296</v>
      </c>
      <c r="T179" s="10">
        <f t="shared" si="16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7"/>
        <v>0</v>
      </c>
      <c r="P180" s="6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s="10">
        <f t="shared" si="15"/>
        <v>42334.997048611112</v>
      </c>
      <c r="T180" s="10">
        <f t="shared" si="16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7"/>
        <v>0.2</v>
      </c>
      <c r="P181" s="6">
        <f t="shared" si="12"/>
        <v>100</v>
      </c>
      <c r="Q181" t="str">
        <f t="shared" si="13"/>
        <v>film &amp; video</v>
      </c>
      <c r="R181" t="str">
        <f t="shared" si="14"/>
        <v>drama</v>
      </c>
      <c r="S181" s="10">
        <f t="shared" si="15"/>
        <v>42433.080497685187</v>
      </c>
      <c r="T181" s="10">
        <f t="shared" si="16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7"/>
        <v>0.33416666666666667</v>
      </c>
      <c r="P182" s="6">
        <f t="shared" si="12"/>
        <v>30.85</v>
      </c>
      <c r="Q182" t="str">
        <f t="shared" si="13"/>
        <v>film &amp; video</v>
      </c>
      <c r="R182" t="str">
        <f t="shared" si="14"/>
        <v>drama</v>
      </c>
      <c r="S182" s="10">
        <f t="shared" si="15"/>
        <v>42107.791666666672</v>
      </c>
      <c r="T182" s="10">
        <f t="shared" si="16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7"/>
        <v>0.21092608822670172</v>
      </c>
      <c r="P183" s="6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10">
        <f t="shared" si="15"/>
        <v>42177.741840277777</v>
      </c>
      <c r="T183" s="10">
        <f t="shared" si="16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7"/>
        <v>0</v>
      </c>
      <c r="P184" s="6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s="10">
        <f t="shared" si="15"/>
        <v>42742.011944444443</v>
      </c>
      <c r="T184" s="10">
        <f t="shared" si="16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7"/>
        <v>0.35855999999999999</v>
      </c>
      <c r="P185" s="6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10">
        <f t="shared" si="15"/>
        <v>41969.851967592593</v>
      </c>
      <c r="T185" s="10">
        <f t="shared" si="16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7"/>
        <v>3.4000000000000002E-2</v>
      </c>
      <c r="P186" s="6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10">
        <f t="shared" si="15"/>
        <v>41883.165972222225</v>
      </c>
      <c r="T186" s="10">
        <f t="shared" si="16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7"/>
        <v>5.5E-2</v>
      </c>
      <c r="P187" s="6">
        <f t="shared" si="12"/>
        <v>220</v>
      </c>
      <c r="Q187" t="str">
        <f t="shared" si="13"/>
        <v>film &amp; video</v>
      </c>
      <c r="R187" t="str">
        <f t="shared" si="14"/>
        <v>drama</v>
      </c>
      <c r="S187" s="10">
        <f t="shared" si="15"/>
        <v>42600.91133101852</v>
      </c>
      <c r="T187" s="10">
        <f t="shared" si="16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7"/>
        <v>0</v>
      </c>
      <c r="P188" s="6" t="e">
        <f t="shared" si="12"/>
        <v>#DIV/0!</v>
      </c>
      <c r="Q188" t="str">
        <f t="shared" si="13"/>
        <v>film &amp; video</v>
      </c>
      <c r="R188" t="str">
        <f t="shared" si="14"/>
        <v>drama</v>
      </c>
      <c r="S188" s="10">
        <f t="shared" si="15"/>
        <v>42797.833333333328</v>
      </c>
      <c r="T188" s="10">
        <f t="shared" si="16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7"/>
        <v>0.16</v>
      </c>
      <c r="P189" s="6">
        <f t="shared" si="12"/>
        <v>160</v>
      </c>
      <c r="Q189" t="str">
        <f t="shared" si="13"/>
        <v>film &amp; video</v>
      </c>
      <c r="R189" t="str">
        <f t="shared" si="14"/>
        <v>drama</v>
      </c>
      <c r="S189" s="10">
        <f t="shared" si="15"/>
        <v>42206.290972222225</v>
      </c>
      <c r="T189" s="10">
        <f t="shared" si="16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7"/>
        <v>0</v>
      </c>
      <c r="P190" s="6" t="e">
        <f t="shared" si="12"/>
        <v>#DIV/0!</v>
      </c>
      <c r="Q190" t="str">
        <f t="shared" si="13"/>
        <v>film &amp; video</v>
      </c>
      <c r="R190" t="str">
        <f t="shared" si="14"/>
        <v>drama</v>
      </c>
      <c r="S190" s="10">
        <f t="shared" si="15"/>
        <v>41887.18304398148</v>
      </c>
      <c r="T190" s="10">
        <f t="shared" si="16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7"/>
        <v>6.8999999999999997E-4</v>
      </c>
      <c r="P191" s="6">
        <f t="shared" si="12"/>
        <v>69</v>
      </c>
      <c r="Q191" t="str">
        <f t="shared" si="13"/>
        <v>film &amp; video</v>
      </c>
      <c r="R191" t="str">
        <f t="shared" si="14"/>
        <v>drama</v>
      </c>
      <c r="S191" s="10">
        <f t="shared" si="15"/>
        <v>42616.690706018519</v>
      </c>
      <c r="T191" s="10">
        <f t="shared" si="16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7"/>
        <v>4.1666666666666666E-3</v>
      </c>
      <c r="P192" s="6">
        <f t="shared" si="12"/>
        <v>50</v>
      </c>
      <c r="Q192" t="str">
        <f t="shared" si="13"/>
        <v>film &amp; video</v>
      </c>
      <c r="R192" t="str">
        <f t="shared" si="14"/>
        <v>drama</v>
      </c>
      <c r="S192" s="10">
        <f t="shared" si="15"/>
        <v>42537.650995370372</v>
      </c>
      <c r="T192" s="10">
        <f t="shared" si="16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7"/>
        <v>0.05</v>
      </c>
      <c r="P193" s="6">
        <f t="shared" si="12"/>
        <v>83.33</v>
      </c>
      <c r="Q193" t="str">
        <f t="shared" si="13"/>
        <v>film &amp; video</v>
      </c>
      <c r="R193" t="str">
        <f t="shared" si="14"/>
        <v>drama</v>
      </c>
      <c r="S193" s="10">
        <f t="shared" si="15"/>
        <v>42279.441412037035</v>
      </c>
      <c r="T193" s="10">
        <f t="shared" si="16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7"/>
        <v>1.7E-5</v>
      </c>
      <c r="P194" s="6">
        <f t="shared" ref="P194:P257" si="18">ROUND(E194/L194,2)</f>
        <v>5.67</v>
      </c>
      <c r="Q194" t="str">
        <f t="shared" si="13"/>
        <v>film &amp; video</v>
      </c>
      <c r="R194" t="str">
        <f t="shared" si="14"/>
        <v>drama</v>
      </c>
      <c r="S194" s="10">
        <f t="shared" si="15"/>
        <v>41929.792037037041</v>
      </c>
      <c r="T194" s="10">
        <f t="shared" si="16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17"/>
        <v>0</v>
      </c>
      <c r="P195" s="6" t="e">
        <f t="shared" si="18"/>
        <v>#DIV/0!</v>
      </c>
      <c r="Q195" t="str">
        <f t="shared" ref="Q195:Q258" si="19">LEFT($N195,FIND("/",$N195)-1)</f>
        <v>film &amp; video</v>
      </c>
      <c r="R195" t="str">
        <f t="shared" ref="R195:R258" si="20">RIGHT($N195,LEN($N195)-FIND("/",$N195))</f>
        <v>drama</v>
      </c>
      <c r="S195" s="10">
        <f t="shared" ref="S195:S258" si="21">((($I195/60)/60)/24)+DATE(1970,1,1)</f>
        <v>41971.976458333331</v>
      </c>
      <c r="T195" s="10">
        <f t="shared" ref="T195:T258" si="22">((($J195/60)/60)/24)+DATE(1970,1,1)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7"/>
        <v>1.1999999999999999E-3</v>
      </c>
      <c r="P196" s="6">
        <f t="shared" si="18"/>
        <v>1</v>
      </c>
      <c r="Q196" t="str">
        <f t="shared" si="19"/>
        <v>film &amp; video</v>
      </c>
      <c r="R196" t="str">
        <f t="shared" si="20"/>
        <v>drama</v>
      </c>
      <c r="S196" s="10">
        <f t="shared" si="21"/>
        <v>42435.996886574074</v>
      </c>
      <c r="T196" s="10">
        <f t="shared" si="22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ref="O197:O260" si="23">$E197/$D197</f>
        <v>0</v>
      </c>
      <c r="P197" s="6" t="e">
        <f t="shared" si="18"/>
        <v>#DIV/0!</v>
      </c>
      <c r="Q197" t="str">
        <f t="shared" si="19"/>
        <v>film &amp; video</v>
      </c>
      <c r="R197" t="str">
        <f t="shared" si="20"/>
        <v>drama</v>
      </c>
      <c r="S197" s="10">
        <f t="shared" si="21"/>
        <v>42195.67050925926</v>
      </c>
      <c r="T197" s="10">
        <f t="shared" si="22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23"/>
        <v>0.41857142857142859</v>
      </c>
      <c r="P198" s="6">
        <f t="shared" si="18"/>
        <v>77.11</v>
      </c>
      <c r="Q198" t="str">
        <f t="shared" si="19"/>
        <v>film &amp; video</v>
      </c>
      <c r="R198" t="str">
        <f t="shared" si="20"/>
        <v>drama</v>
      </c>
      <c r="S198" s="10">
        <f t="shared" si="21"/>
        <v>42287.875</v>
      </c>
      <c r="T198" s="10">
        <f t="shared" si="22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23"/>
        <v>0.1048</v>
      </c>
      <c r="P199" s="6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10">
        <f t="shared" si="21"/>
        <v>42783.875</v>
      </c>
      <c r="T199" s="10">
        <f t="shared" si="22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23"/>
        <v>1.116E-2</v>
      </c>
      <c r="P200" s="6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10">
        <f t="shared" si="21"/>
        <v>41917.383356481485</v>
      </c>
      <c r="T200" s="10">
        <f t="shared" si="22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23"/>
        <v>0</v>
      </c>
      <c r="P201" s="6" t="e">
        <f t="shared" si="18"/>
        <v>#DIV/0!</v>
      </c>
      <c r="Q201" t="str">
        <f t="shared" si="19"/>
        <v>film &amp; video</v>
      </c>
      <c r="R201" t="str">
        <f t="shared" si="20"/>
        <v>drama</v>
      </c>
      <c r="S201" s="10">
        <f t="shared" si="21"/>
        <v>42614.123865740738</v>
      </c>
      <c r="T201" s="10">
        <f t="shared" si="22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23"/>
        <v>0.26192500000000002</v>
      </c>
      <c r="P202" s="6">
        <f t="shared" si="18"/>
        <v>87.31</v>
      </c>
      <c r="Q202" t="str">
        <f t="shared" si="19"/>
        <v>film &amp; video</v>
      </c>
      <c r="R202" t="str">
        <f t="shared" si="20"/>
        <v>drama</v>
      </c>
      <c r="S202" s="10">
        <f t="shared" si="21"/>
        <v>41897.083368055559</v>
      </c>
      <c r="T202" s="10">
        <f t="shared" si="22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23"/>
        <v>0.58461538461538465</v>
      </c>
      <c r="P203" s="6">
        <f t="shared" si="18"/>
        <v>54.29</v>
      </c>
      <c r="Q203" t="str">
        <f t="shared" si="19"/>
        <v>film &amp; video</v>
      </c>
      <c r="R203" t="str">
        <f t="shared" si="20"/>
        <v>drama</v>
      </c>
      <c r="S203" s="10">
        <f t="shared" si="21"/>
        <v>42043.818622685183</v>
      </c>
      <c r="T203" s="10">
        <f t="shared" si="22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23"/>
        <v>0</v>
      </c>
      <c r="P204" s="6" t="e">
        <f t="shared" si="18"/>
        <v>#DIV/0!</v>
      </c>
      <c r="Q204" t="str">
        <f t="shared" si="19"/>
        <v>film &amp; video</v>
      </c>
      <c r="R204" t="str">
        <f t="shared" si="20"/>
        <v>drama</v>
      </c>
      <c r="S204" s="10">
        <f t="shared" si="21"/>
        <v>42285.874305555553</v>
      </c>
      <c r="T204" s="10">
        <f t="shared" si="22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23"/>
        <v>0.2984</v>
      </c>
      <c r="P205" s="6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10">
        <f t="shared" si="21"/>
        <v>42033.847962962958</v>
      </c>
      <c r="T205" s="10">
        <f t="shared" si="22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23"/>
        <v>0.50721666666666665</v>
      </c>
      <c r="P206" s="6">
        <f t="shared" si="18"/>
        <v>117.68</v>
      </c>
      <c r="Q206" t="str">
        <f t="shared" si="19"/>
        <v>film &amp; video</v>
      </c>
      <c r="R206" t="str">
        <f t="shared" si="20"/>
        <v>drama</v>
      </c>
      <c r="S206" s="10">
        <f t="shared" si="21"/>
        <v>42586.583368055552</v>
      </c>
      <c r="T206" s="10">
        <f t="shared" si="22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23"/>
        <v>0.16250000000000001</v>
      </c>
      <c r="P207" s="6">
        <f t="shared" si="18"/>
        <v>76.47</v>
      </c>
      <c r="Q207" t="str">
        <f t="shared" si="19"/>
        <v>film &amp; video</v>
      </c>
      <c r="R207" t="str">
        <f t="shared" si="20"/>
        <v>drama</v>
      </c>
      <c r="S207" s="10">
        <f t="shared" si="21"/>
        <v>42283.632199074069</v>
      </c>
      <c r="T207" s="10">
        <f t="shared" si="22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23"/>
        <v>0</v>
      </c>
      <c r="P208" s="6" t="e">
        <f t="shared" si="18"/>
        <v>#DIV/0!</v>
      </c>
      <c r="Q208" t="str">
        <f t="shared" si="19"/>
        <v>film &amp; video</v>
      </c>
      <c r="R208" t="str">
        <f t="shared" si="20"/>
        <v>drama</v>
      </c>
      <c r="S208" s="10">
        <f t="shared" si="21"/>
        <v>42588.004432870366</v>
      </c>
      <c r="T208" s="10">
        <f t="shared" si="22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23"/>
        <v>0.15214285714285714</v>
      </c>
      <c r="P209" s="6">
        <f t="shared" si="18"/>
        <v>163.85</v>
      </c>
      <c r="Q209" t="str">
        <f t="shared" si="19"/>
        <v>film &amp; video</v>
      </c>
      <c r="R209" t="str">
        <f t="shared" si="20"/>
        <v>drama</v>
      </c>
      <c r="S209" s="10">
        <f t="shared" si="21"/>
        <v>42008.197199074071</v>
      </c>
      <c r="T209" s="10">
        <f t="shared" si="22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23"/>
        <v>0</v>
      </c>
      <c r="P210" s="6" t="e">
        <f t="shared" si="18"/>
        <v>#DIV/0!</v>
      </c>
      <c r="Q210" t="str">
        <f t="shared" si="19"/>
        <v>film &amp; video</v>
      </c>
      <c r="R210" t="str">
        <f t="shared" si="20"/>
        <v>drama</v>
      </c>
      <c r="S210" s="10">
        <f t="shared" si="21"/>
        <v>41989.369988425926</v>
      </c>
      <c r="T210" s="10">
        <f t="shared" si="22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23"/>
        <v>0</v>
      </c>
      <c r="P211" s="6" t="e">
        <f t="shared" si="18"/>
        <v>#DIV/0!</v>
      </c>
      <c r="Q211" t="str">
        <f t="shared" si="19"/>
        <v>film &amp; video</v>
      </c>
      <c r="R211" t="str">
        <f t="shared" si="20"/>
        <v>drama</v>
      </c>
      <c r="S211" s="10">
        <f t="shared" si="21"/>
        <v>42195.922858796301</v>
      </c>
      <c r="T211" s="10">
        <f t="shared" si="22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23"/>
        <v>0.2525</v>
      </c>
      <c r="P212" s="6">
        <f t="shared" si="18"/>
        <v>91.82</v>
      </c>
      <c r="Q212" t="str">
        <f t="shared" si="19"/>
        <v>film &amp; video</v>
      </c>
      <c r="R212" t="str">
        <f t="shared" si="20"/>
        <v>drama</v>
      </c>
      <c r="S212" s="10">
        <f t="shared" si="21"/>
        <v>42278.208333333328</v>
      </c>
      <c r="T212" s="10">
        <f t="shared" si="22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23"/>
        <v>0.44600000000000001</v>
      </c>
      <c r="P213" s="6">
        <f t="shared" si="18"/>
        <v>185.83</v>
      </c>
      <c r="Q213" t="str">
        <f t="shared" si="19"/>
        <v>film &amp; video</v>
      </c>
      <c r="R213" t="str">
        <f t="shared" si="20"/>
        <v>drama</v>
      </c>
      <c r="S213" s="10">
        <f t="shared" si="21"/>
        <v>42266.159918981488</v>
      </c>
      <c r="T213" s="10">
        <f t="shared" si="22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23"/>
        <v>1.5873015873015873E-4</v>
      </c>
      <c r="P214" s="6">
        <f t="shared" si="18"/>
        <v>1</v>
      </c>
      <c r="Q214" t="str">
        <f t="shared" si="19"/>
        <v>film &amp; video</v>
      </c>
      <c r="R214" t="str">
        <f t="shared" si="20"/>
        <v>drama</v>
      </c>
      <c r="S214" s="10">
        <f t="shared" si="21"/>
        <v>42476.839351851857</v>
      </c>
      <c r="T214" s="10">
        <f t="shared" si="22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23"/>
        <v>4.0000000000000002E-4</v>
      </c>
      <c r="P215" s="6">
        <f t="shared" si="18"/>
        <v>20</v>
      </c>
      <c r="Q215" t="str">
        <f t="shared" si="19"/>
        <v>film &amp; video</v>
      </c>
      <c r="R215" t="str">
        <f t="shared" si="20"/>
        <v>drama</v>
      </c>
      <c r="S215" s="10">
        <f t="shared" si="21"/>
        <v>42232.587974537033</v>
      </c>
      <c r="T215" s="10">
        <f t="shared" si="22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23"/>
        <v>8.0000000000000007E-5</v>
      </c>
      <c r="P216" s="6">
        <f t="shared" si="18"/>
        <v>1</v>
      </c>
      <c r="Q216" t="str">
        <f t="shared" si="19"/>
        <v>film &amp; video</v>
      </c>
      <c r="R216" t="str">
        <f t="shared" si="20"/>
        <v>drama</v>
      </c>
      <c r="S216" s="10">
        <f t="shared" si="21"/>
        <v>42069.64061342593</v>
      </c>
      <c r="T216" s="10">
        <f t="shared" si="22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23"/>
        <v>2.2727272727272726E-3</v>
      </c>
      <c r="P217" s="6">
        <f t="shared" si="18"/>
        <v>10</v>
      </c>
      <c r="Q217" t="str">
        <f t="shared" si="19"/>
        <v>film &amp; video</v>
      </c>
      <c r="R217" t="str">
        <f t="shared" si="20"/>
        <v>drama</v>
      </c>
      <c r="S217" s="10">
        <f t="shared" si="21"/>
        <v>42417.999305555553</v>
      </c>
      <c r="T217" s="10">
        <f t="shared" si="22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23"/>
        <v>0.55698440000000005</v>
      </c>
      <c r="P218" s="6">
        <f t="shared" si="18"/>
        <v>331.54</v>
      </c>
      <c r="Q218" t="str">
        <f t="shared" si="19"/>
        <v>film &amp; video</v>
      </c>
      <c r="R218" t="str">
        <f t="shared" si="20"/>
        <v>drama</v>
      </c>
      <c r="S218" s="10">
        <f t="shared" si="21"/>
        <v>42116.917094907403</v>
      </c>
      <c r="T218" s="10">
        <f t="shared" si="22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23"/>
        <v>0.11942999999999999</v>
      </c>
      <c r="P219" s="6">
        <f t="shared" si="18"/>
        <v>314.29000000000002</v>
      </c>
      <c r="Q219" t="str">
        <f t="shared" si="19"/>
        <v>film &amp; video</v>
      </c>
      <c r="R219" t="str">
        <f t="shared" si="20"/>
        <v>drama</v>
      </c>
      <c r="S219" s="10">
        <f t="shared" si="21"/>
        <v>42001.64061342593</v>
      </c>
      <c r="T219" s="10">
        <f t="shared" si="22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23"/>
        <v>0.02</v>
      </c>
      <c r="P220" s="6">
        <f t="shared" si="18"/>
        <v>100</v>
      </c>
      <c r="Q220" t="str">
        <f t="shared" si="19"/>
        <v>film &amp; video</v>
      </c>
      <c r="R220" t="str">
        <f t="shared" si="20"/>
        <v>drama</v>
      </c>
      <c r="S220" s="10">
        <f t="shared" si="21"/>
        <v>42139.628344907411</v>
      </c>
      <c r="T220" s="10">
        <f t="shared" si="22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23"/>
        <v>0.17630000000000001</v>
      </c>
      <c r="P221" s="6">
        <f t="shared" si="18"/>
        <v>115.99</v>
      </c>
      <c r="Q221" t="str">
        <f t="shared" si="19"/>
        <v>film &amp; video</v>
      </c>
      <c r="R221" t="str">
        <f t="shared" si="20"/>
        <v>drama</v>
      </c>
      <c r="S221" s="10">
        <f t="shared" si="21"/>
        <v>42461.290972222225</v>
      </c>
      <c r="T221" s="10">
        <f t="shared" si="22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23"/>
        <v>7.1999999999999998E-3</v>
      </c>
      <c r="P222" s="6">
        <f t="shared" si="18"/>
        <v>120</v>
      </c>
      <c r="Q222" t="str">
        <f t="shared" si="19"/>
        <v>film &amp; video</v>
      </c>
      <c r="R222" t="str">
        <f t="shared" si="20"/>
        <v>drama</v>
      </c>
      <c r="S222" s="10">
        <f t="shared" si="21"/>
        <v>42236.837499999994</v>
      </c>
      <c r="T222" s="10">
        <f t="shared" si="22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23"/>
        <v>0</v>
      </c>
      <c r="P223" s="6" t="e">
        <f t="shared" si="18"/>
        <v>#DIV/0!</v>
      </c>
      <c r="Q223" t="str">
        <f t="shared" si="19"/>
        <v>film &amp; video</v>
      </c>
      <c r="R223" t="str">
        <f t="shared" si="20"/>
        <v>drama</v>
      </c>
      <c r="S223" s="10">
        <f t="shared" si="21"/>
        <v>42091.79587962963</v>
      </c>
      <c r="T223" s="10">
        <f t="shared" si="22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23"/>
        <v>0.13</v>
      </c>
      <c r="P224" s="6">
        <f t="shared" si="18"/>
        <v>65</v>
      </c>
      <c r="Q224" t="str">
        <f t="shared" si="19"/>
        <v>film &amp; video</v>
      </c>
      <c r="R224" t="str">
        <f t="shared" si="20"/>
        <v>drama</v>
      </c>
      <c r="S224" s="10">
        <f t="shared" si="21"/>
        <v>42090.110416666663</v>
      </c>
      <c r="T224" s="10">
        <f t="shared" si="22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23"/>
        <v>0</v>
      </c>
      <c r="P225" s="6" t="e">
        <f t="shared" si="18"/>
        <v>#DIV/0!</v>
      </c>
      <c r="Q225" t="str">
        <f t="shared" si="19"/>
        <v>film &amp; video</v>
      </c>
      <c r="R225" t="str">
        <f t="shared" si="20"/>
        <v>drama</v>
      </c>
      <c r="S225" s="10">
        <f t="shared" si="21"/>
        <v>42512.045138888891</v>
      </c>
      <c r="T225" s="10">
        <f t="shared" si="22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23"/>
        <v>0</v>
      </c>
      <c r="P226" s="6" t="e">
        <f t="shared" si="18"/>
        <v>#DIV/0!</v>
      </c>
      <c r="Q226" t="str">
        <f t="shared" si="19"/>
        <v>film &amp; video</v>
      </c>
      <c r="R226" t="str">
        <f t="shared" si="20"/>
        <v>drama</v>
      </c>
      <c r="S226" s="10">
        <f t="shared" si="21"/>
        <v>42195.235254629632</v>
      </c>
      <c r="T226" s="10">
        <f t="shared" si="22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23"/>
        <v>0</v>
      </c>
      <c r="P227" s="6" t="e">
        <f t="shared" si="18"/>
        <v>#DIV/0!</v>
      </c>
      <c r="Q227" t="str">
        <f t="shared" si="19"/>
        <v>film &amp; video</v>
      </c>
      <c r="R227" t="str">
        <f t="shared" si="20"/>
        <v>drama</v>
      </c>
      <c r="S227" s="10">
        <f t="shared" si="21"/>
        <v>42468.919606481482</v>
      </c>
      <c r="T227" s="10">
        <f t="shared" si="22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23"/>
        <v>8.6206896551724137E-3</v>
      </c>
      <c r="P228" s="6">
        <f t="shared" si="18"/>
        <v>125</v>
      </c>
      <c r="Q228" t="str">
        <f t="shared" si="19"/>
        <v>film &amp; video</v>
      </c>
      <c r="R228" t="str">
        <f t="shared" si="20"/>
        <v>drama</v>
      </c>
      <c r="S228" s="10">
        <f t="shared" si="21"/>
        <v>42155.395138888889</v>
      </c>
      <c r="T228" s="10">
        <f t="shared" si="22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23"/>
        <v>0</v>
      </c>
      <c r="P229" s="6" t="e">
        <f t="shared" si="18"/>
        <v>#DIV/0!</v>
      </c>
      <c r="Q229" t="str">
        <f t="shared" si="19"/>
        <v>film &amp; video</v>
      </c>
      <c r="R229" t="str">
        <f t="shared" si="20"/>
        <v>drama</v>
      </c>
      <c r="S229" s="10">
        <f t="shared" si="21"/>
        <v>42194.893993055557</v>
      </c>
      <c r="T229" s="10">
        <f t="shared" si="22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23"/>
        <v>0</v>
      </c>
      <c r="P230" s="6" t="e">
        <f t="shared" si="18"/>
        <v>#DIV/0!</v>
      </c>
      <c r="Q230" t="str">
        <f t="shared" si="19"/>
        <v>film &amp; video</v>
      </c>
      <c r="R230" t="str">
        <f t="shared" si="20"/>
        <v>drama</v>
      </c>
      <c r="S230" s="10">
        <f t="shared" si="21"/>
        <v>42156.686400462961</v>
      </c>
      <c r="T230" s="10">
        <f t="shared" si="22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23"/>
        <v>0</v>
      </c>
      <c r="P231" s="6" t="e">
        <f t="shared" si="18"/>
        <v>#DIV/0!</v>
      </c>
      <c r="Q231" t="str">
        <f t="shared" si="19"/>
        <v>film &amp; video</v>
      </c>
      <c r="R231" t="str">
        <f t="shared" si="20"/>
        <v>drama</v>
      </c>
      <c r="S231" s="10">
        <f t="shared" si="21"/>
        <v>42413.933993055558</v>
      </c>
      <c r="T231" s="10">
        <f t="shared" si="22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23"/>
        <v>4.0000000000000001E-3</v>
      </c>
      <c r="P232" s="6">
        <f t="shared" si="18"/>
        <v>30</v>
      </c>
      <c r="Q232" t="str">
        <f t="shared" si="19"/>
        <v>film &amp; video</v>
      </c>
      <c r="R232" t="str">
        <f t="shared" si="20"/>
        <v>drama</v>
      </c>
      <c r="S232" s="10">
        <f t="shared" si="21"/>
        <v>42159.777210648142</v>
      </c>
      <c r="T232" s="10">
        <f t="shared" si="22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23"/>
        <v>0</v>
      </c>
      <c r="P233" s="6" t="e">
        <f t="shared" si="18"/>
        <v>#DIV/0!</v>
      </c>
      <c r="Q233" t="str">
        <f t="shared" si="19"/>
        <v>film &amp; video</v>
      </c>
      <c r="R233" t="str">
        <f t="shared" si="20"/>
        <v>drama</v>
      </c>
      <c r="S233" s="10">
        <f t="shared" si="21"/>
        <v>42371.958923611113</v>
      </c>
      <c r="T233" s="10">
        <f t="shared" si="22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23"/>
        <v>2.75E-2</v>
      </c>
      <c r="P234" s="6">
        <f t="shared" si="18"/>
        <v>15.71</v>
      </c>
      <c r="Q234" t="str">
        <f t="shared" si="19"/>
        <v>film &amp; video</v>
      </c>
      <c r="R234" t="str">
        <f t="shared" si="20"/>
        <v>drama</v>
      </c>
      <c r="S234" s="10">
        <f t="shared" si="21"/>
        <v>42062.82576388889</v>
      </c>
      <c r="T234" s="10">
        <f t="shared" si="22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23"/>
        <v>0</v>
      </c>
      <c r="P235" s="6" t="e">
        <f t="shared" si="18"/>
        <v>#DIV/0!</v>
      </c>
      <c r="Q235" t="str">
        <f t="shared" si="19"/>
        <v>film &amp; video</v>
      </c>
      <c r="R235" t="str">
        <f t="shared" si="20"/>
        <v>drama</v>
      </c>
      <c r="S235" s="10">
        <f t="shared" si="21"/>
        <v>42642.911712962959</v>
      </c>
      <c r="T235" s="10">
        <f t="shared" si="22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23"/>
        <v>0.40100000000000002</v>
      </c>
      <c r="P236" s="6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10">
        <f t="shared" si="21"/>
        <v>42176.035405092596</v>
      </c>
      <c r="T236" s="10">
        <f t="shared" si="22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23"/>
        <v>0</v>
      </c>
      <c r="P237" s="6" t="e">
        <f t="shared" si="18"/>
        <v>#DIV/0!</v>
      </c>
      <c r="Q237" t="str">
        <f t="shared" si="19"/>
        <v>film &amp; video</v>
      </c>
      <c r="R237" t="str">
        <f t="shared" si="20"/>
        <v>drama</v>
      </c>
      <c r="S237" s="10">
        <f t="shared" si="21"/>
        <v>42194.908530092594</v>
      </c>
      <c r="T237" s="10">
        <f t="shared" si="22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23"/>
        <v>0</v>
      </c>
      <c r="P238" s="6" t="e">
        <f t="shared" si="18"/>
        <v>#DIV/0!</v>
      </c>
      <c r="Q238" t="str">
        <f t="shared" si="19"/>
        <v>film &amp; video</v>
      </c>
      <c r="R238" t="str">
        <f t="shared" si="20"/>
        <v>drama</v>
      </c>
      <c r="S238" s="10">
        <f t="shared" si="21"/>
        <v>42374</v>
      </c>
      <c r="T238" s="10">
        <f t="shared" si="22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23"/>
        <v>3.3333333333333335E-3</v>
      </c>
      <c r="P239" s="6">
        <f t="shared" si="18"/>
        <v>50</v>
      </c>
      <c r="Q239" t="str">
        <f t="shared" si="19"/>
        <v>film &amp; video</v>
      </c>
      <c r="R239" t="str">
        <f t="shared" si="20"/>
        <v>drama</v>
      </c>
      <c r="S239" s="10">
        <f t="shared" si="21"/>
        <v>42437.577187499999</v>
      </c>
      <c r="T239" s="10">
        <f t="shared" si="22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23"/>
        <v>0</v>
      </c>
      <c r="P240" s="6" t="e">
        <f t="shared" si="18"/>
        <v>#DIV/0!</v>
      </c>
      <c r="Q240" t="str">
        <f t="shared" si="19"/>
        <v>film &amp; video</v>
      </c>
      <c r="R240" t="str">
        <f t="shared" si="20"/>
        <v>drama</v>
      </c>
      <c r="S240" s="10">
        <f t="shared" si="21"/>
        <v>42734.375</v>
      </c>
      <c r="T240" s="10">
        <f t="shared" si="22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23"/>
        <v>0.25</v>
      </c>
      <c r="P241" s="6">
        <f t="shared" si="18"/>
        <v>50</v>
      </c>
      <c r="Q241" t="str">
        <f t="shared" si="19"/>
        <v>film &amp; video</v>
      </c>
      <c r="R241" t="str">
        <f t="shared" si="20"/>
        <v>drama</v>
      </c>
      <c r="S241" s="10">
        <f t="shared" si="21"/>
        <v>42316.5</v>
      </c>
      <c r="T241" s="10">
        <f t="shared" si="22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23"/>
        <v>1.0763413333333334</v>
      </c>
      <c r="P242" s="6">
        <f t="shared" si="18"/>
        <v>117.85</v>
      </c>
      <c r="Q242" t="str">
        <f t="shared" si="19"/>
        <v>film &amp; video</v>
      </c>
      <c r="R242" t="str">
        <f t="shared" si="20"/>
        <v>documentary</v>
      </c>
      <c r="S242" s="10">
        <f t="shared" si="21"/>
        <v>41399.708460648151</v>
      </c>
      <c r="T242" s="10">
        <f t="shared" si="22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23"/>
        <v>1.1263736263736264</v>
      </c>
      <c r="P243" s="6">
        <f t="shared" si="18"/>
        <v>109.04</v>
      </c>
      <c r="Q243" t="str">
        <f t="shared" si="19"/>
        <v>film &amp; video</v>
      </c>
      <c r="R243" t="str">
        <f t="shared" si="20"/>
        <v>documentary</v>
      </c>
      <c r="S243" s="10">
        <f t="shared" si="21"/>
        <v>41994.697962962964</v>
      </c>
      <c r="T243" s="10">
        <f t="shared" si="22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23"/>
        <v>1.1346153846153846</v>
      </c>
      <c r="P244" s="6">
        <f t="shared" si="18"/>
        <v>73.02</v>
      </c>
      <c r="Q244" t="str">
        <f t="shared" si="19"/>
        <v>film &amp; video</v>
      </c>
      <c r="R244" t="str">
        <f t="shared" si="20"/>
        <v>documentary</v>
      </c>
      <c r="S244" s="10">
        <f t="shared" si="21"/>
        <v>40897.492939814816</v>
      </c>
      <c r="T244" s="10">
        <f t="shared" si="22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23"/>
        <v>1.0259199999999999</v>
      </c>
      <c r="P245" s="6">
        <f t="shared" si="18"/>
        <v>78.2</v>
      </c>
      <c r="Q245" t="str">
        <f t="shared" si="19"/>
        <v>film &amp; video</v>
      </c>
      <c r="R245" t="str">
        <f t="shared" si="20"/>
        <v>documentary</v>
      </c>
      <c r="S245" s="10">
        <f t="shared" si="21"/>
        <v>41692.047500000001</v>
      </c>
      <c r="T245" s="10">
        <f t="shared" si="22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23"/>
        <v>1.1375714285714287</v>
      </c>
      <c r="P246" s="6">
        <f t="shared" si="18"/>
        <v>47.4</v>
      </c>
      <c r="Q246" t="str">
        <f t="shared" si="19"/>
        <v>film &amp; video</v>
      </c>
      <c r="R246" t="str">
        <f t="shared" si="20"/>
        <v>documentary</v>
      </c>
      <c r="S246" s="10">
        <f t="shared" si="21"/>
        <v>40253.29583333333</v>
      </c>
      <c r="T246" s="10">
        <f t="shared" si="22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23"/>
        <v>1.0371999999999999</v>
      </c>
      <c r="P247" s="6">
        <f t="shared" si="18"/>
        <v>54.02</v>
      </c>
      <c r="Q247" t="str">
        <f t="shared" si="19"/>
        <v>film &amp; video</v>
      </c>
      <c r="R247" t="str">
        <f t="shared" si="20"/>
        <v>documentary</v>
      </c>
      <c r="S247" s="10">
        <f t="shared" si="21"/>
        <v>41137.053067129629</v>
      </c>
      <c r="T247" s="10">
        <f t="shared" si="22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23"/>
        <v>3.0546000000000002</v>
      </c>
      <c r="P248" s="6">
        <f t="shared" si="18"/>
        <v>68.489999999999995</v>
      </c>
      <c r="Q248" t="str">
        <f t="shared" si="19"/>
        <v>film &amp; video</v>
      </c>
      <c r="R248" t="str">
        <f t="shared" si="20"/>
        <v>documentary</v>
      </c>
      <c r="S248" s="10">
        <f t="shared" si="21"/>
        <v>40530.405150462961</v>
      </c>
      <c r="T248" s="10">
        <f t="shared" si="22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23"/>
        <v>1.341</v>
      </c>
      <c r="P249" s="6">
        <f t="shared" si="18"/>
        <v>108.15</v>
      </c>
      <c r="Q249" t="str">
        <f t="shared" si="19"/>
        <v>film &amp; video</v>
      </c>
      <c r="R249" t="str">
        <f t="shared" si="20"/>
        <v>documentary</v>
      </c>
      <c r="S249" s="10">
        <f t="shared" si="21"/>
        <v>40467.152083333334</v>
      </c>
      <c r="T249" s="10">
        <f t="shared" si="22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23"/>
        <v>1.0133294117647058</v>
      </c>
      <c r="P250" s="6">
        <f t="shared" si="18"/>
        <v>589.95000000000005</v>
      </c>
      <c r="Q250" t="str">
        <f t="shared" si="19"/>
        <v>film &amp; video</v>
      </c>
      <c r="R250" t="str">
        <f t="shared" si="20"/>
        <v>documentary</v>
      </c>
      <c r="S250" s="10">
        <f t="shared" si="21"/>
        <v>40915.774409722224</v>
      </c>
      <c r="T250" s="10">
        <f t="shared" si="22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23"/>
        <v>1.1292</v>
      </c>
      <c r="P251" s="6">
        <f t="shared" si="18"/>
        <v>48.05</v>
      </c>
      <c r="Q251" t="str">
        <f t="shared" si="19"/>
        <v>film &amp; video</v>
      </c>
      <c r="R251" t="str">
        <f t="shared" si="20"/>
        <v>documentary</v>
      </c>
      <c r="S251" s="10">
        <f t="shared" si="21"/>
        <v>40412.736111111109</v>
      </c>
      <c r="T251" s="10">
        <f t="shared" si="22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23"/>
        <v>1.0558333333333334</v>
      </c>
      <c r="P252" s="6">
        <f t="shared" si="18"/>
        <v>72.48</v>
      </c>
      <c r="Q252" t="str">
        <f t="shared" si="19"/>
        <v>film &amp; video</v>
      </c>
      <c r="R252" t="str">
        <f t="shared" si="20"/>
        <v>documentary</v>
      </c>
      <c r="S252" s="10">
        <f t="shared" si="21"/>
        <v>41431.565868055557</v>
      </c>
      <c r="T252" s="10">
        <f t="shared" si="22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23"/>
        <v>1.2557142857142858</v>
      </c>
      <c r="P253" s="6">
        <f t="shared" si="18"/>
        <v>57.08</v>
      </c>
      <c r="Q253" t="str">
        <f t="shared" si="19"/>
        <v>film &amp; video</v>
      </c>
      <c r="R253" t="str">
        <f t="shared" si="20"/>
        <v>documentary</v>
      </c>
      <c r="S253" s="10">
        <f t="shared" si="21"/>
        <v>41045.791666666664</v>
      </c>
      <c r="T253" s="10">
        <f t="shared" si="22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23"/>
        <v>1.8455999999999999</v>
      </c>
      <c r="P254" s="6">
        <f t="shared" si="18"/>
        <v>85.44</v>
      </c>
      <c r="Q254" t="str">
        <f t="shared" si="19"/>
        <v>film &amp; video</v>
      </c>
      <c r="R254" t="str">
        <f t="shared" si="20"/>
        <v>documentary</v>
      </c>
      <c r="S254" s="10">
        <f t="shared" si="21"/>
        <v>40330.165972222225</v>
      </c>
      <c r="T254" s="10">
        <f t="shared" si="22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23"/>
        <v>1.0073333333333334</v>
      </c>
      <c r="P255" s="6">
        <f t="shared" si="18"/>
        <v>215.86</v>
      </c>
      <c r="Q255" t="str">
        <f t="shared" si="19"/>
        <v>film &amp; video</v>
      </c>
      <c r="R255" t="str">
        <f t="shared" si="20"/>
        <v>documentary</v>
      </c>
      <c r="S255" s="10">
        <f t="shared" si="21"/>
        <v>40954.650868055556</v>
      </c>
      <c r="T255" s="10">
        <f t="shared" si="22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23"/>
        <v>1.1694724999999999</v>
      </c>
      <c r="P256" s="6">
        <f t="shared" si="18"/>
        <v>89.39</v>
      </c>
      <c r="Q256" t="str">
        <f t="shared" si="19"/>
        <v>film &amp; video</v>
      </c>
      <c r="R256" t="str">
        <f t="shared" si="20"/>
        <v>documentary</v>
      </c>
      <c r="S256" s="10">
        <f t="shared" si="21"/>
        <v>42294.083333333328</v>
      </c>
      <c r="T256" s="10">
        <f t="shared" si="22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23"/>
        <v>1.0673325</v>
      </c>
      <c r="P257" s="6">
        <f t="shared" si="18"/>
        <v>45.42</v>
      </c>
      <c r="Q257" t="str">
        <f t="shared" si="19"/>
        <v>film &amp; video</v>
      </c>
      <c r="R257" t="str">
        <f t="shared" si="20"/>
        <v>documentary</v>
      </c>
      <c r="S257" s="10">
        <f t="shared" si="21"/>
        <v>40618.48474537037</v>
      </c>
      <c r="T257" s="10">
        <f t="shared" si="22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23"/>
        <v>1.391</v>
      </c>
      <c r="P258" s="6">
        <f t="shared" ref="P258:P321" si="24">ROUND(E258/L258,2)</f>
        <v>65.760000000000005</v>
      </c>
      <c r="Q258" t="str">
        <f t="shared" si="19"/>
        <v>film &amp; video</v>
      </c>
      <c r="R258" t="str">
        <f t="shared" si="20"/>
        <v>documentary</v>
      </c>
      <c r="S258" s="10">
        <f t="shared" si="21"/>
        <v>41349.769293981481</v>
      </c>
      <c r="T258" s="10">
        <f t="shared" si="22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23"/>
        <v>1.0672648571428571</v>
      </c>
      <c r="P259" s="6">
        <f t="shared" si="24"/>
        <v>66.7</v>
      </c>
      <c r="Q259" t="str">
        <f t="shared" ref="Q259:Q322" si="25">LEFT($N259,FIND("/",$N259)-1)</f>
        <v>film &amp; video</v>
      </c>
      <c r="R259" t="str">
        <f t="shared" ref="R259:R322" si="26">RIGHT($N259,LEN($N259)-FIND("/",$N259))</f>
        <v>documentary</v>
      </c>
      <c r="S259" s="10">
        <f t="shared" ref="S259:S322" si="27">((($I259/60)/60)/24)+DATE(1970,1,1)</f>
        <v>42509.626875000002</v>
      </c>
      <c r="T259" s="10">
        <f t="shared" ref="T259:T322" si="28">((($J259/60)/60)/24)+DATE(1970,1,1)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3"/>
        <v>1.9114</v>
      </c>
      <c r="P260" s="6">
        <f t="shared" si="24"/>
        <v>83.35</v>
      </c>
      <c r="Q260" t="str">
        <f t="shared" si="25"/>
        <v>film &amp; video</v>
      </c>
      <c r="R260" t="str">
        <f t="shared" si="26"/>
        <v>documentary</v>
      </c>
      <c r="S260" s="10">
        <f t="shared" si="27"/>
        <v>40712.051689814813</v>
      </c>
      <c r="T260" s="10">
        <f t="shared" si="28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ref="O261:O324" si="29">$E261/$D261</f>
        <v>1.3193789333333332</v>
      </c>
      <c r="P261" s="6">
        <f t="shared" si="24"/>
        <v>105.05</v>
      </c>
      <c r="Q261" t="str">
        <f t="shared" si="25"/>
        <v>film &amp; video</v>
      </c>
      <c r="R261" t="str">
        <f t="shared" si="26"/>
        <v>documentary</v>
      </c>
      <c r="S261" s="10">
        <f t="shared" si="27"/>
        <v>42102.738067129627</v>
      </c>
      <c r="T261" s="10">
        <f t="shared" si="28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9"/>
        <v>1.0640000000000001</v>
      </c>
      <c r="P262" s="6">
        <f t="shared" si="24"/>
        <v>120.91</v>
      </c>
      <c r="Q262" t="str">
        <f t="shared" si="25"/>
        <v>film &amp; video</v>
      </c>
      <c r="R262" t="str">
        <f t="shared" si="26"/>
        <v>documentary</v>
      </c>
      <c r="S262" s="10">
        <f t="shared" si="27"/>
        <v>40376.415972222225</v>
      </c>
      <c r="T262" s="10">
        <f t="shared" si="28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9"/>
        <v>1.0740000000000001</v>
      </c>
      <c r="P263" s="6">
        <f t="shared" si="24"/>
        <v>97.64</v>
      </c>
      <c r="Q263" t="str">
        <f t="shared" si="25"/>
        <v>film &amp; video</v>
      </c>
      <c r="R263" t="str">
        <f t="shared" si="26"/>
        <v>documentary</v>
      </c>
      <c r="S263" s="10">
        <f t="shared" si="27"/>
        <v>41067.621527777781</v>
      </c>
      <c r="T263" s="10">
        <f t="shared" si="28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9"/>
        <v>2.4</v>
      </c>
      <c r="P264" s="6">
        <f t="shared" si="24"/>
        <v>41.38</v>
      </c>
      <c r="Q264" t="str">
        <f t="shared" si="25"/>
        <v>film &amp; video</v>
      </c>
      <c r="R264" t="str">
        <f t="shared" si="26"/>
        <v>documentary</v>
      </c>
      <c r="S264" s="10">
        <f t="shared" si="27"/>
        <v>40600.24800925926</v>
      </c>
      <c r="T264" s="10">
        <f t="shared" si="28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9"/>
        <v>1.1808107999999999</v>
      </c>
      <c r="P265" s="6">
        <f t="shared" si="24"/>
        <v>30.65</v>
      </c>
      <c r="Q265" t="str">
        <f t="shared" si="25"/>
        <v>film &amp; video</v>
      </c>
      <c r="R265" t="str">
        <f t="shared" si="26"/>
        <v>documentary</v>
      </c>
      <c r="S265" s="10">
        <f t="shared" si="27"/>
        <v>41179.954791666663</v>
      </c>
      <c r="T265" s="10">
        <f t="shared" si="28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9"/>
        <v>1.1819999999999999</v>
      </c>
      <c r="P266" s="6">
        <f t="shared" si="24"/>
        <v>64.95</v>
      </c>
      <c r="Q266" t="str">
        <f t="shared" si="25"/>
        <v>film &amp; video</v>
      </c>
      <c r="R266" t="str">
        <f t="shared" si="26"/>
        <v>documentary</v>
      </c>
      <c r="S266" s="10">
        <f t="shared" si="27"/>
        <v>41040.620312500003</v>
      </c>
      <c r="T266" s="10">
        <f t="shared" si="28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9"/>
        <v>1.111</v>
      </c>
      <c r="P267" s="6">
        <f t="shared" si="24"/>
        <v>95.78</v>
      </c>
      <c r="Q267" t="str">
        <f t="shared" si="25"/>
        <v>film &amp; video</v>
      </c>
      <c r="R267" t="str">
        <f t="shared" si="26"/>
        <v>documentary</v>
      </c>
      <c r="S267" s="10">
        <f t="shared" si="27"/>
        <v>40308.844444444447</v>
      </c>
      <c r="T267" s="10">
        <f t="shared" si="28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9"/>
        <v>1.4550000000000001</v>
      </c>
      <c r="P268" s="6">
        <f t="shared" si="24"/>
        <v>40.42</v>
      </c>
      <c r="Q268" t="str">
        <f t="shared" si="25"/>
        <v>film &amp; video</v>
      </c>
      <c r="R268" t="str">
        <f t="shared" si="26"/>
        <v>documentary</v>
      </c>
      <c r="S268" s="10">
        <f t="shared" si="27"/>
        <v>40291.160416666666</v>
      </c>
      <c r="T268" s="10">
        <f t="shared" si="28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9"/>
        <v>1.3162883248730965</v>
      </c>
      <c r="P269" s="6">
        <f t="shared" si="24"/>
        <v>78.58</v>
      </c>
      <c r="Q269" t="str">
        <f t="shared" si="25"/>
        <v>film &amp; video</v>
      </c>
      <c r="R269" t="str">
        <f t="shared" si="26"/>
        <v>documentary</v>
      </c>
      <c r="S269" s="10">
        <f t="shared" si="27"/>
        <v>41815.452534722222</v>
      </c>
      <c r="T269" s="10">
        <f t="shared" si="28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9"/>
        <v>1.1140000000000001</v>
      </c>
      <c r="P270" s="6">
        <f t="shared" si="24"/>
        <v>50.18</v>
      </c>
      <c r="Q270" t="str">
        <f t="shared" si="25"/>
        <v>film &amp; video</v>
      </c>
      <c r="R270" t="str">
        <f t="shared" si="26"/>
        <v>documentary</v>
      </c>
      <c r="S270" s="10">
        <f t="shared" si="27"/>
        <v>40854.194189814814</v>
      </c>
      <c r="T270" s="10">
        <f t="shared" si="28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9"/>
        <v>1.4723377</v>
      </c>
      <c r="P271" s="6">
        <f t="shared" si="24"/>
        <v>92.25</v>
      </c>
      <c r="Q271" t="str">
        <f t="shared" si="25"/>
        <v>film &amp; video</v>
      </c>
      <c r="R271" t="str">
        <f t="shared" si="26"/>
        <v>documentary</v>
      </c>
      <c r="S271" s="10">
        <f t="shared" si="27"/>
        <v>42788.197013888886</v>
      </c>
      <c r="T271" s="10">
        <f t="shared" si="28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9"/>
        <v>1.5260869565217392</v>
      </c>
      <c r="P272" s="6">
        <f t="shared" si="24"/>
        <v>57.54</v>
      </c>
      <c r="Q272" t="str">
        <f t="shared" si="25"/>
        <v>film &amp; video</v>
      </c>
      <c r="R272" t="str">
        <f t="shared" si="26"/>
        <v>documentary</v>
      </c>
      <c r="S272" s="10">
        <f t="shared" si="27"/>
        <v>40688.166666666664</v>
      </c>
      <c r="T272" s="10">
        <f t="shared" si="28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9"/>
        <v>1.0468</v>
      </c>
      <c r="P273" s="6">
        <f t="shared" si="24"/>
        <v>109.42</v>
      </c>
      <c r="Q273" t="str">
        <f t="shared" si="25"/>
        <v>film &amp; video</v>
      </c>
      <c r="R273" t="str">
        <f t="shared" si="26"/>
        <v>documentary</v>
      </c>
      <c r="S273" s="10">
        <f t="shared" si="27"/>
        <v>41641.333333333336</v>
      </c>
      <c r="T273" s="10">
        <f t="shared" si="28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9"/>
        <v>1.7743366666666667</v>
      </c>
      <c r="P274" s="6">
        <f t="shared" si="24"/>
        <v>81.89</v>
      </c>
      <c r="Q274" t="str">
        <f t="shared" si="25"/>
        <v>film &amp; video</v>
      </c>
      <c r="R274" t="str">
        <f t="shared" si="26"/>
        <v>documentary</v>
      </c>
      <c r="S274" s="10">
        <f t="shared" si="27"/>
        <v>40296.78402777778</v>
      </c>
      <c r="T274" s="10">
        <f t="shared" si="28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9"/>
        <v>1.077758</v>
      </c>
      <c r="P275" s="6">
        <f t="shared" si="24"/>
        <v>45.67</v>
      </c>
      <c r="Q275" t="str">
        <f t="shared" si="25"/>
        <v>film &amp; video</v>
      </c>
      <c r="R275" t="str">
        <f t="shared" si="26"/>
        <v>documentary</v>
      </c>
      <c r="S275" s="10">
        <f t="shared" si="27"/>
        <v>40727.498449074075</v>
      </c>
      <c r="T275" s="10">
        <f t="shared" si="28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9"/>
        <v>1.56</v>
      </c>
      <c r="P276" s="6">
        <f t="shared" si="24"/>
        <v>55.22</v>
      </c>
      <c r="Q276" t="str">
        <f t="shared" si="25"/>
        <v>film &amp; video</v>
      </c>
      <c r="R276" t="str">
        <f t="shared" si="26"/>
        <v>documentary</v>
      </c>
      <c r="S276" s="10">
        <f t="shared" si="27"/>
        <v>41004.290972222225</v>
      </c>
      <c r="T276" s="10">
        <f t="shared" si="28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9"/>
        <v>1.08395</v>
      </c>
      <c r="P277" s="6">
        <f t="shared" si="24"/>
        <v>65.3</v>
      </c>
      <c r="Q277" t="str">
        <f t="shared" si="25"/>
        <v>film &amp; video</v>
      </c>
      <c r="R277" t="str">
        <f t="shared" si="26"/>
        <v>documentary</v>
      </c>
      <c r="S277" s="10">
        <f t="shared" si="27"/>
        <v>41223.073680555557</v>
      </c>
      <c r="T277" s="10">
        <f t="shared" si="28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9"/>
        <v>1.476</v>
      </c>
      <c r="P278" s="6">
        <f t="shared" si="24"/>
        <v>95.23</v>
      </c>
      <c r="Q278" t="str">
        <f t="shared" si="25"/>
        <v>film &amp; video</v>
      </c>
      <c r="R278" t="str">
        <f t="shared" si="26"/>
        <v>documentary</v>
      </c>
      <c r="S278" s="10">
        <f t="shared" si="27"/>
        <v>41027.040208333332</v>
      </c>
      <c r="T278" s="10">
        <f t="shared" si="28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9"/>
        <v>1.1038153846153846</v>
      </c>
      <c r="P279" s="6">
        <f t="shared" si="24"/>
        <v>75.44</v>
      </c>
      <c r="Q279" t="str">
        <f t="shared" si="25"/>
        <v>film &amp; video</v>
      </c>
      <c r="R279" t="str">
        <f t="shared" si="26"/>
        <v>documentary</v>
      </c>
      <c r="S279" s="10">
        <f t="shared" si="27"/>
        <v>42147.891423611116</v>
      </c>
      <c r="T279" s="10">
        <f t="shared" si="28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9"/>
        <v>1.5034814814814814</v>
      </c>
      <c r="P280" s="6">
        <f t="shared" si="24"/>
        <v>97.82</v>
      </c>
      <c r="Q280" t="str">
        <f t="shared" si="25"/>
        <v>film &amp; video</v>
      </c>
      <c r="R280" t="str">
        <f t="shared" si="26"/>
        <v>documentary</v>
      </c>
      <c r="S280" s="10">
        <f t="shared" si="27"/>
        <v>41194.040960648148</v>
      </c>
      <c r="T280" s="10">
        <f t="shared" si="28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9"/>
        <v>1.5731829411764706</v>
      </c>
      <c r="P281" s="6">
        <f t="shared" si="24"/>
        <v>87.69</v>
      </c>
      <c r="Q281" t="str">
        <f t="shared" si="25"/>
        <v>film &amp; video</v>
      </c>
      <c r="R281" t="str">
        <f t="shared" si="26"/>
        <v>documentary</v>
      </c>
      <c r="S281" s="10">
        <f t="shared" si="27"/>
        <v>42793.084027777775</v>
      </c>
      <c r="T281" s="10">
        <f t="shared" si="28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9"/>
        <v>1.5614399999999999</v>
      </c>
      <c r="P282" s="6">
        <f t="shared" si="24"/>
        <v>54.75</v>
      </c>
      <c r="Q282" t="str">
        <f t="shared" si="25"/>
        <v>film &amp; video</v>
      </c>
      <c r="R282" t="str">
        <f t="shared" si="26"/>
        <v>documentary</v>
      </c>
      <c r="S282" s="10">
        <f t="shared" si="27"/>
        <v>41789.590682870366</v>
      </c>
      <c r="T282" s="10">
        <f t="shared" si="28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9"/>
        <v>1.2058763636363636</v>
      </c>
      <c r="P283" s="6">
        <f t="shared" si="24"/>
        <v>83.95</v>
      </c>
      <c r="Q283" t="str">
        <f t="shared" si="25"/>
        <v>film &amp; video</v>
      </c>
      <c r="R283" t="str">
        <f t="shared" si="26"/>
        <v>documentary</v>
      </c>
      <c r="S283" s="10">
        <f t="shared" si="27"/>
        <v>40035.80972222222</v>
      </c>
      <c r="T283" s="10">
        <f t="shared" si="28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9"/>
        <v>1.0118888888888888</v>
      </c>
      <c r="P284" s="6">
        <f t="shared" si="24"/>
        <v>254.39</v>
      </c>
      <c r="Q284" t="str">
        <f t="shared" si="25"/>
        <v>film &amp; video</v>
      </c>
      <c r="R284" t="str">
        <f t="shared" si="26"/>
        <v>documentary</v>
      </c>
      <c r="S284" s="10">
        <f t="shared" si="27"/>
        <v>40231.916666666664</v>
      </c>
      <c r="T284" s="10">
        <f t="shared" si="28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9"/>
        <v>1.142725</v>
      </c>
      <c r="P285" s="6">
        <f t="shared" si="24"/>
        <v>101.83</v>
      </c>
      <c r="Q285" t="str">
        <f t="shared" si="25"/>
        <v>film &amp; video</v>
      </c>
      <c r="R285" t="str">
        <f t="shared" si="26"/>
        <v>documentary</v>
      </c>
      <c r="S285" s="10">
        <f t="shared" si="27"/>
        <v>40695.207638888889</v>
      </c>
      <c r="T285" s="10">
        <f t="shared" si="28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9"/>
        <v>1.0462615</v>
      </c>
      <c r="P286" s="6">
        <f t="shared" si="24"/>
        <v>55.07</v>
      </c>
      <c r="Q286" t="str">
        <f t="shared" si="25"/>
        <v>film &amp; video</v>
      </c>
      <c r="R286" t="str">
        <f t="shared" si="26"/>
        <v>documentary</v>
      </c>
      <c r="S286" s="10">
        <f t="shared" si="27"/>
        <v>40929.738194444442</v>
      </c>
      <c r="T286" s="10">
        <f t="shared" si="28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9"/>
        <v>2.2882507142857142</v>
      </c>
      <c r="P287" s="6">
        <f t="shared" si="24"/>
        <v>56.9</v>
      </c>
      <c r="Q287" t="str">
        <f t="shared" si="25"/>
        <v>film &amp; video</v>
      </c>
      <c r="R287" t="str">
        <f t="shared" si="26"/>
        <v>documentary</v>
      </c>
      <c r="S287" s="10">
        <f t="shared" si="27"/>
        <v>41536.756111111114</v>
      </c>
      <c r="T287" s="10">
        <f t="shared" si="28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9"/>
        <v>1.0915333333333332</v>
      </c>
      <c r="P288" s="6">
        <f t="shared" si="24"/>
        <v>121.28</v>
      </c>
      <c r="Q288" t="str">
        <f t="shared" si="25"/>
        <v>film &amp; video</v>
      </c>
      <c r="R288" t="str">
        <f t="shared" si="26"/>
        <v>documentary</v>
      </c>
      <c r="S288" s="10">
        <f t="shared" si="27"/>
        <v>41358.774583333332</v>
      </c>
      <c r="T288" s="10">
        <f t="shared" si="28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9"/>
        <v>1.7629999999999999</v>
      </c>
      <c r="P289" s="6">
        <f t="shared" si="24"/>
        <v>91.19</v>
      </c>
      <c r="Q289" t="str">
        <f t="shared" si="25"/>
        <v>film &amp; video</v>
      </c>
      <c r="R289" t="str">
        <f t="shared" si="26"/>
        <v>documentary</v>
      </c>
      <c r="S289" s="10">
        <f t="shared" si="27"/>
        <v>41215.166666666664</v>
      </c>
      <c r="T289" s="10">
        <f t="shared" si="28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9"/>
        <v>1.0321061999999999</v>
      </c>
      <c r="P290" s="6">
        <f t="shared" si="24"/>
        <v>115.45</v>
      </c>
      <c r="Q290" t="str">
        <f t="shared" si="25"/>
        <v>film &amp; video</v>
      </c>
      <c r="R290" t="str">
        <f t="shared" si="26"/>
        <v>documentary</v>
      </c>
      <c r="S290" s="10">
        <f t="shared" si="27"/>
        <v>41086.168900462959</v>
      </c>
      <c r="T290" s="10">
        <f t="shared" si="28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9"/>
        <v>1.0482</v>
      </c>
      <c r="P291" s="6">
        <f t="shared" si="24"/>
        <v>67.77</v>
      </c>
      <c r="Q291" t="str">
        <f t="shared" si="25"/>
        <v>film &amp; video</v>
      </c>
      <c r="R291" t="str">
        <f t="shared" si="26"/>
        <v>documentary</v>
      </c>
      <c r="S291" s="10">
        <f t="shared" si="27"/>
        <v>41580.456412037034</v>
      </c>
      <c r="T291" s="10">
        <f t="shared" si="28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9"/>
        <v>1.0668444444444445</v>
      </c>
      <c r="P292" s="6">
        <f t="shared" si="24"/>
        <v>28.58</v>
      </c>
      <c r="Q292" t="str">
        <f t="shared" si="25"/>
        <v>film &amp; video</v>
      </c>
      <c r="R292" t="str">
        <f t="shared" si="26"/>
        <v>documentary</v>
      </c>
      <c r="S292" s="10">
        <f t="shared" si="27"/>
        <v>40576.332638888889</v>
      </c>
      <c r="T292" s="10">
        <f t="shared" si="28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9"/>
        <v>1.2001999999999999</v>
      </c>
      <c r="P293" s="6">
        <f t="shared" si="24"/>
        <v>46.88</v>
      </c>
      <c r="Q293" t="str">
        <f t="shared" si="25"/>
        <v>film &amp; video</v>
      </c>
      <c r="R293" t="str">
        <f t="shared" si="26"/>
        <v>documentary</v>
      </c>
      <c r="S293" s="10">
        <f t="shared" si="27"/>
        <v>41395.000694444447</v>
      </c>
      <c r="T293" s="10">
        <f t="shared" si="28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9"/>
        <v>1.0150693333333334</v>
      </c>
      <c r="P294" s="6">
        <f t="shared" si="24"/>
        <v>154.41999999999999</v>
      </c>
      <c r="Q294" t="str">
        <f t="shared" si="25"/>
        <v>film &amp; video</v>
      </c>
      <c r="R294" t="str">
        <f t="shared" si="26"/>
        <v>documentary</v>
      </c>
      <c r="S294" s="10">
        <f t="shared" si="27"/>
        <v>40845.165972222225</v>
      </c>
      <c r="T294" s="10">
        <f t="shared" si="28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9"/>
        <v>1.0138461538461538</v>
      </c>
      <c r="P295" s="6">
        <f t="shared" si="24"/>
        <v>201.22</v>
      </c>
      <c r="Q295" t="str">
        <f t="shared" si="25"/>
        <v>film &amp; video</v>
      </c>
      <c r="R295" t="str">
        <f t="shared" si="26"/>
        <v>documentary</v>
      </c>
      <c r="S295" s="10">
        <f t="shared" si="27"/>
        <v>41749.667986111112</v>
      </c>
      <c r="T295" s="10">
        <f t="shared" si="28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9"/>
        <v>1</v>
      </c>
      <c r="P296" s="6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10">
        <f t="shared" si="27"/>
        <v>40378.666666666664</v>
      </c>
      <c r="T296" s="10">
        <f t="shared" si="28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9"/>
        <v>1.3310911999999999</v>
      </c>
      <c r="P297" s="6">
        <f t="shared" si="24"/>
        <v>100.08</v>
      </c>
      <c r="Q297" t="str">
        <f t="shared" si="25"/>
        <v>film &amp; video</v>
      </c>
      <c r="R297" t="str">
        <f t="shared" si="26"/>
        <v>documentary</v>
      </c>
      <c r="S297" s="10">
        <f t="shared" si="27"/>
        <v>41579</v>
      </c>
      <c r="T297" s="10">
        <f t="shared" si="28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9"/>
        <v>1.187262</v>
      </c>
      <c r="P298" s="6">
        <f t="shared" si="24"/>
        <v>230.09</v>
      </c>
      <c r="Q298" t="str">
        <f t="shared" si="25"/>
        <v>film &amp; video</v>
      </c>
      <c r="R298" t="str">
        <f t="shared" si="26"/>
        <v>documentary</v>
      </c>
      <c r="S298" s="10">
        <f t="shared" si="27"/>
        <v>41159.475497685184</v>
      </c>
      <c r="T298" s="10">
        <f t="shared" si="28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9"/>
        <v>1.0064</v>
      </c>
      <c r="P299" s="6">
        <f t="shared" si="24"/>
        <v>141.75</v>
      </c>
      <c r="Q299" t="str">
        <f t="shared" si="25"/>
        <v>film &amp; video</v>
      </c>
      <c r="R299" t="str">
        <f t="shared" si="26"/>
        <v>documentary</v>
      </c>
      <c r="S299" s="10">
        <f t="shared" si="27"/>
        <v>42125.165972222225</v>
      </c>
      <c r="T299" s="10">
        <f t="shared" si="28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9"/>
        <v>1.089324126984127</v>
      </c>
      <c r="P300" s="6">
        <f t="shared" si="24"/>
        <v>56.34</v>
      </c>
      <c r="Q300" t="str">
        <f t="shared" si="25"/>
        <v>film &amp; video</v>
      </c>
      <c r="R300" t="str">
        <f t="shared" si="26"/>
        <v>documentary</v>
      </c>
      <c r="S300" s="10">
        <f t="shared" si="27"/>
        <v>41768.875</v>
      </c>
      <c r="T300" s="10">
        <f t="shared" si="28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9"/>
        <v>1.789525</v>
      </c>
      <c r="P301" s="6">
        <f t="shared" si="24"/>
        <v>73.34</v>
      </c>
      <c r="Q301" t="str">
        <f t="shared" si="25"/>
        <v>film &amp; video</v>
      </c>
      <c r="R301" t="str">
        <f t="shared" si="26"/>
        <v>documentary</v>
      </c>
      <c r="S301" s="10">
        <f t="shared" si="27"/>
        <v>40499.266898148147</v>
      </c>
      <c r="T301" s="10">
        <f t="shared" si="28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9"/>
        <v>1.0172264</v>
      </c>
      <c r="P302" s="6">
        <f t="shared" si="24"/>
        <v>85.34</v>
      </c>
      <c r="Q302" t="str">
        <f t="shared" si="25"/>
        <v>film &amp; video</v>
      </c>
      <c r="R302" t="str">
        <f t="shared" si="26"/>
        <v>documentary</v>
      </c>
      <c r="S302" s="10">
        <f t="shared" si="27"/>
        <v>40657.959930555553</v>
      </c>
      <c r="T302" s="10">
        <f t="shared" si="28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9"/>
        <v>1.1873499999999999</v>
      </c>
      <c r="P303" s="6">
        <f t="shared" si="24"/>
        <v>61.5</v>
      </c>
      <c r="Q303" t="str">
        <f t="shared" si="25"/>
        <v>film &amp; video</v>
      </c>
      <c r="R303" t="str">
        <f t="shared" si="26"/>
        <v>documentary</v>
      </c>
      <c r="S303" s="10">
        <f t="shared" si="27"/>
        <v>41352.696006944447</v>
      </c>
      <c r="T303" s="10">
        <f t="shared" si="28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9"/>
        <v>1.0045999999999999</v>
      </c>
      <c r="P304" s="6">
        <f t="shared" si="24"/>
        <v>93.02</v>
      </c>
      <c r="Q304" t="str">
        <f t="shared" si="25"/>
        <v>film &amp; video</v>
      </c>
      <c r="R304" t="str">
        <f t="shared" si="26"/>
        <v>documentary</v>
      </c>
      <c r="S304" s="10">
        <f t="shared" si="27"/>
        <v>40963.856921296298</v>
      </c>
      <c r="T304" s="10">
        <f t="shared" si="28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9"/>
        <v>1.3746666666666667</v>
      </c>
      <c r="P305" s="6">
        <f t="shared" si="24"/>
        <v>50.29</v>
      </c>
      <c r="Q305" t="str">
        <f t="shared" si="25"/>
        <v>film &amp; video</v>
      </c>
      <c r="R305" t="str">
        <f t="shared" si="26"/>
        <v>documentary</v>
      </c>
      <c r="S305" s="10">
        <f t="shared" si="27"/>
        <v>41062.071134259262</v>
      </c>
      <c r="T305" s="10">
        <f t="shared" si="28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9"/>
        <v>2.3164705882352941</v>
      </c>
      <c r="P306" s="6">
        <f t="shared" si="24"/>
        <v>106.43</v>
      </c>
      <c r="Q306" t="str">
        <f t="shared" si="25"/>
        <v>film &amp; video</v>
      </c>
      <c r="R306" t="str">
        <f t="shared" si="26"/>
        <v>documentary</v>
      </c>
      <c r="S306" s="10">
        <f t="shared" si="27"/>
        <v>41153.083333333336</v>
      </c>
      <c r="T306" s="10">
        <f t="shared" si="28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9"/>
        <v>1.3033333333333332</v>
      </c>
      <c r="P307" s="6">
        <f t="shared" si="24"/>
        <v>51.72</v>
      </c>
      <c r="Q307" t="str">
        <f t="shared" si="25"/>
        <v>film &amp; video</v>
      </c>
      <c r="R307" t="str">
        <f t="shared" si="26"/>
        <v>documentary</v>
      </c>
      <c r="S307" s="10">
        <f t="shared" si="27"/>
        <v>40978.630196759259</v>
      </c>
      <c r="T307" s="10">
        <f t="shared" si="28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9"/>
        <v>2.9289999999999998</v>
      </c>
      <c r="P308" s="6">
        <f t="shared" si="24"/>
        <v>36.61</v>
      </c>
      <c r="Q308" t="str">
        <f t="shared" si="25"/>
        <v>film &amp; video</v>
      </c>
      <c r="R308" t="str">
        <f t="shared" si="26"/>
        <v>documentary</v>
      </c>
      <c r="S308" s="10">
        <f t="shared" si="27"/>
        <v>41353.795520833337</v>
      </c>
      <c r="T308" s="10">
        <f t="shared" si="28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9"/>
        <v>1.1131818181818183</v>
      </c>
      <c r="P309" s="6">
        <f t="shared" si="24"/>
        <v>42.52</v>
      </c>
      <c r="Q309" t="str">
        <f t="shared" si="25"/>
        <v>film &amp; video</v>
      </c>
      <c r="R309" t="str">
        <f t="shared" si="26"/>
        <v>documentary</v>
      </c>
      <c r="S309" s="10">
        <f t="shared" si="27"/>
        <v>41312.944456018515</v>
      </c>
      <c r="T309" s="10">
        <f t="shared" si="28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9"/>
        <v>1.0556666666666668</v>
      </c>
      <c r="P310" s="6">
        <f t="shared" si="24"/>
        <v>62.71</v>
      </c>
      <c r="Q310" t="str">
        <f t="shared" si="25"/>
        <v>film &amp; video</v>
      </c>
      <c r="R310" t="str">
        <f t="shared" si="26"/>
        <v>documentary</v>
      </c>
      <c r="S310" s="10">
        <f t="shared" si="27"/>
        <v>40612.694560185184</v>
      </c>
      <c r="T310" s="10">
        <f t="shared" si="28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9"/>
        <v>1.1894444444444445</v>
      </c>
      <c r="P311" s="6">
        <f t="shared" si="24"/>
        <v>89.96</v>
      </c>
      <c r="Q311" t="str">
        <f t="shared" si="25"/>
        <v>film &amp; video</v>
      </c>
      <c r="R311" t="str">
        <f t="shared" si="26"/>
        <v>documentary</v>
      </c>
      <c r="S311" s="10">
        <f t="shared" si="27"/>
        <v>41155.751550925925</v>
      </c>
      <c r="T311" s="10">
        <f t="shared" si="28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9"/>
        <v>1.04129</v>
      </c>
      <c r="P312" s="6">
        <f t="shared" si="24"/>
        <v>28.92</v>
      </c>
      <c r="Q312" t="str">
        <f t="shared" si="25"/>
        <v>film &amp; video</v>
      </c>
      <c r="R312" t="str">
        <f t="shared" si="26"/>
        <v>documentary</v>
      </c>
      <c r="S312" s="10">
        <f t="shared" si="27"/>
        <v>40836.083333333336</v>
      </c>
      <c r="T312" s="10">
        <f t="shared" si="28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9"/>
        <v>1.0410165</v>
      </c>
      <c r="P313" s="6">
        <f t="shared" si="24"/>
        <v>138.80000000000001</v>
      </c>
      <c r="Q313" t="str">
        <f t="shared" si="25"/>
        <v>film &amp; video</v>
      </c>
      <c r="R313" t="str">
        <f t="shared" si="26"/>
        <v>documentary</v>
      </c>
      <c r="S313" s="10">
        <f t="shared" si="27"/>
        <v>40909.332638888889</v>
      </c>
      <c r="T313" s="10">
        <f t="shared" si="28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9"/>
        <v>1.1187499999999999</v>
      </c>
      <c r="P314" s="6">
        <f t="shared" si="24"/>
        <v>61.3</v>
      </c>
      <c r="Q314" t="str">
        <f t="shared" si="25"/>
        <v>film &amp; video</v>
      </c>
      <c r="R314" t="str">
        <f t="shared" si="26"/>
        <v>documentary</v>
      </c>
      <c r="S314" s="10">
        <f t="shared" si="27"/>
        <v>41378.877685185187</v>
      </c>
      <c r="T314" s="10">
        <f t="shared" si="28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9"/>
        <v>1.0473529411764706</v>
      </c>
      <c r="P315" s="6">
        <f t="shared" si="24"/>
        <v>80.2</v>
      </c>
      <c r="Q315" t="str">
        <f t="shared" si="25"/>
        <v>film &amp; video</v>
      </c>
      <c r="R315" t="str">
        <f t="shared" si="26"/>
        <v>documentary</v>
      </c>
      <c r="S315" s="10">
        <f t="shared" si="27"/>
        <v>40401.665972222225</v>
      </c>
      <c r="T315" s="10">
        <f t="shared" si="28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9"/>
        <v>3.8515000000000001</v>
      </c>
      <c r="P316" s="6">
        <f t="shared" si="24"/>
        <v>32.1</v>
      </c>
      <c r="Q316" t="str">
        <f t="shared" si="25"/>
        <v>film &amp; video</v>
      </c>
      <c r="R316" t="str">
        <f t="shared" si="26"/>
        <v>documentary</v>
      </c>
      <c r="S316" s="10">
        <f t="shared" si="27"/>
        <v>41334.833194444444</v>
      </c>
      <c r="T316" s="10">
        <f t="shared" si="28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9"/>
        <v>1.01248</v>
      </c>
      <c r="P317" s="6">
        <f t="shared" si="24"/>
        <v>200.89</v>
      </c>
      <c r="Q317" t="str">
        <f t="shared" si="25"/>
        <v>film &amp; video</v>
      </c>
      <c r="R317" t="str">
        <f t="shared" si="26"/>
        <v>documentary</v>
      </c>
      <c r="S317" s="10">
        <f t="shared" si="27"/>
        <v>41143.77238425926</v>
      </c>
      <c r="T317" s="10">
        <f t="shared" si="28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9"/>
        <v>1.1377333333333333</v>
      </c>
      <c r="P318" s="6">
        <f t="shared" si="24"/>
        <v>108.01</v>
      </c>
      <c r="Q318" t="str">
        <f t="shared" si="25"/>
        <v>film &amp; video</v>
      </c>
      <c r="R318" t="str">
        <f t="shared" si="26"/>
        <v>documentary</v>
      </c>
      <c r="S318" s="10">
        <f t="shared" si="27"/>
        <v>41984.207638888889</v>
      </c>
      <c r="T318" s="10">
        <f t="shared" si="28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9"/>
        <v>1.0080333333333333</v>
      </c>
      <c r="P319" s="6">
        <f t="shared" si="24"/>
        <v>95.7</v>
      </c>
      <c r="Q319" t="str">
        <f t="shared" si="25"/>
        <v>film &amp; video</v>
      </c>
      <c r="R319" t="str">
        <f t="shared" si="26"/>
        <v>documentary</v>
      </c>
      <c r="S319" s="10">
        <f t="shared" si="27"/>
        <v>41619.676886574074</v>
      </c>
      <c r="T319" s="10">
        <f t="shared" si="28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9"/>
        <v>2.8332000000000002</v>
      </c>
      <c r="P320" s="6">
        <f t="shared" si="24"/>
        <v>49.88</v>
      </c>
      <c r="Q320" t="str">
        <f t="shared" si="25"/>
        <v>film &amp; video</v>
      </c>
      <c r="R320" t="str">
        <f t="shared" si="26"/>
        <v>documentary</v>
      </c>
      <c r="S320" s="10">
        <f t="shared" si="27"/>
        <v>41359.997118055559</v>
      </c>
      <c r="T320" s="10">
        <f t="shared" si="28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9"/>
        <v>1.1268</v>
      </c>
      <c r="P321" s="6">
        <f t="shared" si="24"/>
        <v>110.47</v>
      </c>
      <c r="Q321" t="str">
        <f t="shared" si="25"/>
        <v>film &amp; video</v>
      </c>
      <c r="R321" t="str">
        <f t="shared" si="26"/>
        <v>documentary</v>
      </c>
      <c r="S321" s="10">
        <f t="shared" si="27"/>
        <v>40211.332638888889</v>
      </c>
      <c r="T321" s="10">
        <f t="shared" si="28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9"/>
        <v>1.0658000000000001</v>
      </c>
      <c r="P322" s="6">
        <f t="shared" ref="P322:P385" si="30">ROUND(E322/L322,2)</f>
        <v>134.91</v>
      </c>
      <c r="Q322" t="str">
        <f t="shared" si="25"/>
        <v>film &amp; video</v>
      </c>
      <c r="R322" t="str">
        <f t="shared" si="26"/>
        <v>documentary</v>
      </c>
      <c r="S322" s="10">
        <f t="shared" si="27"/>
        <v>42360.958333333328</v>
      </c>
      <c r="T322" s="10">
        <f t="shared" si="28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29"/>
        <v>1.0266285714285714</v>
      </c>
      <c r="P323" s="6">
        <f t="shared" si="30"/>
        <v>106.62</v>
      </c>
      <c r="Q323" t="str">
        <f t="shared" ref="Q323:Q386" si="31">LEFT($N323,FIND("/",$N323)-1)</f>
        <v>film &amp; video</v>
      </c>
      <c r="R323" t="str">
        <f t="shared" ref="R323:R386" si="32">RIGHT($N323,LEN($N323)-FIND("/",$N323))</f>
        <v>documentary</v>
      </c>
      <c r="S323" s="10">
        <f t="shared" ref="S323:S386" si="33">((($I323/60)/60)/24)+DATE(1970,1,1)</f>
        <v>42682.488263888896</v>
      </c>
      <c r="T323" s="10">
        <f t="shared" ref="T323:T386" si="34">((($J323/60)/60)/24)+DATE(1970,1,1)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9"/>
        <v>1.0791200000000001</v>
      </c>
      <c r="P324" s="6">
        <f t="shared" si="30"/>
        <v>145.04</v>
      </c>
      <c r="Q324" t="str">
        <f t="shared" si="31"/>
        <v>film &amp; video</v>
      </c>
      <c r="R324" t="str">
        <f t="shared" si="32"/>
        <v>documentary</v>
      </c>
      <c r="S324" s="10">
        <f t="shared" si="33"/>
        <v>42503.57</v>
      </c>
      <c r="T324" s="10">
        <f t="shared" si="34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ref="O325:O388" si="35">$E325/$D325</f>
        <v>1.2307407407407407</v>
      </c>
      <c r="P325" s="6">
        <f t="shared" si="30"/>
        <v>114.59</v>
      </c>
      <c r="Q325" t="str">
        <f t="shared" si="31"/>
        <v>film &amp; video</v>
      </c>
      <c r="R325" t="str">
        <f t="shared" si="32"/>
        <v>documentary</v>
      </c>
      <c r="S325" s="10">
        <f t="shared" si="33"/>
        <v>42725.332638888889</v>
      </c>
      <c r="T325" s="10">
        <f t="shared" si="34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5"/>
        <v>1.016</v>
      </c>
      <c r="P326" s="6">
        <f t="shared" si="30"/>
        <v>105.32</v>
      </c>
      <c r="Q326" t="str">
        <f t="shared" si="31"/>
        <v>film &amp; video</v>
      </c>
      <c r="R326" t="str">
        <f t="shared" si="32"/>
        <v>documentary</v>
      </c>
      <c r="S326" s="10">
        <f t="shared" si="33"/>
        <v>42217.626250000001</v>
      </c>
      <c r="T326" s="10">
        <f t="shared" si="34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5"/>
        <v>1.04396</v>
      </c>
      <c r="P327" s="6">
        <f t="shared" si="30"/>
        <v>70.92</v>
      </c>
      <c r="Q327" t="str">
        <f t="shared" si="31"/>
        <v>film &amp; video</v>
      </c>
      <c r="R327" t="str">
        <f t="shared" si="32"/>
        <v>documentary</v>
      </c>
      <c r="S327" s="10">
        <f t="shared" si="33"/>
        <v>42724.187881944439</v>
      </c>
      <c r="T327" s="10">
        <f t="shared" si="34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5"/>
        <v>1.1292973333333334</v>
      </c>
      <c r="P328" s="6">
        <f t="shared" si="30"/>
        <v>147.16999999999999</v>
      </c>
      <c r="Q328" t="str">
        <f t="shared" si="31"/>
        <v>film &amp; video</v>
      </c>
      <c r="R328" t="str">
        <f t="shared" si="32"/>
        <v>documentary</v>
      </c>
      <c r="S328" s="10">
        <f t="shared" si="33"/>
        <v>42808.956250000003</v>
      </c>
      <c r="T328" s="10">
        <f t="shared" si="34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5"/>
        <v>1.3640000000000001</v>
      </c>
      <c r="P329" s="6">
        <f t="shared" si="30"/>
        <v>160.47</v>
      </c>
      <c r="Q329" t="str">
        <f t="shared" si="31"/>
        <v>film &amp; video</v>
      </c>
      <c r="R329" t="str">
        <f t="shared" si="32"/>
        <v>documentary</v>
      </c>
      <c r="S329" s="10">
        <f t="shared" si="33"/>
        <v>42085.333333333328</v>
      </c>
      <c r="T329" s="10">
        <f t="shared" si="34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5"/>
        <v>1.036144</v>
      </c>
      <c r="P330" s="6">
        <f t="shared" si="30"/>
        <v>156.05000000000001</v>
      </c>
      <c r="Q330" t="str">
        <f t="shared" si="31"/>
        <v>film &amp; video</v>
      </c>
      <c r="R330" t="str">
        <f t="shared" si="32"/>
        <v>documentary</v>
      </c>
      <c r="S330" s="10">
        <f t="shared" si="33"/>
        <v>42309.166666666672</v>
      </c>
      <c r="T330" s="10">
        <f t="shared" si="34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5"/>
        <v>1.0549999999999999</v>
      </c>
      <c r="P331" s="6">
        <f t="shared" si="30"/>
        <v>63.17</v>
      </c>
      <c r="Q331" t="str">
        <f t="shared" si="31"/>
        <v>film &amp; video</v>
      </c>
      <c r="R331" t="str">
        <f t="shared" si="32"/>
        <v>documentary</v>
      </c>
      <c r="S331" s="10">
        <f t="shared" si="33"/>
        <v>42315.166666666672</v>
      </c>
      <c r="T331" s="10">
        <f t="shared" si="34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5"/>
        <v>1.0182857142857142</v>
      </c>
      <c r="P332" s="6">
        <f t="shared" si="30"/>
        <v>104.82</v>
      </c>
      <c r="Q332" t="str">
        <f t="shared" si="31"/>
        <v>film &amp; video</v>
      </c>
      <c r="R332" t="str">
        <f t="shared" si="32"/>
        <v>documentary</v>
      </c>
      <c r="S332" s="10">
        <f t="shared" si="33"/>
        <v>41411.165972222225</v>
      </c>
      <c r="T332" s="10">
        <f t="shared" si="34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5"/>
        <v>1.0660499999999999</v>
      </c>
      <c r="P333" s="6">
        <f t="shared" si="30"/>
        <v>97.36</v>
      </c>
      <c r="Q333" t="str">
        <f t="shared" si="31"/>
        <v>film &amp; video</v>
      </c>
      <c r="R333" t="str">
        <f t="shared" si="32"/>
        <v>documentary</v>
      </c>
      <c r="S333" s="10">
        <f t="shared" si="33"/>
        <v>42538.581412037034</v>
      </c>
      <c r="T333" s="10">
        <f t="shared" si="34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5"/>
        <v>1.13015</v>
      </c>
      <c r="P334" s="6">
        <f t="shared" si="30"/>
        <v>203.63</v>
      </c>
      <c r="Q334" t="str">
        <f t="shared" si="31"/>
        <v>film &amp; video</v>
      </c>
      <c r="R334" t="str">
        <f t="shared" si="32"/>
        <v>documentary</v>
      </c>
      <c r="S334" s="10">
        <f t="shared" si="33"/>
        <v>42305.333333333328</v>
      </c>
      <c r="T334" s="10">
        <f t="shared" si="34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5"/>
        <v>1.252275</v>
      </c>
      <c r="P335" s="6">
        <f t="shared" si="30"/>
        <v>188.31</v>
      </c>
      <c r="Q335" t="str">
        <f t="shared" si="31"/>
        <v>film &amp; video</v>
      </c>
      <c r="R335" t="str">
        <f t="shared" si="32"/>
        <v>documentary</v>
      </c>
      <c r="S335" s="10">
        <f t="shared" si="33"/>
        <v>42467.59480324074</v>
      </c>
      <c r="T335" s="10">
        <f t="shared" si="34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5"/>
        <v>1.0119</v>
      </c>
      <c r="P336" s="6">
        <f t="shared" si="30"/>
        <v>146.65</v>
      </c>
      <c r="Q336" t="str">
        <f t="shared" si="31"/>
        <v>film &amp; video</v>
      </c>
      <c r="R336" t="str">
        <f t="shared" si="32"/>
        <v>documentary</v>
      </c>
      <c r="S336" s="10">
        <f t="shared" si="33"/>
        <v>42139.791666666672</v>
      </c>
      <c r="T336" s="10">
        <f t="shared" si="34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5"/>
        <v>1.0276470588235294</v>
      </c>
      <c r="P337" s="6">
        <f t="shared" si="30"/>
        <v>109.19</v>
      </c>
      <c r="Q337" t="str">
        <f t="shared" si="31"/>
        <v>film &amp; video</v>
      </c>
      <c r="R337" t="str">
        <f t="shared" si="32"/>
        <v>documentary</v>
      </c>
      <c r="S337" s="10">
        <f t="shared" si="33"/>
        <v>42132.916666666672</v>
      </c>
      <c r="T337" s="10">
        <f t="shared" si="34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5"/>
        <v>1.1683911999999999</v>
      </c>
      <c r="P338" s="6">
        <f t="shared" si="30"/>
        <v>59.25</v>
      </c>
      <c r="Q338" t="str">
        <f t="shared" si="31"/>
        <v>film &amp; video</v>
      </c>
      <c r="R338" t="str">
        <f t="shared" si="32"/>
        <v>documentary</v>
      </c>
      <c r="S338" s="10">
        <f t="shared" si="33"/>
        <v>42321.637939814813</v>
      </c>
      <c r="T338" s="10">
        <f t="shared" si="34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5"/>
        <v>1.0116833333333335</v>
      </c>
      <c r="P339" s="6">
        <f t="shared" si="30"/>
        <v>97.9</v>
      </c>
      <c r="Q339" t="str">
        <f t="shared" si="31"/>
        <v>film &amp; video</v>
      </c>
      <c r="R339" t="str">
        <f t="shared" si="32"/>
        <v>documentary</v>
      </c>
      <c r="S339" s="10">
        <f t="shared" si="33"/>
        <v>42077.086898148147</v>
      </c>
      <c r="T339" s="10">
        <f t="shared" si="34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5"/>
        <v>1.1013360000000001</v>
      </c>
      <c r="P340" s="6">
        <f t="shared" si="30"/>
        <v>70</v>
      </c>
      <c r="Q340" t="str">
        <f t="shared" si="31"/>
        <v>film &amp; video</v>
      </c>
      <c r="R340" t="str">
        <f t="shared" si="32"/>
        <v>documentary</v>
      </c>
      <c r="S340" s="10">
        <f t="shared" si="33"/>
        <v>42616.041666666672</v>
      </c>
      <c r="T340" s="10">
        <f t="shared" si="34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5"/>
        <v>1.0808333333333333</v>
      </c>
      <c r="P341" s="6">
        <f t="shared" si="30"/>
        <v>72.87</v>
      </c>
      <c r="Q341" t="str">
        <f t="shared" si="31"/>
        <v>film &amp; video</v>
      </c>
      <c r="R341" t="str">
        <f t="shared" si="32"/>
        <v>documentary</v>
      </c>
      <c r="S341" s="10">
        <f t="shared" si="33"/>
        <v>42123.760046296295</v>
      </c>
      <c r="T341" s="10">
        <f t="shared" si="34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5"/>
        <v>1.2502285714285715</v>
      </c>
      <c r="P342" s="6">
        <f t="shared" si="30"/>
        <v>146.35</v>
      </c>
      <c r="Q342" t="str">
        <f t="shared" si="31"/>
        <v>film &amp; video</v>
      </c>
      <c r="R342" t="str">
        <f t="shared" si="32"/>
        <v>documentary</v>
      </c>
      <c r="S342" s="10">
        <f t="shared" si="33"/>
        <v>42802.875</v>
      </c>
      <c r="T342" s="10">
        <f t="shared" si="34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5"/>
        <v>1.0671428571428572</v>
      </c>
      <c r="P343" s="6">
        <f t="shared" si="30"/>
        <v>67.91</v>
      </c>
      <c r="Q343" t="str">
        <f t="shared" si="31"/>
        <v>film &amp; video</v>
      </c>
      <c r="R343" t="str">
        <f t="shared" si="32"/>
        <v>documentary</v>
      </c>
      <c r="S343" s="10">
        <f t="shared" si="33"/>
        <v>41913.165972222225</v>
      </c>
      <c r="T343" s="10">
        <f t="shared" si="34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5"/>
        <v>1.0036639999999999</v>
      </c>
      <c r="P344" s="6">
        <f t="shared" si="30"/>
        <v>169.85</v>
      </c>
      <c r="Q344" t="str">
        <f t="shared" si="31"/>
        <v>film &amp; video</v>
      </c>
      <c r="R344" t="str">
        <f t="shared" si="32"/>
        <v>documentary</v>
      </c>
      <c r="S344" s="10">
        <f t="shared" si="33"/>
        <v>42489.780844907407</v>
      </c>
      <c r="T344" s="10">
        <f t="shared" si="34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5"/>
        <v>1.0202863333333334</v>
      </c>
      <c r="P345" s="6">
        <f t="shared" si="30"/>
        <v>58.41</v>
      </c>
      <c r="Q345" t="str">
        <f t="shared" si="31"/>
        <v>film &amp; video</v>
      </c>
      <c r="R345" t="str">
        <f t="shared" si="32"/>
        <v>documentary</v>
      </c>
      <c r="S345" s="10">
        <f t="shared" si="33"/>
        <v>41957.125</v>
      </c>
      <c r="T345" s="10">
        <f t="shared" si="34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5"/>
        <v>1.0208358208955224</v>
      </c>
      <c r="P346" s="6">
        <f t="shared" si="30"/>
        <v>119.99</v>
      </c>
      <c r="Q346" t="str">
        <f t="shared" si="31"/>
        <v>film &amp; video</v>
      </c>
      <c r="R346" t="str">
        <f t="shared" si="32"/>
        <v>documentary</v>
      </c>
      <c r="S346" s="10">
        <f t="shared" si="33"/>
        <v>42156.097222222219</v>
      </c>
      <c r="T346" s="10">
        <f t="shared" si="34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5"/>
        <v>1.2327586206896552</v>
      </c>
      <c r="P347" s="6">
        <f t="shared" si="30"/>
        <v>99.86</v>
      </c>
      <c r="Q347" t="str">
        <f t="shared" si="31"/>
        <v>film &amp; video</v>
      </c>
      <c r="R347" t="str">
        <f t="shared" si="32"/>
        <v>documentary</v>
      </c>
      <c r="S347" s="10">
        <f t="shared" si="33"/>
        <v>42144.944328703699</v>
      </c>
      <c r="T347" s="10">
        <f t="shared" si="34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5"/>
        <v>1.7028880000000002</v>
      </c>
      <c r="P348" s="6">
        <f t="shared" si="30"/>
        <v>90.58</v>
      </c>
      <c r="Q348" t="str">
        <f t="shared" si="31"/>
        <v>film &amp; video</v>
      </c>
      <c r="R348" t="str">
        <f t="shared" si="32"/>
        <v>documentary</v>
      </c>
      <c r="S348" s="10">
        <f t="shared" si="33"/>
        <v>42291.500243055561</v>
      </c>
      <c r="T348" s="10">
        <f t="shared" si="34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5"/>
        <v>1.1159049999999999</v>
      </c>
      <c r="P349" s="6">
        <f t="shared" si="30"/>
        <v>117.77</v>
      </c>
      <c r="Q349" t="str">
        <f t="shared" si="31"/>
        <v>film &amp; video</v>
      </c>
      <c r="R349" t="str">
        <f t="shared" si="32"/>
        <v>documentary</v>
      </c>
      <c r="S349" s="10">
        <f t="shared" si="33"/>
        <v>42322.537141203706</v>
      </c>
      <c r="T349" s="10">
        <f t="shared" si="34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5"/>
        <v>1.03</v>
      </c>
      <c r="P350" s="6">
        <f t="shared" si="30"/>
        <v>86.55</v>
      </c>
      <c r="Q350" t="str">
        <f t="shared" si="31"/>
        <v>film &amp; video</v>
      </c>
      <c r="R350" t="str">
        <f t="shared" si="32"/>
        <v>documentary</v>
      </c>
      <c r="S350" s="10">
        <f t="shared" si="33"/>
        <v>42237.58699074074</v>
      </c>
      <c r="T350" s="10">
        <f t="shared" si="34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5"/>
        <v>1.0663570159857905</v>
      </c>
      <c r="P351" s="6">
        <f t="shared" si="30"/>
        <v>71.900000000000006</v>
      </c>
      <c r="Q351" t="str">
        <f t="shared" si="31"/>
        <v>film &amp; video</v>
      </c>
      <c r="R351" t="str">
        <f t="shared" si="32"/>
        <v>documentary</v>
      </c>
      <c r="S351" s="10">
        <f t="shared" si="33"/>
        <v>42790.498935185184</v>
      </c>
      <c r="T351" s="10">
        <f t="shared" si="34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5"/>
        <v>1.1476</v>
      </c>
      <c r="P352" s="6">
        <f t="shared" si="30"/>
        <v>129.82</v>
      </c>
      <c r="Q352" t="str">
        <f t="shared" si="31"/>
        <v>film &amp; video</v>
      </c>
      <c r="R352" t="str">
        <f t="shared" si="32"/>
        <v>documentary</v>
      </c>
      <c r="S352" s="10">
        <f t="shared" si="33"/>
        <v>42624.165972222225</v>
      </c>
      <c r="T352" s="10">
        <f t="shared" si="34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5"/>
        <v>1.2734117647058822</v>
      </c>
      <c r="P353" s="6">
        <f t="shared" si="30"/>
        <v>44.91</v>
      </c>
      <c r="Q353" t="str">
        <f t="shared" si="31"/>
        <v>film &amp; video</v>
      </c>
      <c r="R353" t="str">
        <f t="shared" si="32"/>
        <v>documentary</v>
      </c>
      <c r="S353" s="10">
        <f t="shared" si="33"/>
        <v>42467.923078703709</v>
      </c>
      <c r="T353" s="10">
        <f t="shared" si="34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5"/>
        <v>1.1656</v>
      </c>
      <c r="P354" s="6">
        <f t="shared" si="30"/>
        <v>40.76</v>
      </c>
      <c r="Q354" t="str">
        <f t="shared" si="31"/>
        <v>film &amp; video</v>
      </c>
      <c r="R354" t="str">
        <f t="shared" si="32"/>
        <v>documentary</v>
      </c>
      <c r="S354" s="10">
        <f t="shared" si="33"/>
        <v>41920.167453703703</v>
      </c>
      <c r="T354" s="10">
        <f t="shared" si="34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5"/>
        <v>1.0861819426615318</v>
      </c>
      <c r="P355" s="6">
        <f t="shared" si="30"/>
        <v>103.52</v>
      </c>
      <c r="Q355" t="str">
        <f t="shared" si="31"/>
        <v>film &amp; video</v>
      </c>
      <c r="R355" t="str">
        <f t="shared" si="32"/>
        <v>documentary</v>
      </c>
      <c r="S355" s="10">
        <f t="shared" si="33"/>
        <v>42327.833553240736</v>
      </c>
      <c r="T355" s="10">
        <f t="shared" si="34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5"/>
        <v>1.0394285714285714</v>
      </c>
      <c r="P356" s="6">
        <f t="shared" si="30"/>
        <v>125.45</v>
      </c>
      <c r="Q356" t="str">
        <f t="shared" si="31"/>
        <v>film &amp; video</v>
      </c>
      <c r="R356" t="str">
        <f t="shared" si="32"/>
        <v>documentary</v>
      </c>
      <c r="S356" s="10">
        <f t="shared" si="33"/>
        <v>42468.786122685182</v>
      </c>
      <c r="T356" s="10">
        <f t="shared" si="34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5"/>
        <v>1.1625714285714286</v>
      </c>
      <c r="P357" s="6">
        <f t="shared" si="30"/>
        <v>246.61</v>
      </c>
      <c r="Q357" t="str">
        <f t="shared" si="31"/>
        <v>film &amp; video</v>
      </c>
      <c r="R357" t="str">
        <f t="shared" si="32"/>
        <v>documentary</v>
      </c>
      <c r="S357" s="10">
        <f t="shared" si="33"/>
        <v>41974.3355787037</v>
      </c>
      <c r="T357" s="10">
        <f t="shared" si="34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5"/>
        <v>1.0269239999999999</v>
      </c>
      <c r="P358" s="6">
        <f t="shared" si="30"/>
        <v>79.400000000000006</v>
      </c>
      <c r="Q358" t="str">
        <f t="shared" si="31"/>
        <v>film &amp; video</v>
      </c>
      <c r="R358" t="str">
        <f t="shared" si="32"/>
        <v>documentary</v>
      </c>
      <c r="S358" s="10">
        <f t="shared" si="33"/>
        <v>42445.761493055557</v>
      </c>
      <c r="T358" s="10">
        <f t="shared" si="34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5"/>
        <v>1.74</v>
      </c>
      <c r="P359" s="6">
        <f t="shared" si="30"/>
        <v>86.14</v>
      </c>
      <c r="Q359" t="str">
        <f t="shared" si="31"/>
        <v>film &amp; video</v>
      </c>
      <c r="R359" t="str">
        <f t="shared" si="32"/>
        <v>documentary</v>
      </c>
      <c r="S359" s="10">
        <f t="shared" si="33"/>
        <v>42118.222187499996</v>
      </c>
      <c r="T359" s="10">
        <f t="shared" si="34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5"/>
        <v>1.03088</v>
      </c>
      <c r="P360" s="6">
        <f t="shared" si="30"/>
        <v>193.05</v>
      </c>
      <c r="Q360" t="str">
        <f t="shared" si="31"/>
        <v>film &amp; video</v>
      </c>
      <c r="R360" t="str">
        <f t="shared" si="32"/>
        <v>documentary</v>
      </c>
      <c r="S360" s="10">
        <f t="shared" si="33"/>
        <v>42536.625</v>
      </c>
      <c r="T360" s="10">
        <f t="shared" si="34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5"/>
        <v>1.0485537190082646</v>
      </c>
      <c r="P361" s="6">
        <f t="shared" si="30"/>
        <v>84.02</v>
      </c>
      <c r="Q361" t="str">
        <f t="shared" si="31"/>
        <v>film &amp; video</v>
      </c>
      <c r="R361" t="str">
        <f t="shared" si="32"/>
        <v>documentary</v>
      </c>
      <c r="S361" s="10">
        <f t="shared" si="33"/>
        <v>41957.216666666667</v>
      </c>
      <c r="T361" s="10">
        <f t="shared" si="34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5"/>
        <v>1.0137499999999999</v>
      </c>
      <c r="P362" s="6">
        <f t="shared" si="30"/>
        <v>139.83000000000001</v>
      </c>
      <c r="Q362" t="str">
        <f t="shared" si="31"/>
        <v>film &amp; video</v>
      </c>
      <c r="R362" t="str">
        <f t="shared" si="32"/>
        <v>documentary</v>
      </c>
      <c r="S362" s="10">
        <f t="shared" si="33"/>
        <v>42208.132638888885</v>
      </c>
      <c r="T362" s="10">
        <f t="shared" si="34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5"/>
        <v>1.1107699999999998</v>
      </c>
      <c r="P363" s="6">
        <f t="shared" si="30"/>
        <v>109.82</v>
      </c>
      <c r="Q363" t="str">
        <f t="shared" si="31"/>
        <v>film &amp; video</v>
      </c>
      <c r="R363" t="str">
        <f t="shared" si="32"/>
        <v>documentary</v>
      </c>
      <c r="S363" s="10">
        <f t="shared" si="33"/>
        <v>41966.042893518519</v>
      </c>
      <c r="T363" s="10">
        <f t="shared" si="34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5"/>
        <v>1.2415933781686497</v>
      </c>
      <c r="P364" s="6">
        <f t="shared" si="30"/>
        <v>139.53</v>
      </c>
      <c r="Q364" t="str">
        <f t="shared" si="31"/>
        <v>film &amp; video</v>
      </c>
      <c r="R364" t="str">
        <f t="shared" si="32"/>
        <v>documentary</v>
      </c>
      <c r="S364" s="10">
        <f t="shared" si="33"/>
        <v>41859</v>
      </c>
      <c r="T364" s="10">
        <f t="shared" si="34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5"/>
        <v>1.0133333333333334</v>
      </c>
      <c r="P365" s="6">
        <f t="shared" si="30"/>
        <v>347.85</v>
      </c>
      <c r="Q365" t="str">
        <f t="shared" si="31"/>
        <v>film &amp; video</v>
      </c>
      <c r="R365" t="str">
        <f t="shared" si="32"/>
        <v>documentary</v>
      </c>
      <c r="S365" s="10">
        <f t="shared" si="33"/>
        <v>40300.806944444441</v>
      </c>
      <c r="T365" s="10">
        <f t="shared" si="34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5"/>
        <v>1.1016142857142857</v>
      </c>
      <c r="P366" s="6">
        <f t="shared" si="30"/>
        <v>68.239999999999995</v>
      </c>
      <c r="Q366" t="str">
        <f t="shared" si="31"/>
        <v>film &amp; video</v>
      </c>
      <c r="R366" t="str">
        <f t="shared" si="32"/>
        <v>documentary</v>
      </c>
      <c r="S366" s="10">
        <f t="shared" si="33"/>
        <v>41811.165972222225</v>
      </c>
      <c r="T366" s="10">
        <f t="shared" si="34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5"/>
        <v>1.0397333333333334</v>
      </c>
      <c r="P367" s="6">
        <f t="shared" si="30"/>
        <v>239.94</v>
      </c>
      <c r="Q367" t="str">
        <f t="shared" si="31"/>
        <v>film &amp; video</v>
      </c>
      <c r="R367" t="str">
        <f t="shared" si="32"/>
        <v>documentary</v>
      </c>
      <c r="S367" s="10">
        <f t="shared" si="33"/>
        <v>41698.606469907405</v>
      </c>
      <c r="T367" s="10">
        <f t="shared" si="34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5"/>
        <v>1.013157894736842</v>
      </c>
      <c r="P368" s="6">
        <f t="shared" si="30"/>
        <v>287.31</v>
      </c>
      <c r="Q368" t="str">
        <f t="shared" si="31"/>
        <v>film &amp; video</v>
      </c>
      <c r="R368" t="str">
        <f t="shared" si="32"/>
        <v>documentary</v>
      </c>
      <c r="S368" s="10">
        <f t="shared" si="33"/>
        <v>41049.793032407404</v>
      </c>
      <c r="T368" s="10">
        <f t="shared" si="34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5"/>
        <v>1.033501</v>
      </c>
      <c r="P369" s="6">
        <f t="shared" si="30"/>
        <v>86.85</v>
      </c>
      <c r="Q369" t="str">
        <f t="shared" si="31"/>
        <v>film &amp; video</v>
      </c>
      <c r="R369" t="str">
        <f t="shared" si="32"/>
        <v>documentary</v>
      </c>
      <c r="S369" s="10">
        <f t="shared" si="33"/>
        <v>41395.207638888889</v>
      </c>
      <c r="T369" s="10">
        <f t="shared" si="34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5"/>
        <v>1.04112</v>
      </c>
      <c r="P370" s="6">
        <f t="shared" si="30"/>
        <v>81.849999999999994</v>
      </c>
      <c r="Q370" t="str">
        <f t="shared" si="31"/>
        <v>film &amp; video</v>
      </c>
      <c r="R370" t="str">
        <f t="shared" si="32"/>
        <v>documentary</v>
      </c>
      <c r="S370" s="10">
        <f t="shared" si="33"/>
        <v>42078.563912037032</v>
      </c>
      <c r="T370" s="10">
        <f t="shared" si="34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5"/>
        <v>1.1015569230769231</v>
      </c>
      <c r="P371" s="6">
        <f t="shared" si="30"/>
        <v>42.87</v>
      </c>
      <c r="Q371" t="str">
        <f t="shared" si="31"/>
        <v>film &amp; video</v>
      </c>
      <c r="R371" t="str">
        <f t="shared" si="32"/>
        <v>documentary</v>
      </c>
      <c r="S371" s="10">
        <f t="shared" si="33"/>
        <v>40923.551724537036</v>
      </c>
      <c r="T371" s="10">
        <f t="shared" si="34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5"/>
        <v>1.2202</v>
      </c>
      <c r="P372" s="6">
        <f t="shared" si="30"/>
        <v>709.42</v>
      </c>
      <c r="Q372" t="str">
        <f t="shared" si="31"/>
        <v>film &amp; video</v>
      </c>
      <c r="R372" t="str">
        <f t="shared" si="32"/>
        <v>documentary</v>
      </c>
      <c r="S372" s="10">
        <f t="shared" si="33"/>
        <v>42741.795138888891</v>
      </c>
      <c r="T372" s="10">
        <f t="shared" si="34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5"/>
        <v>1.1416866666666667</v>
      </c>
      <c r="P373" s="6">
        <f t="shared" si="30"/>
        <v>161.26</v>
      </c>
      <c r="Q373" t="str">
        <f t="shared" si="31"/>
        <v>film &amp; video</v>
      </c>
      <c r="R373" t="str">
        <f t="shared" si="32"/>
        <v>documentary</v>
      </c>
      <c r="S373" s="10">
        <f t="shared" si="33"/>
        <v>41306.767812500002</v>
      </c>
      <c r="T373" s="10">
        <f t="shared" si="34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5"/>
        <v>1.2533333333333334</v>
      </c>
      <c r="P374" s="6">
        <f t="shared" si="30"/>
        <v>41.78</v>
      </c>
      <c r="Q374" t="str">
        <f t="shared" si="31"/>
        <v>film &amp; video</v>
      </c>
      <c r="R374" t="str">
        <f t="shared" si="32"/>
        <v>documentary</v>
      </c>
      <c r="S374" s="10">
        <f t="shared" si="33"/>
        <v>42465.666666666672</v>
      </c>
      <c r="T374" s="10">
        <f t="shared" si="34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5"/>
        <v>1.0666666666666667</v>
      </c>
      <c r="P375" s="6">
        <f t="shared" si="30"/>
        <v>89.89</v>
      </c>
      <c r="Q375" t="str">
        <f t="shared" si="31"/>
        <v>film &amp; video</v>
      </c>
      <c r="R375" t="str">
        <f t="shared" si="32"/>
        <v>documentary</v>
      </c>
      <c r="S375" s="10">
        <f t="shared" si="33"/>
        <v>41108.91201388889</v>
      </c>
      <c r="T375" s="10">
        <f t="shared" si="34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5"/>
        <v>1.3065</v>
      </c>
      <c r="P376" s="6">
        <f t="shared" si="30"/>
        <v>45.05</v>
      </c>
      <c r="Q376" t="str">
        <f t="shared" si="31"/>
        <v>film &amp; video</v>
      </c>
      <c r="R376" t="str">
        <f t="shared" si="32"/>
        <v>documentary</v>
      </c>
      <c r="S376" s="10">
        <f t="shared" si="33"/>
        <v>40802.889247685183</v>
      </c>
      <c r="T376" s="10">
        <f t="shared" si="34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5"/>
        <v>1.2</v>
      </c>
      <c r="P377" s="6">
        <f t="shared" si="30"/>
        <v>42.86</v>
      </c>
      <c r="Q377" t="str">
        <f t="shared" si="31"/>
        <v>film &amp; video</v>
      </c>
      <c r="R377" t="str">
        <f t="shared" si="32"/>
        <v>documentary</v>
      </c>
      <c r="S377" s="10">
        <f t="shared" si="33"/>
        <v>41699.720833333333</v>
      </c>
      <c r="T377" s="10">
        <f t="shared" si="34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5"/>
        <v>1.0595918367346939</v>
      </c>
      <c r="P378" s="6">
        <f t="shared" si="30"/>
        <v>54.08</v>
      </c>
      <c r="Q378" t="str">
        <f t="shared" si="31"/>
        <v>film &amp; video</v>
      </c>
      <c r="R378" t="str">
        <f t="shared" si="32"/>
        <v>documentary</v>
      </c>
      <c r="S378" s="10">
        <f t="shared" si="33"/>
        <v>42607.452731481477</v>
      </c>
      <c r="T378" s="10">
        <f t="shared" si="34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5"/>
        <v>1.1439999999999999</v>
      </c>
      <c r="P379" s="6">
        <f t="shared" si="30"/>
        <v>103.22</v>
      </c>
      <c r="Q379" t="str">
        <f t="shared" si="31"/>
        <v>film &amp; video</v>
      </c>
      <c r="R379" t="str">
        <f t="shared" si="32"/>
        <v>documentary</v>
      </c>
      <c r="S379" s="10">
        <f t="shared" si="33"/>
        <v>42322.292361111111</v>
      </c>
      <c r="T379" s="10">
        <f t="shared" si="34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5"/>
        <v>1.1176666666666666</v>
      </c>
      <c r="P380" s="6">
        <f t="shared" si="30"/>
        <v>40.4</v>
      </c>
      <c r="Q380" t="str">
        <f t="shared" si="31"/>
        <v>film &amp; video</v>
      </c>
      <c r="R380" t="str">
        <f t="shared" si="32"/>
        <v>documentary</v>
      </c>
      <c r="S380" s="10">
        <f t="shared" si="33"/>
        <v>42394.994444444441</v>
      </c>
      <c r="T380" s="10">
        <f t="shared" si="34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5"/>
        <v>1.1608000000000001</v>
      </c>
      <c r="P381" s="6">
        <f t="shared" si="30"/>
        <v>116.86</v>
      </c>
      <c r="Q381" t="str">
        <f t="shared" si="31"/>
        <v>film &amp; video</v>
      </c>
      <c r="R381" t="str">
        <f t="shared" si="32"/>
        <v>documentary</v>
      </c>
      <c r="S381" s="10">
        <f t="shared" si="33"/>
        <v>41032.688333333332</v>
      </c>
      <c r="T381" s="10">
        <f t="shared" si="34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5"/>
        <v>1.415</v>
      </c>
      <c r="P382" s="6">
        <f t="shared" si="30"/>
        <v>115.51</v>
      </c>
      <c r="Q382" t="str">
        <f t="shared" si="31"/>
        <v>film &amp; video</v>
      </c>
      <c r="R382" t="str">
        <f t="shared" si="32"/>
        <v>documentary</v>
      </c>
      <c r="S382" s="10">
        <f t="shared" si="33"/>
        <v>42392.719814814816</v>
      </c>
      <c r="T382" s="10">
        <f t="shared" si="34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5"/>
        <v>1.0472999999999999</v>
      </c>
      <c r="P383" s="6">
        <f t="shared" si="30"/>
        <v>104.31</v>
      </c>
      <c r="Q383" t="str">
        <f t="shared" si="31"/>
        <v>film &amp; video</v>
      </c>
      <c r="R383" t="str">
        <f t="shared" si="32"/>
        <v>documentary</v>
      </c>
      <c r="S383" s="10">
        <f t="shared" si="33"/>
        <v>41120.208333333336</v>
      </c>
      <c r="T383" s="10">
        <f t="shared" si="34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5"/>
        <v>2.5583333333333331</v>
      </c>
      <c r="P384" s="6">
        <f t="shared" si="30"/>
        <v>69.77</v>
      </c>
      <c r="Q384" t="str">
        <f t="shared" si="31"/>
        <v>film &amp; video</v>
      </c>
      <c r="R384" t="str">
        <f t="shared" si="32"/>
        <v>documentary</v>
      </c>
      <c r="S384" s="10">
        <f t="shared" si="33"/>
        <v>41158.709490740745</v>
      </c>
      <c r="T384" s="10">
        <f t="shared" si="34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5"/>
        <v>2.0670670670670672</v>
      </c>
      <c r="P385" s="6">
        <f t="shared" si="30"/>
        <v>43.02</v>
      </c>
      <c r="Q385" t="str">
        <f t="shared" si="31"/>
        <v>film &amp; video</v>
      </c>
      <c r="R385" t="str">
        <f t="shared" si="32"/>
        <v>documentary</v>
      </c>
      <c r="S385" s="10">
        <f t="shared" si="33"/>
        <v>41778.117581018516</v>
      </c>
      <c r="T385" s="10">
        <f t="shared" si="34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5"/>
        <v>1.1210500000000001</v>
      </c>
      <c r="P386" s="6">
        <f t="shared" ref="P386:P449" si="36">ROUND(E386/L386,2)</f>
        <v>58.54</v>
      </c>
      <c r="Q386" t="str">
        <f t="shared" si="31"/>
        <v>film &amp; video</v>
      </c>
      <c r="R386" t="str">
        <f t="shared" si="32"/>
        <v>documentary</v>
      </c>
      <c r="S386" s="10">
        <f t="shared" si="33"/>
        <v>42010.781793981485</v>
      </c>
      <c r="T386" s="10">
        <f t="shared" si="34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35"/>
        <v>1.05982</v>
      </c>
      <c r="P387" s="6">
        <f t="shared" si="36"/>
        <v>111.8</v>
      </c>
      <c r="Q387" t="str">
        <f t="shared" ref="Q387:Q450" si="37">LEFT($N387,FIND("/",$N387)-1)</f>
        <v>film &amp; video</v>
      </c>
      <c r="R387" t="str">
        <f t="shared" ref="R387:R450" si="38">RIGHT($N387,LEN($N387)-FIND("/",$N387))</f>
        <v>documentary</v>
      </c>
      <c r="S387" s="10">
        <f t="shared" ref="S387:S450" si="39">((($I387/60)/60)/24)+DATE(1970,1,1)</f>
        <v>41964.626168981486</v>
      </c>
      <c r="T387" s="10">
        <f t="shared" ref="T387:T450" si="40">((($J387/60)/60)/24)+DATE(1970,1,1)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5"/>
        <v>1.0016666666666667</v>
      </c>
      <c r="P388" s="6">
        <f t="shared" si="36"/>
        <v>46.23</v>
      </c>
      <c r="Q388" t="str">
        <f t="shared" si="37"/>
        <v>film &amp; video</v>
      </c>
      <c r="R388" t="str">
        <f t="shared" si="38"/>
        <v>documentary</v>
      </c>
      <c r="S388" s="10">
        <f t="shared" si="39"/>
        <v>42226.951284722221</v>
      </c>
      <c r="T388" s="10">
        <f t="shared" si="40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ref="O389:O452" si="41">$E389/$D389</f>
        <v>2.1398947368421051</v>
      </c>
      <c r="P389" s="6">
        <f t="shared" si="36"/>
        <v>144.69</v>
      </c>
      <c r="Q389" t="str">
        <f t="shared" si="37"/>
        <v>film &amp; video</v>
      </c>
      <c r="R389" t="str">
        <f t="shared" si="38"/>
        <v>documentary</v>
      </c>
      <c r="S389" s="10">
        <f t="shared" si="39"/>
        <v>42231.25</v>
      </c>
      <c r="T389" s="10">
        <f t="shared" si="40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41"/>
        <v>1.2616000000000001</v>
      </c>
      <c r="P390" s="6">
        <f t="shared" si="36"/>
        <v>88.85</v>
      </c>
      <c r="Q390" t="str">
        <f t="shared" si="37"/>
        <v>film &amp; video</v>
      </c>
      <c r="R390" t="str">
        <f t="shared" si="38"/>
        <v>documentary</v>
      </c>
      <c r="S390" s="10">
        <f t="shared" si="39"/>
        <v>42579.076157407413</v>
      </c>
      <c r="T390" s="10">
        <f t="shared" si="40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41"/>
        <v>1.8153547058823529</v>
      </c>
      <c r="P391" s="6">
        <f t="shared" si="36"/>
        <v>81.75</v>
      </c>
      <c r="Q391" t="str">
        <f t="shared" si="37"/>
        <v>film &amp; video</v>
      </c>
      <c r="R391" t="str">
        <f t="shared" si="38"/>
        <v>documentary</v>
      </c>
      <c r="S391" s="10">
        <f t="shared" si="39"/>
        <v>41705.957638888889</v>
      </c>
      <c r="T391" s="10">
        <f t="shared" si="40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41"/>
        <v>1</v>
      </c>
      <c r="P392" s="6">
        <f t="shared" si="36"/>
        <v>71.430000000000007</v>
      </c>
      <c r="Q392" t="str">
        <f t="shared" si="37"/>
        <v>film &amp; video</v>
      </c>
      <c r="R392" t="str">
        <f t="shared" si="38"/>
        <v>documentary</v>
      </c>
      <c r="S392" s="10">
        <f t="shared" si="39"/>
        <v>42132.036712962959</v>
      </c>
      <c r="T392" s="10">
        <f t="shared" si="40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41"/>
        <v>1.0061</v>
      </c>
      <c r="P393" s="6">
        <f t="shared" si="36"/>
        <v>104.26</v>
      </c>
      <c r="Q393" t="str">
        <f t="shared" si="37"/>
        <v>film &amp; video</v>
      </c>
      <c r="R393" t="str">
        <f t="shared" si="38"/>
        <v>documentary</v>
      </c>
      <c r="S393" s="10">
        <f t="shared" si="39"/>
        <v>40895.040972222225</v>
      </c>
      <c r="T393" s="10">
        <f t="shared" si="40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41"/>
        <v>1.009027027027027</v>
      </c>
      <c r="P394" s="6">
        <f t="shared" si="36"/>
        <v>90.62</v>
      </c>
      <c r="Q394" t="str">
        <f t="shared" si="37"/>
        <v>film &amp; video</v>
      </c>
      <c r="R394" t="str">
        <f t="shared" si="38"/>
        <v>documentary</v>
      </c>
      <c r="S394" s="10">
        <f t="shared" si="39"/>
        <v>40794.125</v>
      </c>
      <c r="T394" s="10">
        <f t="shared" si="40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41"/>
        <v>1.10446</v>
      </c>
      <c r="P395" s="6">
        <f t="shared" si="36"/>
        <v>157.33000000000001</v>
      </c>
      <c r="Q395" t="str">
        <f t="shared" si="37"/>
        <v>film &amp; video</v>
      </c>
      <c r="R395" t="str">
        <f t="shared" si="38"/>
        <v>documentary</v>
      </c>
      <c r="S395" s="10">
        <f t="shared" si="39"/>
        <v>41557.708935185183</v>
      </c>
      <c r="T395" s="10">
        <f t="shared" si="40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41"/>
        <v>1.118936170212766</v>
      </c>
      <c r="P396" s="6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10">
        <f t="shared" si="39"/>
        <v>42477.776412037041</v>
      </c>
      <c r="T396" s="10">
        <f t="shared" si="40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41"/>
        <v>1.0804450000000001</v>
      </c>
      <c r="P397" s="6">
        <f t="shared" si="36"/>
        <v>58.72</v>
      </c>
      <c r="Q397" t="str">
        <f t="shared" si="37"/>
        <v>film &amp; video</v>
      </c>
      <c r="R397" t="str">
        <f t="shared" si="38"/>
        <v>documentary</v>
      </c>
      <c r="S397" s="10">
        <f t="shared" si="39"/>
        <v>41026.897222222222</v>
      </c>
      <c r="T397" s="10">
        <f t="shared" si="40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41"/>
        <v>1.0666666666666667</v>
      </c>
      <c r="P398" s="6">
        <f t="shared" si="36"/>
        <v>81.63</v>
      </c>
      <c r="Q398" t="str">
        <f t="shared" si="37"/>
        <v>film &amp; video</v>
      </c>
      <c r="R398" t="str">
        <f t="shared" si="38"/>
        <v>documentary</v>
      </c>
      <c r="S398" s="10">
        <f t="shared" si="39"/>
        <v>41097.564884259256</v>
      </c>
      <c r="T398" s="10">
        <f t="shared" si="40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41"/>
        <v>1.0390027322404372</v>
      </c>
      <c r="P399" s="6">
        <f t="shared" si="36"/>
        <v>56.46</v>
      </c>
      <c r="Q399" t="str">
        <f t="shared" si="37"/>
        <v>film &amp; video</v>
      </c>
      <c r="R399" t="str">
        <f t="shared" si="38"/>
        <v>documentary</v>
      </c>
      <c r="S399" s="10">
        <f t="shared" si="39"/>
        <v>40422.155555555553</v>
      </c>
      <c r="T399" s="10">
        <f t="shared" si="40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41"/>
        <v>1.2516</v>
      </c>
      <c r="P400" s="6">
        <f t="shared" si="36"/>
        <v>140.1</v>
      </c>
      <c r="Q400" t="str">
        <f t="shared" si="37"/>
        <v>film &amp; video</v>
      </c>
      <c r="R400" t="str">
        <f t="shared" si="38"/>
        <v>documentary</v>
      </c>
      <c r="S400" s="10">
        <f t="shared" si="39"/>
        <v>42123.793124999997</v>
      </c>
      <c r="T400" s="10">
        <f t="shared" si="40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41"/>
        <v>1.0680499999999999</v>
      </c>
      <c r="P401" s="6">
        <f t="shared" si="36"/>
        <v>224.85</v>
      </c>
      <c r="Q401" t="str">
        <f t="shared" si="37"/>
        <v>film &amp; video</v>
      </c>
      <c r="R401" t="str">
        <f t="shared" si="38"/>
        <v>documentary</v>
      </c>
      <c r="S401" s="10">
        <f t="shared" si="39"/>
        <v>42718.5</v>
      </c>
      <c r="T401" s="10">
        <f t="shared" si="40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41"/>
        <v>1.1230249999999999</v>
      </c>
      <c r="P402" s="6">
        <f t="shared" si="36"/>
        <v>181.13</v>
      </c>
      <c r="Q402" t="str">
        <f t="shared" si="37"/>
        <v>film &amp; video</v>
      </c>
      <c r="R402" t="str">
        <f t="shared" si="38"/>
        <v>documentary</v>
      </c>
      <c r="S402" s="10">
        <f t="shared" si="39"/>
        <v>41776.145833333336</v>
      </c>
      <c r="T402" s="10">
        <f t="shared" si="40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41"/>
        <v>1.0381199999999999</v>
      </c>
      <c r="P403" s="6">
        <f t="shared" si="36"/>
        <v>711.04</v>
      </c>
      <c r="Q403" t="str">
        <f t="shared" si="37"/>
        <v>film &amp; video</v>
      </c>
      <c r="R403" t="str">
        <f t="shared" si="38"/>
        <v>documentary</v>
      </c>
      <c r="S403" s="10">
        <f t="shared" si="39"/>
        <v>40762.842245370368</v>
      </c>
      <c r="T403" s="10">
        <f t="shared" si="40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41"/>
        <v>1.4165000000000001</v>
      </c>
      <c r="P404" s="6">
        <f t="shared" si="36"/>
        <v>65.88</v>
      </c>
      <c r="Q404" t="str">
        <f t="shared" si="37"/>
        <v>film &amp; video</v>
      </c>
      <c r="R404" t="str">
        <f t="shared" si="38"/>
        <v>documentary</v>
      </c>
      <c r="S404" s="10">
        <f t="shared" si="39"/>
        <v>42313.58121527778</v>
      </c>
      <c r="T404" s="10">
        <f t="shared" si="40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41"/>
        <v>1.0526</v>
      </c>
      <c r="P405" s="6">
        <f t="shared" si="36"/>
        <v>75.19</v>
      </c>
      <c r="Q405" t="str">
        <f t="shared" si="37"/>
        <v>film &amp; video</v>
      </c>
      <c r="R405" t="str">
        <f t="shared" si="38"/>
        <v>documentary</v>
      </c>
      <c r="S405" s="10">
        <f t="shared" si="39"/>
        <v>40765.297222222223</v>
      </c>
      <c r="T405" s="10">
        <f t="shared" si="40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41"/>
        <v>1.0309142857142857</v>
      </c>
      <c r="P406" s="6">
        <f t="shared" si="36"/>
        <v>133.13999999999999</v>
      </c>
      <c r="Q406" t="str">
        <f t="shared" si="37"/>
        <v>film &amp; video</v>
      </c>
      <c r="R406" t="str">
        <f t="shared" si="38"/>
        <v>documentary</v>
      </c>
      <c r="S406" s="10">
        <f t="shared" si="39"/>
        <v>41675.961111111108</v>
      </c>
      <c r="T406" s="10">
        <f t="shared" si="40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41"/>
        <v>1.0765957446808512</v>
      </c>
      <c r="P407" s="6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10">
        <f t="shared" si="39"/>
        <v>41704.08494212963</v>
      </c>
      <c r="T407" s="10">
        <f t="shared" si="40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41"/>
        <v>1.0770464285714285</v>
      </c>
      <c r="P408" s="6">
        <f t="shared" si="36"/>
        <v>86.16</v>
      </c>
      <c r="Q408" t="str">
        <f t="shared" si="37"/>
        <v>film &amp; video</v>
      </c>
      <c r="R408" t="str">
        <f t="shared" si="38"/>
        <v>documentary</v>
      </c>
      <c r="S408" s="10">
        <f t="shared" si="39"/>
        <v>40672.249305555553</v>
      </c>
      <c r="T408" s="10">
        <f t="shared" si="40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41"/>
        <v>1.0155000000000001</v>
      </c>
      <c r="P409" s="6">
        <f t="shared" si="36"/>
        <v>92.32</v>
      </c>
      <c r="Q409" t="str">
        <f t="shared" si="37"/>
        <v>film &amp; video</v>
      </c>
      <c r="R409" t="str">
        <f t="shared" si="38"/>
        <v>documentary</v>
      </c>
      <c r="S409" s="10">
        <f t="shared" si="39"/>
        <v>40866.912615740745</v>
      </c>
      <c r="T409" s="10">
        <f t="shared" si="40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41"/>
        <v>1.0143766666666667</v>
      </c>
      <c r="P410" s="6">
        <f t="shared" si="36"/>
        <v>160.16</v>
      </c>
      <c r="Q410" t="str">
        <f t="shared" si="37"/>
        <v>film &amp; video</v>
      </c>
      <c r="R410" t="str">
        <f t="shared" si="38"/>
        <v>documentary</v>
      </c>
      <c r="S410" s="10">
        <f t="shared" si="39"/>
        <v>41583.777662037035</v>
      </c>
      <c r="T410" s="10">
        <f t="shared" si="40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41"/>
        <v>1.3680000000000001</v>
      </c>
      <c r="P411" s="6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10">
        <f t="shared" si="39"/>
        <v>42573.862777777773</v>
      </c>
      <c r="T411" s="10">
        <f t="shared" si="40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41"/>
        <v>1.2829999999999999</v>
      </c>
      <c r="P412" s="6">
        <f t="shared" si="36"/>
        <v>183.29</v>
      </c>
      <c r="Q412" t="str">
        <f t="shared" si="37"/>
        <v>film &amp; video</v>
      </c>
      <c r="R412" t="str">
        <f t="shared" si="38"/>
        <v>documentary</v>
      </c>
      <c r="S412" s="10">
        <f t="shared" si="39"/>
        <v>42173.981446759266</v>
      </c>
      <c r="T412" s="10">
        <f t="shared" si="40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41"/>
        <v>1.0105</v>
      </c>
      <c r="P413" s="6">
        <f t="shared" si="36"/>
        <v>125.79</v>
      </c>
      <c r="Q413" t="str">
        <f t="shared" si="37"/>
        <v>film &amp; video</v>
      </c>
      <c r="R413" t="str">
        <f t="shared" si="38"/>
        <v>documentary</v>
      </c>
      <c r="S413" s="10">
        <f t="shared" si="39"/>
        <v>41630.208333333336</v>
      </c>
      <c r="T413" s="10">
        <f t="shared" si="40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41"/>
        <v>1.2684</v>
      </c>
      <c r="P414" s="6">
        <f t="shared" si="36"/>
        <v>57.65</v>
      </c>
      <c r="Q414" t="str">
        <f t="shared" si="37"/>
        <v>film &amp; video</v>
      </c>
      <c r="R414" t="str">
        <f t="shared" si="38"/>
        <v>documentary</v>
      </c>
      <c r="S414" s="10">
        <f t="shared" si="39"/>
        <v>41115.742800925924</v>
      </c>
      <c r="T414" s="10">
        <f t="shared" si="40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41"/>
        <v>1.0508593749999999</v>
      </c>
      <c r="P415" s="6">
        <f t="shared" si="36"/>
        <v>78.66</v>
      </c>
      <c r="Q415" t="str">
        <f t="shared" si="37"/>
        <v>film &amp; video</v>
      </c>
      <c r="R415" t="str">
        <f t="shared" si="38"/>
        <v>documentary</v>
      </c>
      <c r="S415" s="10">
        <f t="shared" si="39"/>
        <v>41109.877442129626</v>
      </c>
      <c r="T415" s="10">
        <f t="shared" si="40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41"/>
        <v>1.0285405405405406</v>
      </c>
      <c r="P416" s="6">
        <f t="shared" si="36"/>
        <v>91.48</v>
      </c>
      <c r="Q416" t="str">
        <f t="shared" si="37"/>
        <v>film &amp; video</v>
      </c>
      <c r="R416" t="str">
        <f t="shared" si="38"/>
        <v>documentary</v>
      </c>
      <c r="S416" s="10">
        <f t="shared" si="39"/>
        <v>41559.063252314816</v>
      </c>
      <c r="T416" s="10">
        <f t="shared" si="40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41"/>
        <v>1.0214714285714286</v>
      </c>
      <c r="P417" s="6">
        <f t="shared" si="36"/>
        <v>68.099999999999994</v>
      </c>
      <c r="Q417" t="str">
        <f t="shared" si="37"/>
        <v>film &amp; video</v>
      </c>
      <c r="R417" t="str">
        <f t="shared" si="38"/>
        <v>documentary</v>
      </c>
      <c r="S417" s="10">
        <f t="shared" si="39"/>
        <v>41929.5</v>
      </c>
      <c r="T417" s="10">
        <f t="shared" si="40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41"/>
        <v>1.2021700000000002</v>
      </c>
      <c r="P418" s="6">
        <f t="shared" si="36"/>
        <v>48.09</v>
      </c>
      <c r="Q418" t="str">
        <f t="shared" si="37"/>
        <v>film &amp; video</v>
      </c>
      <c r="R418" t="str">
        <f t="shared" si="38"/>
        <v>documentary</v>
      </c>
      <c r="S418" s="10">
        <f t="shared" si="39"/>
        <v>41678.396192129629</v>
      </c>
      <c r="T418" s="10">
        <f t="shared" si="40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41"/>
        <v>1.0024761904761905</v>
      </c>
      <c r="P419" s="6">
        <f t="shared" si="36"/>
        <v>202.42</v>
      </c>
      <c r="Q419" t="str">
        <f t="shared" si="37"/>
        <v>film &amp; video</v>
      </c>
      <c r="R419" t="str">
        <f t="shared" si="38"/>
        <v>documentary</v>
      </c>
      <c r="S419" s="10">
        <f t="shared" si="39"/>
        <v>41372.189583333333</v>
      </c>
      <c r="T419" s="10">
        <f t="shared" si="40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41"/>
        <v>1.0063392857142857</v>
      </c>
      <c r="P420" s="6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10">
        <f t="shared" si="39"/>
        <v>42208.282372685186</v>
      </c>
      <c r="T420" s="10">
        <f t="shared" si="40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41"/>
        <v>1.004375</v>
      </c>
      <c r="P421" s="6">
        <f t="shared" si="36"/>
        <v>110.07</v>
      </c>
      <c r="Q421" t="str">
        <f t="shared" si="37"/>
        <v>film &amp; video</v>
      </c>
      <c r="R421" t="str">
        <f t="shared" si="38"/>
        <v>documentary</v>
      </c>
      <c r="S421" s="10">
        <f t="shared" si="39"/>
        <v>41454.842442129629</v>
      </c>
      <c r="T421" s="10">
        <f t="shared" si="40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41"/>
        <v>4.3939393939393936E-3</v>
      </c>
      <c r="P422" s="6">
        <f t="shared" si="36"/>
        <v>4.83</v>
      </c>
      <c r="Q422" t="str">
        <f t="shared" si="37"/>
        <v>film &amp; video</v>
      </c>
      <c r="R422" t="str">
        <f t="shared" si="38"/>
        <v>animation</v>
      </c>
      <c r="S422" s="10">
        <f t="shared" si="39"/>
        <v>41712.194803240738</v>
      </c>
      <c r="T422" s="10">
        <f t="shared" si="40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41"/>
        <v>2.0066666666666667E-2</v>
      </c>
      <c r="P423" s="6">
        <f t="shared" si="36"/>
        <v>50.17</v>
      </c>
      <c r="Q423" t="str">
        <f t="shared" si="37"/>
        <v>film &amp; video</v>
      </c>
      <c r="R423" t="str">
        <f t="shared" si="38"/>
        <v>animation</v>
      </c>
      <c r="S423" s="10">
        <f t="shared" si="39"/>
        <v>42237.491388888884</v>
      </c>
      <c r="T423" s="10">
        <f t="shared" si="40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41"/>
        <v>1.0749999999999999E-2</v>
      </c>
      <c r="P424" s="6">
        <f t="shared" si="36"/>
        <v>35.83</v>
      </c>
      <c r="Q424" t="str">
        <f t="shared" si="37"/>
        <v>film &amp; video</v>
      </c>
      <c r="R424" t="str">
        <f t="shared" si="38"/>
        <v>animation</v>
      </c>
      <c r="S424" s="10">
        <f t="shared" si="39"/>
        <v>41893.260381944441</v>
      </c>
      <c r="T424" s="10">
        <f t="shared" si="40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41"/>
        <v>7.6499999999999997E-3</v>
      </c>
      <c r="P425" s="6">
        <f t="shared" si="36"/>
        <v>11.77</v>
      </c>
      <c r="Q425" t="str">
        <f t="shared" si="37"/>
        <v>film &amp; video</v>
      </c>
      <c r="R425" t="str">
        <f t="shared" si="38"/>
        <v>animation</v>
      </c>
      <c r="S425" s="10">
        <f t="shared" si="39"/>
        <v>41430.92627314815</v>
      </c>
      <c r="T425" s="10">
        <f t="shared" si="40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41"/>
        <v>6.7966666666666675E-2</v>
      </c>
      <c r="P426" s="6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10">
        <f t="shared" si="39"/>
        <v>40994.334479166668</v>
      </c>
      <c r="T426" s="10">
        <f t="shared" si="40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41"/>
        <v>1.2E-4</v>
      </c>
      <c r="P427" s="6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10">
        <f t="shared" si="39"/>
        <v>42335.902824074074</v>
      </c>
      <c r="T427" s="10">
        <f t="shared" si="40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41"/>
        <v>1.3299999999999999E-2</v>
      </c>
      <c r="P428" s="6">
        <f t="shared" si="36"/>
        <v>16.63</v>
      </c>
      <c r="Q428" t="str">
        <f t="shared" si="37"/>
        <v>film &amp; video</v>
      </c>
      <c r="R428" t="str">
        <f t="shared" si="38"/>
        <v>animation</v>
      </c>
      <c r="S428" s="10">
        <f t="shared" si="39"/>
        <v>42430.711967592593</v>
      </c>
      <c r="T428" s="10">
        <f t="shared" si="40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41"/>
        <v>0</v>
      </c>
      <c r="P429" s="6" t="e">
        <f t="shared" si="36"/>
        <v>#DIV/0!</v>
      </c>
      <c r="Q429" t="str">
        <f t="shared" si="37"/>
        <v>film &amp; video</v>
      </c>
      <c r="R429" t="str">
        <f t="shared" si="38"/>
        <v>animation</v>
      </c>
      <c r="S429" s="10">
        <f t="shared" si="39"/>
        <v>42299.790972222225</v>
      </c>
      <c r="T429" s="10">
        <f t="shared" si="40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41"/>
        <v>5.6333333333333332E-2</v>
      </c>
      <c r="P430" s="6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10">
        <f t="shared" si="39"/>
        <v>41806.916666666664</v>
      </c>
      <c r="T430" s="10">
        <f t="shared" si="40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41"/>
        <v>0</v>
      </c>
      <c r="P431" s="6" t="e">
        <f t="shared" si="36"/>
        <v>#DIV/0!</v>
      </c>
      <c r="Q431" t="str">
        <f t="shared" si="37"/>
        <v>film &amp; video</v>
      </c>
      <c r="R431" t="str">
        <f t="shared" si="38"/>
        <v>animation</v>
      </c>
      <c r="S431" s="10">
        <f t="shared" si="39"/>
        <v>40144.207638888889</v>
      </c>
      <c r="T431" s="10">
        <f t="shared" si="40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41"/>
        <v>2.4E-2</v>
      </c>
      <c r="P432" s="6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10">
        <f t="shared" si="39"/>
        <v>41528.107256944444</v>
      </c>
      <c r="T432" s="10">
        <f t="shared" si="40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41"/>
        <v>0.13833333333333334</v>
      </c>
      <c r="P433" s="6">
        <f t="shared" si="36"/>
        <v>51.88</v>
      </c>
      <c r="Q433" t="str">
        <f t="shared" si="37"/>
        <v>film &amp; video</v>
      </c>
      <c r="R433" t="str">
        <f t="shared" si="38"/>
        <v>animation</v>
      </c>
      <c r="S433" s="10">
        <f t="shared" si="39"/>
        <v>42556.871331018512</v>
      </c>
      <c r="T433" s="10">
        <f t="shared" si="40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41"/>
        <v>9.5000000000000001E-2</v>
      </c>
      <c r="P434" s="6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10">
        <f t="shared" si="39"/>
        <v>42298.726631944446</v>
      </c>
      <c r="T434" s="10">
        <f t="shared" si="40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41"/>
        <v>0</v>
      </c>
      <c r="P435" s="6" t="e">
        <f t="shared" si="36"/>
        <v>#DIV/0!</v>
      </c>
      <c r="Q435" t="str">
        <f t="shared" si="37"/>
        <v>film &amp; video</v>
      </c>
      <c r="R435" t="str">
        <f t="shared" si="38"/>
        <v>animation</v>
      </c>
      <c r="S435" s="10">
        <f t="shared" si="39"/>
        <v>42288.629884259266</v>
      </c>
      <c r="T435" s="10">
        <f t="shared" si="40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41"/>
        <v>0.05</v>
      </c>
      <c r="P436" s="6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10">
        <f t="shared" si="39"/>
        <v>41609.876180555555</v>
      </c>
      <c r="T436" s="10">
        <f t="shared" si="40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41"/>
        <v>2.7272727272727273E-5</v>
      </c>
      <c r="P437" s="6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10">
        <f t="shared" si="39"/>
        <v>41530.747453703705</v>
      </c>
      <c r="T437" s="10">
        <f t="shared" si="40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41"/>
        <v>0</v>
      </c>
      <c r="P438" s="6" t="e">
        <f t="shared" si="36"/>
        <v>#DIV/0!</v>
      </c>
      <c r="Q438" t="str">
        <f t="shared" si="37"/>
        <v>film &amp; video</v>
      </c>
      <c r="R438" t="str">
        <f t="shared" si="38"/>
        <v>animation</v>
      </c>
      <c r="S438" s="10">
        <f t="shared" si="39"/>
        <v>41486.36241898148</v>
      </c>
      <c r="T438" s="10">
        <f t="shared" si="40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41"/>
        <v>0</v>
      </c>
      <c r="P439" s="6" t="e">
        <f t="shared" si="36"/>
        <v>#DIV/0!</v>
      </c>
      <c r="Q439" t="str">
        <f t="shared" si="37"/>
        <v>film &amp; video</v>
      </c>
      <c r="R439" t="str">
        <f t="shared" si="38"/>
        <v>animation</v>
      </c>
      <c r="S439" s="10">
        <f t="shared" si="39"/>
        <v>42651.31858796296</v>
      </c>
      <c r="T439" s="10">
        <f t="shared" si="40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41"/>
        <v>9.3799999999999994E-2</v>
      </c>
      <c r="P440" s="6">
        <f t="shared" si="36"/>
        <v>170.55</v>
      </c>
      <c r="Q440" t="str">
        <f t="shared" si="37"/>
        <v>film &amp; video</v>
      </c>
      <c r="R440" t="str">
        <f t="shared" si="38"/>
        <v>animation</v>
      </c>
      <c r="S440" s="10">
        <f t="shared" si="39"/>
        <v>42326.302754629629</v>
      </c>
      <c r="T440" s="10">
        <f t="shared" si="40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41"/>
        <v>0</v>
      </c>
      <c r="P441" s="6" t="e">
        <f t="shared" si="36"/>
        <v>#DIV/0!</v>
      </c>
      <c r="Q441" t="str">
        <f t="shared" si="37"/>
        <v>film &amp; video</v>
      </c>
      <c r="R441" t="str">
        <f t="shared" si="38"/>
        <v>animation</v>
      </c>
      <c r="S441" s="10">
        <f t="shared" si="39"/>
        <v>41929.761782407404</v>
      </c>
      <c r="T441" s="10">
        <f t="shared" si="40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41"/>
        <v>1E-3</v>
      </c>
      <c r="P442" s="6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10">
        <f t="shared" si="39"/>
        <v>42453.943900462968</v>
      </c>
      <c r="T442" s="10">
        <f t="shared" si="40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41"/>
        <v>0</v>
      </c>
      <c r="P443" s="6" t="e">
        <f t="shared" si="36"/>
        <v>#DIV/0!</v>
      </c>
      <c r="Q443" t="str">
        <f t="shared" si="37"/>
        <v>film &amp; video</v>
      </c>
      <c r="R443" t="str">
        <f t="shared" si="38"/>
        <v>animation</v>
      </c>
      <c r="S443" s="10">
        <f t="shared" si="39"/>
        <v>41580.793935185182</v>
      </c>
      <c r="T443" s="10">
        <f t="shared" si="40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41"/>
        <v>0.39358823529411763</v>
      </c>
      <c r="P444" s="6">
        <f t="shared" si="36"/>
        <v>393.59</v>
      </c>
      <c r="Q444" t="str">
        <f t="shared" si="37"/>
        <v>film &amp; video</v>
      </c>
      <c r="R444" t="str">
        <f t="shared" si="38"/>
        <v>animation</v>
      </c>
      <c r="S444" s="10">
        <f t="shared" si="39"/>
        <v>42054.888692129629</v>
      </c>
      <c r="T444" s="10">
        <f t="shared" si="40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41"/>
        <v>1E-3</v>
      </c>
      <c r="P445" s="6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10">
        <f t="shared" si="39"/>
        <v>41680.015057870369</v>
      </c>
      <c r="T445" s="10">
        <f t="shared" si="40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41"/>
        <v>0.05</v>
      </c>
      <c r="P446" s="6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10">
        <f t="shared" si="39"/>
        <v>40954.906956018516</v>
      </c>
      <c r="T446" s="10">
        <f t="shared" si="40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41"/>
        <v>3.3333333333333335E-5</v>
      </c>
      <c r="P447" s="6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10">
        <f t="shared" si="39"/>
        <v>42145.335358796292</v>
      </c>
      <c r="T447" s="10">
        <f t="shared" si="40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41"/>
        <v>7.2952380952380949E-2</v>
      </c>
      <c r="P448" s="6">
        <f t="shared" si="36"/>
        <v>47.88</v>
      </c>
      <c r="Q448" t="str">
        <f t="shared" si="37"/>
        <v>film &amp; video</v>
      </c>
      <c r="R448" t="str">
        <f t="shared" si="38"/>
        <v>animation</v>
      </c>
      <c r="S448" s="10">
        <f t="shared" si="39"/>
        <v>42067.083564814813</v>
      </c>
      <c r="T448" s="10">
        <f t="shared" si="40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41"/>
        <v>1.6666666666666666E-4</v>
      </c>
      <c r="P449" s="6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10">
        <f t="shared" si="39"/>
        <v>41356.513460648144</v>
      </c>
      <c r="T449" s="10">
        <f t="shared" si="40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41"/>
        <v>3.2804E-2</v>
      </c>
      <c r="P450" s="6">
        <f t="shared" ref="P450:P513" si="42">ROUND(E450/L450,2)</f>
        <v>20.5</v>
      </c>
      <c r="Q450" t="str">
        <f t="shared" si="37"/>
        <v>film &amp; video</v>
      </c>
      <c r="R450" t="str">
        <f t="shared" si="38"/>
        <v>animation</v>
      </c>
      <c r="S450" s="10">
        <f t="shared" si="39"/>
        <v>41773.758043981477</v>
      </c>
      <c r="T450" s="10">
        <f t="shared" si="40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41"/>
        <v>2.2499999999999999E-2</v>
      </c>
      <c r="P451" s="6">
        <f t="shared" si="42"/>
        <v>9</v>
      </c>
      <c r="Q451" t="str">
        <f t="shared" ref="Q451:Q514" si="43">LEFT($N451,FIND("/",$N451)-1)</f>
        <v>film &amp; video</v>
      </c>
      <c r="R451" t="str">
        <f t="shared" ref="R451:R514" si="44">RIGHT($N451,LEN($N451)-FIND("/",$N451))</f>
        <v>animation</v>
      </c>
      <c r="S451" s="10">
        <f t="shared" ref="S451:S514" si="45">((($I451/60)/60)/24)+DATE(1970,1,1)</f>
        <v>41564.568113425928</v>
      </c>
      <c r="T451" s="10">
        <f t="shared" ref="T451:T514" si="46">((($J451/60)/60)/24)+DATE(1970,1,1)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1"/>
        <v>7.92E-3</v>
      </c>
      <c r="P452" s="6">
        <f t="shared" si="42"/>
        <v>56.57</v>
      </c>
      <c r="Q452" t="str">
        <f t="shared" si="43"/>
        <v>film &amp; video</v>
      </c>
      <c r="R452" t="str">
        <f t="shared" si="44"/>
        <v>animation</v>
      </c>
      <c r="S452" s="10">
        <f t="shared" si="45"/>
        <v>41684.946759259255</v>
      </c>
      <c r="T452" s="10">
        <f t="shared" si="46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ref="O453:O516" si="47">$E453/$D453</f>
        <v>0</v>
      </c>
      <c r="P453" s="6" t="e">
        <f t="shared" si="42"/>
        <v>#DIV/0!</v>
      </c>
      <c r="Q453" t="str">
        <f t="shared" si="43"/>
        <v>film &amp; video</v>
      </c>
      <c r="R453" t="str">
        <f t="shared" si="44"/>
        <v>animation</v>
      </c>
      <c r="S453" s="10">
        <f t="shared" si="45"/>
        <v>41664.715173611112</v>
      </c>
      <c r="T453" s="10">
        <f t="shared" si="46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7"/>
        <v>0.64</v>
      </c>
      <c r="P454" s="6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10">
        <f t="shared" si="45"/>
        <v>42137.703877314809</v>
      </c>
      <c r="T454" s="10">
        <f t="shared" si="46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7"/>
        <v>2.740447957839262E-4</v>
      </c>
      <c r="P455" s="6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10">
        <f t="shared" si="45"/>
        <v>42054.824988425928</v>
      </c>
      <c r="T455" s="10">
        <f t="shared" si="46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7"/>
        <v>8.2000000000000007E-3</v>
      </c>
      <c r="P456" s="6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10">
        <f t="shared" si="45"/>
        <v>41969.551388888889</v>
      </c>
      <c r="T456" s="10">
        <f t="shared" si="46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7"/>
        <v>6.9230769230769226E-4</v>
      </c>
      <c r="P457" s="6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10">
        <f t="shared" si="45"/>
        <v>41016.021527777775</v>
      </c>
      <c r="T457" s="10">
        <f t="shared" si="46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7"/>
        <v>6.8631863186318634E-3</v>
      </c>
      <c r="P458" s="6">
        <f t="shared" si="42"/>
        <v>20.329999999999998</v>
      </c>
      <c r="Q458" t="str">
        <f t="shared" si="43"/>
        <v>film &amp; video</v>
      </c>
      <c r="R458" t="str">
        <f t="shared" si="44"/>
        <v>animation</v>
      </c>
      <c r="S458" s="10">
        <f t="shared" si="45"/>
        <v>41569.165972222225</v>
      </c>
      <c r="T458" s="10">
        <f t="shared" si="46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7"/>
        <v>0</v>
      </c>
      <c r="P459" s="6" t="e">
        <f t="shared" si="42"/>
        <v>#DIV/0!</v>
      </c>
      <c r="Q459" t="str">
        <f t="shared" si="43"/>
        <v>film &amp; video</v>
      </c>
      <c r="R459" t="str">
        <f t="shared" si="44"/>
        <v>animation</v>
      </c>
      <c r="S459" s="10">
        <f t="shared" si="45"/>
        <v>41867.767500000002</v>
      </c>
      <c r="T459" s="10">
        <f t="shared" si="46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7"/>
        <v>8.2100000000000006E-2</v>
      </c>
      <c r="P460" s="6">
        <f t="shared" si="42"/>
        <v>16.760000000000002</v>
      </c>
      <c r="Q460" t="str">
        <f t="shared" si="43"/>
        <v>film &amp; video</v>
      </c>
      <c r="R460" t="str">
        <f t="shared" si="44"/>
        <v>animation</v>
      </c>
      <c r="S460" s="10">
        <f t="shared" si="45"/>
        <v>41408.69976851852</v>
      </c>
      <c r="T460" s="10">
        <f t="shared" si="46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7"/>
        <v>6.4102564102564103E-4</v>
      </c>
      <c r="P461" s="6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10">
        <f t="shared" si="45"/>
        <v>40860.682025462964</v>
      </c>
      <c r="T461" s="10">
        <f t="shared" si="46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7"/>
        <v>2.9411764705882353E-3</v>
      </c>
      <c r="P462" s="6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10">
        <f t="shared" si="45"/>
        <v>41791.166666666664</v>
      </c>
      <c r="T462" s="10">
        <f t="shared" si="46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7"/>
        <v>0</v>
      </c>
      <c r="P463" s="6" t="e">
        <f t="shared" si="42"/>
        <v>#DIV/0!</v>
      </c>
      <c r="Q463" t="str">
        <f t="shared" si="43"/>
        <v>film &amp; video</v>
      </c>
      <c r="R463" t="str">
        <f t="shared" si="44"/>
        <v>animation</v>
      </c>
      <c r="S463" s="10">
        <f t="shared" si="45"/>
        <v>41427.84684027778</v>
      </c>
      <c r="T463" s="10">
        <f t="shared" si="46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7"/>
        <v>0</v>
      </c>
      <c r="P464" s="6" t="e">
        <f t="shared" si="42"/>
        <v>#DIV/0!</v>
      </c>
      <c r="Q464" t="str">
        <f t="shared" si="43"/>
        <v>film &amp; video</v>
      </c>
      <c r="R464" t="str">
        <f t="shared" si="44"/>
        <v>animation</v>
      </c>
      <c r="S464" s="10">
        <f t="shared" si="45"/>
        <v>40765.126631944448</v>
      </c>
      <c r="T464" s="10">
        <f t="shared" si="46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7"/>
        <v>2.2727272727272728E-2</v>
      </c>
      <c r="P465" s="6">
        <f t="shared" si="42"/>
        <v>113.64</v>
      </c>
      <c r="Q465" t="str">
        <f t="shared" si="43"/>
        <v>film &amp; video</v>
      </c>
      <c r="R465" t="str">
        <f t="shared" si="44"/>
        <v>animation</v>
      </c>
      <c r="S465" s="10">
        <f t="shared" si="45"/>
        <v>40810.710104166668</v>
      </c>
      <c r="T465" s="10">
        <f t="shared" si="46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7"/>
        <v>9.9009900990099011E-4</v>
      </c>
      <c r="P466" s="6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10">
        <f t="shared" si="45"/>
        <v>42508.848784722228</v>
      </c>
      <c r="T466" s="10">
        <f t="shared" si="46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7"/>
        <v>0.26953125</v>
      </c>
      <c r="P467" s="6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10">
        <f t="shared" si="45"/>
        <v>41817.120069444441</v>
      </c>
      <c r="T467" s="10">
        <f t="shared" si="46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7"/>
        <v>7.6E-3</v>
      </c>
      <c r="P468" s="6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10">
        <f t="shared" si="45"/>
        <v>41159.942870370374</v>
      </c>
      <c r="T468" s="10">
        <f t="shared" si="46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7"/>
        <v>0.21575</v>
      </c>
      <c r="P469" s="6">
        <f t="shared" si="42"/>
        <v>110.64</v>
      </c>
      <c r="Q469" t="str">
        <f t="shared" si="43"/>
        <v>film &amp; video</v>
      </c>
      <c r="R469" t="str">
        <f t="shared" si="44"/>
        <v>animation</v>
      </c>
      <c r="S469" s="10">
        <f t="shared" si="45"/>
        <v>41180.679791666669</v>
      </c>
      <c r="T469" s="10">
        <f t="shared" si="46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7"/>
        <v>0</v>
      </c>
      <c r="P470" s="6" t="e">
        <f t="shared" si="42"/>
        <v>#DIV/0!</v>
      </c>
      <c r="Q470" t="str">
        <f t="shared" si="43"/>
        <v>film &amp; video</v>
      </c>
      <c r="R470" t="str">
        <f t="shared" si="44"/>
        <v>animation</v>
      </c>
      <c r="S470" s="10">
        <f t="shared" si="45"/>
        <v>41101.160474537035</v>
      </c>
      <c r="T470" s="10">
        <f t="shared" si="46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7"/>
        <v>0</v>
      </c>
      <c r="P471" s="6" t="e">
        <f t="shared" si="42"/>
        <v>#DIV/0!</v>
      </c>
      <c r="Q471" t="str">
        <f t="shared" si="43"/>
        <v>film &amp; video</v>
      </c>
      <c r="R471" t="str">
        <f t="shared" si="44"/>
        <v>animation</v>
      </c>
      <c r="S471" s="10">
        <f t="shared" si="45"/>
        <v>41887.989861111113</v>
      </c>
      <c r="T471" s="10">
        <f t="shared" si="46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7"/>
        <v>1.0200000000000001E-2</v>
      </c>
      <c r="P472" s="6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10">
        <f t="shared" si="45"/>
        <v>41655.166666666664</v>
      </c>
      <c r="T472" s="10">
        <f t="shared" si="46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7"/>
        <v>0.11892727272727273</v>
      </c>
      <c r="P473" s="6">
        <f t="shared" si="42"/>
        <v>38.479999999999997</v>
      </c>
      <c r="Q473" t="str">
        <f t="shared" si="43"/>
        <v>film &amp; video</v>
      </c>
      <c r="R473" t="str">
        <f t="shared" si="44"/>
        <v>animation</v>
      </c>
      <c r="S473" s="10">
        <f t="shared" si="45"/>
        <v>41748.680312500001</v>
      </c>
      <c r="T473" s="10">
        <f t="shared" si="46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7"/>
        <v>0.17624999999999999</v>
      </c>
      <c r="P474" s="6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10">
        <f t="shared" si="45"/>
        <v>41874.922662037039</v>
      </c>
      <c r="T474" s="10">
        <f t="shared" si="46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7"/>
        <v>2.87E-2</v>
      </c>
      <c r="P475" s="6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10">
        <f t="shared" si="45"/>
        <v>41899.698136574072</v>
      </c>
      <c r="T475" s="10">
        <f t="shared" si="46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7"/>
        <v>3.0303030303030303E-4</v>
      </c>
      <c r="P476" s="6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10">
        <f t="shared" si="45"/>
        <v>42783.329039351855</v>
      </c>
      <c r="T476" s="10">
        <f t="shared" si="46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7"/>
        <v>0</v>
      </c>
      <c r="P477" s="6" t="e">
        <f t="shared" si="42"/>
        <v>#DIV/0!</v>
      </c>
      <c r="Q477" t="str">
        <f t="shared" si="43"/>
        <v>film &amp; video</v>
      </c>
      <c r="R477" t="str">
        <f t="shared" si="44"/>
        <v>animation</v>
      </c>
      <c r="S477" s="10">
        <f t="shared" si="45"/>
        <v>42130.086145833338</v>
      </c>
      <c r="T477" s="10">
        <f t="shared" si="46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7"/>
        <v>2.2302681818181819E-2</v>
      </c>
      <c r="P478" s="6">
        <f t="shared" si="42"/>
        <v>39.57</v>
      </c>
      <c r="Q478" t="str">
        <f t="shared" si="43"/>
        <v>film &amp; video</v>
      </c>
      <c r="R478" t="str">
        <f t="shared" si="44"/>
        <v>animation</v>
      </c>
      <c r="S478" s="10">
        <f t="shared" si="45"/>
        <v>41793.165972222225</v>
      </c>
      <c r="T478" s="10">
        <f t="shared" si="46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7"/>
        <v>0</v>
      </c>
      <c r="P479" s="6" t="e">
        <f t="shared" si="42"/>
        <v>#DIV/0!</v>
      </c>
      <c r="Q479" t="str">
        <f t="shared" si="43"/>
        <v>film &amp; video</v>
      </c>
      <c r="R479" t="str">
        <f t="shared" si="44"/>
        <v>animation</v>
      </c>
      <c r="S479" s="10">
        <f t="shared" si="45"/>
        <v>41047.83488425926</v>
      </c>
      <c r="T479" s="10">
        <f t="shared" si="46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7"/>
        <v>0</v>
      </c>
      <c r="P480" s="6" t="e">
        <f t="shared" si="42"/>
        <v>#DIV/0!</v>
      </c>
      <c r="Q480" t="str">
        <f t="shared" si="43"/>
        <v>film &amp; video</v>
      </c>
      <c r="R480" t="str">
        <f t="shared" si="44"/>
        <v>animation</v>
      </c>
      <c r="S480" s="10">
        <f t="shared" si="45"/>
        <v>42095.869317129633</v>
      </c>
      <c r="T480" s="10">
        <f t="shared" si="46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7"/>
        <v>0.3256</v>
      </c>
      <c r="P481" s="6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10">
        <f t="shared" si="45"/>
        <v>41964.449479166666</v>
      </c>
      <c r="T481" s="10">
        <f t="shared" si="46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7"/>
        <v>0.19409999999999999</v>
      </c>
      <c r="P482" s="6">
        <f t="shared" si="42"/>
        <v>55.46</v>
      </c>
      <c r="Q482" t="str">
        <f t="shared" si="43"/>
        <v>film &amp; video</v>
      </c>
      <c r="R482" t="str">
        <f t="shared" si="44"/>
        <v>animation</v>
      </c>
      <c r="S482" s="10">
        <f t="shared" si="45"/>
        <v>41495.500173611108</v>
      </c>
      <c r="T482" s="10">
        <f t="shared" si="46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7"/>
        <v>6.0999999999999999E-2</v>
      </c>
      <c r="P483" s="6">
        <f t="shared" si="42"/>
        <v>87.14</v>
      </c>
      <c r="Q483" t="str">
        <f t="shared" si="43"/>
        <v>film &amp; video</v>
      </c>
      <c r="R483" t="str">
        <f t="shared" si="44"/>
        <v>animation</v>
      </c>
      <c r="S483" s="10">
        <f t="shared" si="45"/>
        <v>41192.672326388885</v>
      </c>
      <c r="T483" s="10">
        <f t="shared" si="46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7"/>
        <v>1E-3</v>
      </c>
      <c r="P484" s="6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10">
        <f t="shared" si="45"/>
        <v>42474.606944444444</v>
      </c>
      <c r="T484" s="10">
        <f t="shared" si="46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7"/>
        <v>0.502</v>
      </c>
      <c r="P485" s="6">
        <f t="shared" si="42"/>
        <v>51.22</v>
      </c>
      <c r="Q485" t="str">
        <f t="shared" si="43"/>
        <v>film &amp; video</v>
      </c>
      <c r="R485" t="str">
        <f t="shared" si="44"/>
        <v>animation</v>
      </c>
      <c r="S485" s="10">
        <f t="shared" si="45"/>
        <v>41303.197592592594</v>
      </c>
      <c r="T485" s="10">
        <f t="shared" si="46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7"/>
        <v>1.8625E-3</v>
      </c>
      <c r="P486" s="6">
        <f t="shared" si="42"/>
        <v>13.55</v>
      </c>
      <c r="Q486" t="str">
        <f t="shared" si="43"/>
        <v>film &amp; video</v>
      </c>
      <c r="R486" t="str">
        <f t="shared" si="44"/>
        <v>animation</v>
      </c>
      <c r="S486" s="10">
        <f t="shared" si="45"/>
        <v>42313.981157407412</v>
      </c>
      <c r="T486" s="10">
        <f t="shared" si="46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7"/>
        <v>0.21906971229845085</v>
      </c>
      <c r="P487" s="6">
        <f t="shared" si="42"/>
        <v>66.52</v>
      </c>
      <c r="Q487" t="str">
        <f t="shared" si="43"/>
        <v>film &amp; video</v>
      </c>
      <c r="R487" t="str">
        <f t="shared" si="44"/>
        <v>animation</v>
      </c>
      <c r="S487" s="10">
        <f t="shared" si="45"/>
        <v>41411.50577546296</v>
      </c>
      <c r="T487" s="10">
        <f t="shared" si="46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7"/>
        <v>9.0909090909090904E-5</v>
      </c>
      <c r="P488" s="6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10">
        <f t="shared" si="45"/>
        <v>41791.94258101852</v>
      </c>
      <c r="T488" s="10">
        <f t="shared" si="46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7"/>
        <v>0</v>
      </c>
      <c r="P489" s="6" t="e">
        <f t="shared" si="42"/>
        <v>#DIV/0!</v>
      </c>
      <c r="Q489" t="str">
        <f t="shared" si="43"/>
        <v>film &amp; video</v>
      </c>
      <c r="R489" t="str">
        <f t="shared" si="44"/>
        <v>animation</v>
      </c>
      <c r="S489" s="10">
        <f t="shared" si="45"/>
        <v>42729.636504629627</v>
      </c>
      <c r="T489" s="10">
        <f t="shared" si="46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7"/>
        <v>0</v>
      </c>
      <c r="P490" s="6" t="e">
        <f t="shared" si="42"/>
        <v>#DIV/0!</v>
      </c>
      <c r="Q490" t="str">
        <f t="shared" si="43"/>
        <v>film &amp; video</v>
      </c>
      <c r="R490" t="str">
        <f t="shared" si="44"/>
        <v>animation</v>
      </c>
      <c r="S490" s="10">
        <f t="shared" si="45"/>
        <v>42744.054398148146</v>
      </c>
      <c r="T490" s="10">
        <f t="shared" si="46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7"/>
        <v>2.8667813379201833E-3</v>
      </c>
      <c r="P491" s="6">
        <f t="shared" si="42"/>
        <v>71.67</v>
      </c>
      <c r="Q491" t="str">
        <f t="shared" si="43"/>
        <v>film &amp; video</v>
      </c>
      <c r="R491" t="str">
        <f t="shared" si="44"/>
        <v>animation</v>
      </c>
      <c r="S491" s="10">
        <f t="shared" si="45"/>
        <v>40913.481249999997</v>
      </c>
      <c r="T491" s="10">
        <f t="shared" si="46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7"/>
        <v>0</v>
      </c>
      <c r="P492" s="6" t="e">
        <f t="shared" si="42"/>
        <v>#DIV/0!</v>
      </c>
      <c r="Q492" t="str">
        <f t="shared" si="43"/>
        <v>film &amp; video</v>
      </c>
      <c r="R492" t="str">
        <f t="shared" si="44"/>
        <v>animation</v>
      </c>
      <c r="S492" s="10">
        <f t="shared" si="45"/>
        <v>41143.968576388892</v>
      </c>
      <c r="T492" s="10">
        <f t="shared" si="46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7"/>
        <v>0</v>
      </c>
      <c r="P493" s="6" t="e">
        <f t="shared" si="42"/>
        <v>#DIV/0!</v>
      </c>
      <c r="Q493" t="str">
        <f t="shared" si="43"/>
        <v>film &amp; video</v>
      </c>
      <c r="R493" t="str">
        <f t="shared" si="44"/>
        <v>animation</v>
      </c>
      <c r="S493" s="10">
        <f t="shared" si="45"/>
        <v>42396.982627314821</v>
      </c>
      <c r="T493" s="10">
        <f t="shared" si="46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7"/>
        <v>0</v>
      </c>
      <c r="P494" s="6" t="e">
        <f t="shared" si="42"/>
        <v>#DIV/0!</v>
      </c>
      <c r="Q494" t="str">
        <f t="shared" si="43"/>
        <v>film &amp; video</v>
      </c>
      <c r="R494" t="str">
        <f t="shared" si="44"/>
        <v>animation</v>
      </c>
      <c r="S494" s="10">
        <f t="shared" si="45"/>
        <v>42656.03506944445</v>
      </c>
      <c r="T494" s="10">
        <f t="shared" si="46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7"/>
        <v>0</v>
      </c>
      <c r="P495" s="6" t="e">
        <f t="shared" si="42"/>
        <v>#DIV/0!</v>
      </c>
      <c r="Q495" t="str">
        <f t="shared" si="43"/>
        <v>film &amp; video</v>
      </c>
      <c r="R495" t="str">
        <f t="shared" si="44"/>
        <v>animation</v>
      </c>
      <c r="S495" s="10">
        <f t="shared" si="45"/>
        <v>42144.726134259254</v>
      </c>
      <c r="T495" s="10">
        <f t="shared" si="46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7"/>
        <v>1.5499999999999999E-3</v>
      </c>
      <c r="P496" s="6">
        <f t="shared" si="42"/>
        <v>10.33</v>
      </c>
      <c r="Q496" t="str">
        <f t="shared" si="43"/>
        <v>film &amp; video</v>
      </c>
      <c r="R496" t="str">
        <f t="shared" si="44"/>
        <v>animation</v>
      </c>
      <c r="S496" s="10">
        <f t="shared" si="45"/>
        <v>41823.125</v>
      </c>
      <c r="T496" s="10">
        <f t="shared" si="46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7"/>
        <v>0</v>
      </c>
      <c r="P497" s="6" t="e">
        <f t="shared" si="42"/>
        <v>#DIV/0!</v>
      </c>
      <c r="Q497" t="str">
        <f t="shared" si="43"/>
        <v>film &amp; video</v>
      </c>
      <c r="R497" t="str">
        <f t="shared" si="44"/>
        <v>animation</v>
      </c>
      <c r="S497" s="10">
        <f t="shared" si="45"/>
        <v>42201.827604166669</v>
      </c>
      <c r="T497" s="10">
        <f t="shared" si="46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7"/>
        <v>1.6666666666666667E-5</v>
      </c>
      <c r="P498" s="6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10">
        <f t="shared" si="45"/>
        <v>41680.93141203704</v>
      </c>
      <c r="T498" s="10">
        <f t="shared" si="46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7"/>
        <v>6.6964285714285711E-3</v>
      </c>
      <c r="P499" s="6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10">
        <f t="shared" si="45"/>
        <v>41998.208333333328</v>
      </c>
      <c r="T499" s="10">
        <f t="shared" si="46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7"/>
        <v>4.5985132395404561E-2</v>
      </c>
      <c r="P500" s="6">
        <f t="shared" si="42"/>
        <v>136.09</v>
      </c>
      <c r="Q500" t="str">
        <f t="shared" si="43"/>
        <v>film &amp; video</v>
      </c>
      <c r="R500" t="str">
        <f t="shared" si="44"/>
        <v>animation</v>
      </c>
      <c r="S500" s="10">
        <f t="shared" si="45"/>
        <v>40900.762141203704</v>
      </c>
      <c r="T500" s="10">
        <f t="shared" si="46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7"/>
        <v>9.5500000000000002E-2</v>
      </c>
      <c r="P501" s="6">
        <f t="shared" si="42"/>
        <v>73.459999999999994</v>
      </c>
      <c r="Q501" t="str">
        <f t="shared" si="43"/>
        <v>film &amp; video</v>
      </c>
      <c r="R501" t="str">
        <f t="shared" si="44"/>
        <v>animation</v>
      </c>
      <c r="S501" s="10">
        <f t="shared" si="45"/>
        <v>40098.874305555553</v>
      </c>
      <c r="T501" s="10">
        <f t="shared" si="46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7"/>
        <v>3.307692307692308E-2</v>
      </c>
      <c r="P502" s="6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10">
        <f t="shared" si="45"/>
        <v>40306.927777777775</v>
      </c>
      <c r="T502" s="10">
        <f t="shared" si="46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7"/>
        <v>0</v>
      </c>
      <c r="P503" s="6" t="e">
        <f t="shared" si="42"/>
        <v>#DIV/0!</v>
      </c>
      <c r="Q503" t="str">
        <f t="shared" si="43"/>
        <v>film &amp; video</v>
      </c>
      <c r="R503" t="str">
        <f t="shared" si="44"/>
        <v>animation</v>
      </c>
      <c r="S503" s="10">
        <f t="shared" si="45"/>
        <v>40733.234386574077</v>
      </c>
      <c r="T503" s="10">
        <f t="shared" si="46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7"/>
        <v>1.15E-2</v>
      </c>
      <c r="P504" s="6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10">
        <f t="shared" si="45"/>
        <v>40986.511863425927</v>
      </c>
      <c r="T504" s="10">
        <f t="shared" si="46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7"/>
        <v>1.7538461538461537E-2</v>
      </c>
      <c r="P505" s="6">
        <f t="shared" si="42"/>
        <v>12.67</v>
      </c>
      <c r="Q505" t="str">
        <f t="shared" si="43"/>
        <v>film &amp; video</v>
      </c>
      <c r="R505" t="str">
        <f t="shared" si="44"/>
        <v>animation</v>
      </c>
      <c r="S505" s="10">
        <f t="shared" si="45"/>
        <v>42021.526655092588</v>
      </c>
      <c r="T505" s="10">
        <f t="shared" si="46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7"/>
        <v>1.3673469387755101E-2</v>
      </c>
      <c r="P506" s="6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10">
        <f t="shared" si="45"/>
        <v>41009.941979166666</v>
      </c>
      <c r="T506" s="10">
        <f t="shared" si="46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7"/>
        <v>4.3333333333333331E-3</v>
      </c>
      <c r="P507" s="6">
        <f t="shared" si="42"/>
        <v>3.71</v>
      </c>
      <c r="Q507" t="str">
        <f t="shared" si="43"/>
        <v>film &amp; video</v>
      </c>
      <c r="R507" t="str">
        <f t="shared" si="44"/>
        <v>animation</v>
      </c>
      <c r="S507" s="10">
        <f t="shared" si="45"/>
        <v>42363.098217592589</v>
      </c>
      <c r="T507" s="10">
        <f t="shared" si="46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7"/>
        <v>1.25E-3</v>
      </c>
      <c r="P508" s="6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10">
        <f t="shared" si="45"/>
        <v>41496.552314814813</v>
      </c>
      <c r="T508" s="10">
        <f t="shared" si="46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7"/>
        <v>3.2000000000000001E-2</v>
      </c>
      <c r="P509" s="6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10">
        <f t="shared" si="45"/>
        <v>41201.958993055552</v>
      </c>
      <c r="T509" s="10">
        <f t="shared" si="46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7"/>
        <v>8.0000000000000002E-3</v>
      </c>
      <c r="P510" s="6">
        <f t="shared" si="42"/>
        <v>133.33000000000001</v>
      </c>
      <c r="Q510" t="str">
        <f t="shared" si="43"/>
        <v>film &amp; video</v>
      </c>
      <c r="R510" t="str">
        <f t="shared" si="44"/>
        <v>animation</v>
      </c>
      <c r="S510" s="10">
        <f t="shared" si="45"/>
        <v>41054.593055555553</v>
      </c>
      <c r="T510" s="10">
        <f t="shared" si="46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7"/>
        <v>2E-3</v>
      </c>
      <c r="P511" s="6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10">
        <f t="shared" si="45"/>
        <v>42183.631597222222</v>
      </c>
      <c r="T511" s="10">
        <f t="shared" si="46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7"/>
        <v>0</v>
      </c>
      <c r="P512" s="6" t="e">
        <f t="shared" si="42"/>
        <v>#DIV/0!</v>
      </c>
      <c r="Q512" t="str">
        <f t="shared" si="43"/>
        <v>film &amp; video</v>
      </c>
      <c r="R512" t="str">
        <f t="shared" si="44"/>
        <v>animation</v>
      </c>
      <c r="S512" s="10">
        <f t="shared" si="45"/>
        <v>42430.176377314812</v>
      </c>
      <c r="T512" s="10">
        <f t="shared" si="46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7"/>
        <v>0.03</v>
      </c>
      <c r="P513" s="6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10">
        <f t="shared" si="45"/>
        <v>41370.261365740742</v>
      </c>
      <c r="T513" s="10">
        <f t="shared" si="46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7"/>
        <v>1.3749999999999999E-3</v>
      </c>
      <c r="P514" s="6">
        <f t="shared" ref="P514:P577" si="48">ROUND(E514/L514,2)</f>
        <v>5.5</v>
      </c>
      <c r="Q514" t="str">
        <f t="shared" si="43"/>
        <v>film &amp; video</v>
      </c>
      <c r="R514" t="str">
        <f t="shared" si="44"/>
        <v>animation</v>
      </c>
      <c r="S514" s="10">
        <f t="shared" si="45"/>
        <v>42694.783877314811</v>
      </c>
      <c r="T514" s="10">
        <f t="shared" si="46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47"/>
        <v>0.13924</v>
      </c>
      <c r="P515" s="6">
        <f t="shared" si="48"/>
        <v>102.38</v>
      </c>
      <c r="Q515" t="str">
        <f t="shared" ref="Q515:Q578" si="49">LEFT($N515,FIND("/",$N515)-1)</f>
        <v>film &amp; video</v>
      </c>
      <c r="R515" t="str">
        <f t="shared" ref="R515:R578" si="50">RIGHT($N515,LEN($N515)-FIND("/",$N515))</f>
        <v>animation</v>
      </c>
      <c r="S515" s="10">
        <f t="shared" ref="S515:S578" si="51">((($I515/60)/60)/24)+DATE(1970,1,1)</f>
        <v>42597.291666666672</v>
      </c>
      <c r="T515" s="10">
        <f t="shared" ref="T515:T578" si="52">((($J515/60)/60)/24)+DATE(1970,1,1)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7"/>
        <v>3.3333333333333333E-2</v>
      </c>
      <c r="P516" s="6">
        <f t="shared" si="48"/>
        <v>16.670000000000002</v>
      </c>
      <c r="Q516" t="str">
        <f t="shared" si="49"/>
        <v>film &amp; video</v>
      </c>
      <c r="R516" t="str">
        <f t="shared" si="50"/>
        <v>animation</v>
      </c>
      <c r="S516" s="10">
        <f t="shared" si="51"/>
        <v>41860.613969907405</v>
      </c>
      <c r="T516" s="10">
        <f t="shared" si="52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ref="O517:O580" si="53">$E517/$D517</f>
        <v>0.25413402061855672</v>
      </c>
      <c r="P517" s="6">
        <f t="shared" si="48"/>
        <v>725.03</v>
      </c>
      <c r="Q517" t="str">
        <f t="shared" si="49"/>
        <v>film &amp; video</v>
      </c>
      <c r="R517" t="str">
        <f t="shared" si="50"/>
        <v>animation</v>
      </c>
      <c r="S517" s="10">
        <f t="shared" si="51"/>
        <v>42367.490752314814</v>
      </c>
      <c r="T517" s="10">
        <f t="shared" si="52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53"/>
        <v>0</v>
      </c>
      <c r="P518" s="6" t="e">
        <f t="shared" si="48"/>
        <v>#DIV/0!</v>
      </c>
      <c r="Q518" t="str">
        <f t="shared" si="49"/>
        <v>film &amp; video</v>
      </c>
      <c r="R518" t="str">
        <f t="shared" si="50"/>
        <v>animation</v>
      </c>
      <c r="S518" s="10">
        <f t="shared" si="51"/>
        <v>42151.778703703705</v>
      </c>
      <c r="T518" s="10">
        <f t="shared" si="52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53"/>
        <v>1.3666666666666667E-2</v>
      </c>
      <c r="P519" s="6">
        <f t="shared" si="48"/>
        <v>68.33</v>
      </c>
      <c r="Q519" t="str">
        <f t="shared" si="49"/>
        <v>film &amp; video</v>
      </c>
      <c r="R519" t="str">
        <f t="shared" si="50"/>
        <v>animation</v>
      </c>
      <c r="S519" s="10">
        <f t="shared" si="51"/>
        <v>42768.615289351852</v>
      </c>
      <c r="T519" s="10">
        <f t="shared" si="52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53"/>
        <v>0</v>
      </c>
      <c r="P520" s="6" t="e">
        <f t="shared" si="48"/>
        <v>#DIV/0!</v>
      </c>
      <c r="Q520" t="str">
        <f t="shared" si="49"/>
        <v>film &amp; video</v>
      </c>
      <c r="R520" t="str">
        <f t="shared" si="50"/>
        <v>animation</v>
      </c>
      <c r="S520" s="10">
        <f t="shared" si="51"/>
        <v>42253.615277777775</v>
      </c>
      <c r="T520" s="10">
        <f t="shared" si="52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53"/>
        <v>0.22881426547787684</v>
      </c>
      <c r="P521" s="6">
        <f t="shared" si="48"/>
        <v>39.229999999999997</v>
      </c>
      <c r="Q521" t="str">
        <f t="shared" si="49"/>
        <v>film &amp; video</v>
      </c>
      <c r="R521" t="str">
        <f t="shared" si="50"/>
        <v>animation</v>
      </c>
      <c r="S521" s="10">
        <f t="shared" si="51"/>
        <v>41248.391446759262</v>
      </c>
      <c r="T521" s="10">
        <f t="shared" si="52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53"/>
        <v>1.0209999999999999</v>
      </c>
      <c r="P522" s="6">
        <f t="shared" si="48"/>
        <v>150.15</v>
      </c>
      <c r="Q522" t="str">
        <f t="shared" si="49"/>
        <v>theater</v>
      </c>
      <c r="R522" t="str">
        <f t="shared" si="50"/>
        <v>plays</v>
      </c>
      <c r="S522" s="10">
        <f t="shared" si="51"/>
        <v>42348.702094907407</v>
      </c>
      <c r="T522" s="10">
        <f t="shared" si="52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53"/>
        <v>1.0464</v>
      </c>
      <c r="P523" s="6">
        <f t="shared" si="48"/>
        <v>93.43</v>
      </c>
      <c r="Q523" t="str">
        <f t="shared" si="49"/>
        <v>theater</v>
      </c>
      <c r="R523" t="str">
        <f t="shared" si="50"/>
        <v>plays</v>
      </c>
      <c r="S523" s="10">
        <f t="shared" si="51"/>
        <v>42675.207638888889</v>
      </c>
      <c r="T523" s="10">
        <f t="shared" si="52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53"/>
        <v>1.1466666666666667</v>
      </c>
      <c r="P524" s="6">
        <f t="shared" si="48"/>
        <v>110.97</v>
      </c>
      <c r="Q524" t="str">
        <f t="shared" si="49"/>
        <v>theater</v>
      </c>
      <c r="R524" t="str">
        <f t="shared" si="50"/>
        <v>plays</v>
      </c>
      <c r="S524" s="10">
        <f t="shared" si="51"/>
        <v>42449.999131944445</v>
      </c>
      <c r="T524" s="10">
        <f t="shared" si="52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53"/>
        <v>1.206</v>
      </c>
      <c r="P525" s="6">
        <f t="shared" si="48"/>
        <v>71.790000000000006</v>
      </c>
      <c r="Q525" t="str">
        <f t="shared" si="49"/>
        <v>theater</v>
      </c>
      <c r="R525" t="str">
        <f t="shared" si="50"/>
        <v>plays</v>
      </c>
      <c r="S525" s="10">
        <f t="shared" si="51"/>
        <v>42268.13282407407</v>
      </c>
      <c r="T525" s="10">
        <f t="shared" si="52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53"/>
        <v>1.0867285714285715</v>
      </c>
      <c r="P526" s="6">
        <f t="shared" si="48"/>
        <v>29.26</v>
      </c>
      <c r="Q526" t="str">
        <f t="shared" si="49"/>
        <v>theater</v>
      </c>
      <c r="R526" t="str">
        <f t="shared" si="50"/>
        <v>plays</v>
      </c>
      <c r="S526" s="10">
        <f t="shared" si="51"/>
        <v>42522.717233796298</v>
      </c>
      <c r="T526" s="10">
        <f t="shared" si="52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53"/>
        <v>1</v>
      </c>
      <c r="P527" s="6">
        <f t="shared" si="48"/>
        <v>1000</v>
      </c>
      <c r="Q527" t="str">
        <f t="shared" si="49"/>
        <v>theater</v>
      </c>
      <c r="R527" t="str">
        <f t="shared" si="50"/>
        <v>plays</v>
      </c>
      <c r="S527" s="10">
        <f t="shared" si="51"/>
        <v>41895.400937500002</v>
      </c>
      <c r="T527" s="10">
        <f t="shared" si="52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53"/>
        <v>1.1399999999999999</v>
      </c>
      <c r="P528" s="6">
        <f t="shared" si="48"/>
        <v>74.349999999999994</v>
      </c>
      <c r="Q528" t="str">
        <f t="shared" si="49"/>
        <v>theater</v>
      </c>
      <c r="R528" t="str">
        <f t="shared" si="50"/>
        <v>plays</v>
      </c>
      <c r="S528" s="10">
        <f t="shared" si="51"/>
        <v>42223.708333333328</v>
      </c>
      <c r="T528" s="10">
        <f t="shared" si="52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53"/>
        <v>1.0085</v>
      </c>
      <c r="P529" s="6">
        <f t="shared" si="48"/>
        <v>63.83</v>
      </c>
      <c r="Q529" t="str">
        <f t="shared" si="49"/>
        <v>theater</v>
      </c>
      <c r="R529" t="str">
        <f t="shared" si="50"/>
        <v>plays</v>
      </c>
      <c r="S529" s="10">
        <f t="shared" si="51"/>
        <v>42783.670138888891</v>
      </c>
      <c r="T529" s="10">
        <f t="shared" si="52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53"/>
        <v>1.1565217391304348</v>
      </c>
      <c r="P530" s="6">
        <f t="shared" si="48"/>
        <v>44.33</v>
      </c>
      <c r="Q530" t="str">
        <f t="shared" si="49"/>
        <v>theater</v>
      </c>
      <c r="R530" t="str">
        <f t="shared" si="50"/>
        <v>plays</v>
      </c>
      <c r="S530" s="10">
        <f t="shared" si="51"/>
        <v>42176.888888888891</v>
      </c>
      <c r="T530" s="10">
        <f t="shared" si="52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53"/>
        <v>1.3041666666666667</v>
      </c>
      <c r="P531" s="6">
        <f t="shared" si="48"/>
        <v>86.94</v>
      </c>
      <c r="Q531" t="str">
        <f t="shared" si="49"/>
        <v>theater</v>
      </c>
      <c r="R531" t="str">
        <f t="shared" si="50"/>
        <v>plays</v>
      </c>
      <c r="S531" s="10">
        <f t="shared" si="51"/>
        <v>42746.208333333328</v>
      </c>
      <c r="T531" s="10">
        <f t="shared" si="52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53"/>
        <v>1.0778267254038179</v>
      </c>
      <c r="P532" s="6">
        <f t="shared" si="48"/>
        <v>126.55</v>
      </c>
      <c r="Q532" t="str">
        <f t="shared" si="49"/>
        <v>theater</v>
      </c>
      <c r="R532" t="str">
        <f t="shared" si="50"/>
        <v>plays</v>
      </c>
      <c r="S532" s="10">
        <f t="shared" si="51"/>
        <v>42179.083333333328</v>
      </c>
      <c r="T532" s="10">
        <f t="shared" si="52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53"/>
        <v>1</v>
      </c>
      <c r="P533" s="6">
        <f t="shared" si="48"/>
        <v>129.03</v>
      </c>
      <c r="Q533" t="str">
        <f t="shared" si="49"/>
        <v>theater</v>
      </c>
      <c r="R533" t="str">
        <f t="shared" si="50"/>
        <v>plays</v>
      </c>
      <c r="S533" s="10">
        <f t="shared" si="51"/>
        <v>42721.290972222225</v>
      </c>
      <c r="T533" s="10">
        <f t="shared" si="52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53"/>
        <v>1.2324999999999999</v>
      </c>
      <c r="P534" s="6">
        <f t="shared" si="48"/>
        <v>71.239999999999995</v>
      </c>
      <c r="Q534" t="str">
        <f t="shared" si="49"/>
        <v>theater</v>
      </c>
      <c r="R534" t="str">
        <f t="shared" si="50"/>
        <v>plays</v>
      </c>
      <c r="S534" s="10">
        <f t="shared" si="51"/>
        <v>42503.007037037038</v>
      </c>
      <c r="T534" s="10">
        <f t="shared" si="52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53"/>
        <v>1.002</v>
      </c>
      <c r="P535" s="6">
        <f t="shared" si="48"/>
        <v>117.88</v>
      </c>
      <c r="Q535" t="str">
        <f t="shared" si="49"/>
        <v>theater</v>
      </c>
      <c r="R535" t="str">
        <f t="shared" si="50"/>
        <v>plays</v>
      </c>
      <c r="S535" s="10">
        <f t="shared" si="51"/>
        <v>42506.43478009259</v>
      </c>
      <c r="T535" s="10">
        <f t="shared" si="52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53"/>
        <v>1.0466666666666666</v>
      </c>
      <c r="P536" s="6">
        <f t="shared" si="48"/>
        <v>327.08</v>
      </c>
      <c r="Q536" t="str">
        <f t="shared" si="49"/>
        <v>theater</v>
      </c>
      <c r="R536" t="str">
        <f t="shared" si="50"/>
        <v>plays</v>
      </c>
      <c r="S536" s="10">
        <f t="shared" si="51"/>
        <v>42309.958333333328</v>
      </c>
      <c r="T536" s="10">
        <f t="shared" si="52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53"/>
        <v>1.0249999999999999</v>
      </c>
      <c r="P537" s="6">
        <f t="shared" si="48"/>
        <v>34.75</v>
      </c>
      <c r="Q537" t="str">
        <f t="shared" si="49"/>
        <v>theater</v>
      </c>
      <c r="R537" t="str">
        <f t="shared" si="50"/>
        <v>plays</v>
      </c>
      <c r="S537" s="10">
        <f t="shared" si="51"/>
        <v>42741.545196759253</v>
      </c>
      <c r="T537" s="10">
        <f t="shared" si="52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53"/>
        <v>1.1825757575757576</v>
      </c>
      <c r="P538" s="6">
        <f t="shared" si="48"/>
        <v>100.06</v>
      </c>
      <c r="Q538" t="str">
        <f t="shared" si="49"/>
        <v>theater</v>
      </c>
      <c r="R538" t="str">
        <f t="shared" si="50"/>
        <v>plays</v>
      </c>
      <c r="S538" s="10">
        <f t="shared" si="51"/>
        <v>42219.75</v>
      </c>
      <c r="T538" s="10">
        <f t="shared" si="52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53"/>
        <v>1.2050000000000001</v>
      </c>
      <c r="P539" s="6">
        <f t="shared" si="48"/>
        <v>40.85</v>
      </c>
      <c r="Q539" t="str">
        <f t="shared" si="49"/>
        <v>theater</v>
      </c>
      <c r="R539" t="str">
        <f t="shared" si="50"/>
        <v>plays</v>
      </c>
      <c r="S539" s="10">
        <f t="shared" si="51"/>
        <v>42312.810081018513</v>
      </c>
      <c r="T539" s="10">
        <f t="shared" si="52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53"/>
        <v>3.0242</v>
      </c>
      <c r="P540" s="6">
        <f t="shared" si="48"/>
        <v>252.02</v>
      </c>
      <c r="Q540" t="str">
        <f t="shared" si="49"/>
        <v>theater</v>
      </c>
      <c r="R540" t="str">
        <f t="shared" si="50"/>
        <v>plays</v>
      </c>
      <c r="S540" s="10">
        <f t="shared" si="51"/>
        <v>42503.794710648144</v>
      </c>
      <c r="T540" s="10">
        <f t="shared" si="52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53"/>
        <v>1.00644</v>
      </c>
      <c r="P541" s="6">
        <f t="shared" si="48"/>
        <v>25.16</v>
      </c>
      <c r="Q541" t="str">
        <f t="shared" si="49"/>
        <v>theater</v>
      </c>
      <c r="R541" t="str">
        <f t="shared" si="50"/>
        <v>plays</v>
      </c>
      <c r="S541" s="10">
        <f t="shared" si="51"/>
        <v>42556.049849537041</v>
      </c>
      <c r="T541" s="10">
        <f t="shared" si="52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53"/>
        <v>6.666666666666667E-5</v>
      </c>
      <c r="P542" s="6">
        <f t="shared" si="48"/>
        <v>1</v>
      </c>
      <c r="Q542" t="str">
        <f t="shared" si="49"/>
        <v>technology</v>
      </c>
      <c r="R542" t="str">
        <f t="shared" si="50"/>
        <v>web</v>
      </c>
      <c r="S542" s="10">
        <f t="shared" si="51"/>
        <v>42039.817199074074</v>
      </c>
      <c r="T542" s="10">
        <f t="shared" si="52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53"/>
        <v>5.5555555555555558E-3</v>
      </c>
      <c r="P543" s="6">
        <f t="shared" si="48"/>
        <v>25</v>
      </c>
      <c r="Q543" t="str">
        <f t="shared" si="49"/>
        <v>technology</v>
      </c>
      <c r="R543" t="str">
        <f t="shared" si="50"/>
        <v>web</v>
      </c>
      <c r="S543" s="10">
        <f t="shared" si="51"/>
        <v>42306.046689814815</v>
      </c>
      <c r="T543" s="10">
        <f t="shared" si="52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53"/>
        <v>3.9999999999999998E-6</v>
      </c>
      <c r="P544" s="6">
        <f t="shared" si="48"/>
        <v>1</v>
      </c>
      <c r="Q544" t="str">
        <f t="shared" si="49"/>
        <v>technology</v>
      </c>
      <c r="R544" t="str">
        <f t="shared" si="50"/>
        <v>web</v>
      </c>
      <c r="S544" s="10">
        <f t="shared" si="51"/>
        <v>42493.695787037039</v>
      </c>
      <c r="T544" s="10">
        <f t="shared" si="52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53"/>
        <v>3.1818181818181819E-3</v>
      </c>
      <c r="P545" s="6">
        <f t="shared" si="48"/>
        <v>35</v>
      </c>
      <c r="Q545" t="str">
        <f t="shared" si="49"/>
        <v>technology</v>
      </c>
      <c r="R545" t="str">
        <f t="shared" si="50"/>
        <v>web</v>
      </c>
      <c r="S545" s="10">
        <f t="shared" si="51"/>
        <v>41944.092152777775</v>
      </c>
      <c r="T545" s="10">
        <f t="shared" si="52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53"/>
        <v>1.2E-2</v>
      </c>
      <c r="P546" s="6">
        <f t="shared" si="48"/>
        <v>3</v>
      </c>
      <c r="Q546" t="str">
        <f t="shared" si="49"/>
        <v>technology</v>
      </c>
      <c r="R546" t="str">
        <f t="shared" si="50"/>
        <v>web</v>
      </c>
      <c r="S546" s="10">
        <f t="shared" si="51"/>
        <v>42555.656944444447</v>
      </c>
      <c r="T546" s="10">
        <f t="shared" si="52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53"/>
        <v>0.27383999999999997</v>
      </c>
      <c r="P547" s="6">
        <f t="shared" si="48"/>
        <v>402.71</v>
      </c>
      <c r="Q547" t="str">
        <f t="shared" si="49"/>
        <v>technology</v>
      </c>
      <c r="R547" t="str">
        <f t="shared" si="50"/>
        <v>web</v>
      </c>
      <c r="S547" s="10">
        <f t="shared" si="51"/>
        <v>42323.634131944447</v>
      </c>
      <c r="T547" s="10">
        <f t="shared" si="52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53"/>
        <v>8.6666666666666663E-4</v>
      </c>
      <c r="P548" s="6">
        <f t="shared" si="48"/>
        <v>26</v>
      </c>
      <c r="Q548" t="str">
        <f t="shared" si="49"/>
        <v>technology</v>
      </c>
      <c r="R548" t="str">
        <f t="shared" si="50"/>
        <v>web</v>
      </c>
      <c r="S548" s="10">
        <f t="shared" si="51"/>
        <v>42294.667997685188</v>
      </c>
      <c r="T548" s="10">
        <f t="shared" si="52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53"/>
        <v>0</v>
      </c>
      <c r="P549" s="6" t="e">
        <f t="shared" si="48"/>
        <v>#DIV/0!</v>
      </c>
      <c r="Q549" t="str">
        <f t="shared" si="49"/>
        <v>technology</v>
      </c>
      <c r="R549" t="str">
        <f t="shared" si="50"/>
        <v>web</v>
      </c>
      <c r="S549" s="10">
        <f t="shared" si="51"/>
        <v>42410.696342592593</v>
      </c>
      <c r="T549" s="10">
        <f t="shared" si="52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53"/>
        <v>8.9999999999999998E-4</v>
      </c>
      <c r="P550" s="6">
        <f t="shared" si="48"/>
        <v>9</v>
      </c>
      <c r="Q550" t="str">
        <f t="shared" si="49"/>
        <v>technology</v>
      </c>
      <c r="R550" t="str">
        <f t="shared" si="50"/>
        <v>web</v>
      </c>
      <c r="S550" s="10">
        <f t="shared" si="51"/>
        <v>42306.903333333335</v>
      </c>
      <c r="T550" s="10">
        <f t="shared" si="52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53"/>
        <v>2.7199999999999998E-2</v>
      </c>
      <c r="P551" s="6">
        <f t="shared" si="48"/>
        <v>8.5</v>
      </c>
      <c r="Q551" t="str">
        <f t="shared" si="49"/>
        <v>technology</v>
      </c>
      <c r="R551" t="str">
        <f t="shared" si="50"/>
        <v>web</v>
      </c>
      <c r="S551" s="10">
        <f t="shared" si="51"/>
        <v>42193.636828703704</v>
      </c>
      <c r="T551" s="10">
        <f t="shared" si="52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53"/>
        <v>7.0000000000000001E-3</v>
      </c>
      <c r="P552" s="6">
        <f t="shared" si="48"/>
        <v>8.75</v>
      </c>
      <c r="Q552" t="str">
        <f t="shared" si="49"/>
        <v>technology</v>
      </c>
      <c r="R552" t="str">
        <f t="shared" si="50"/>
        <v>web</v>
      </c>
      <c r="S552" s="10">
        <f t="shared" si="51"/>
        <v>42766.208333333328</v>
      </c>
      <c r="T552" s="10">
        <f t="shared" si="52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53"/>
        <v>5.0413333333333331E-2</v>
      </c>
      <c r="P553" s="6">
        <f t="shared" si="48"/>
        <v>135.04</v>
      </c>
      <c r="Q553" t="str">
        <f t="shared" si="49"/>
        <v>technology</v>
      </c>
      <c r="R553" t="str">
        <f t="shared" si="50"/>
        <v>web</v>
      </c>
      <c r="S553" s="10">
        <f t="shared" si="51"/>
        <v>42217.745138888888</v>
      </c>
      <c r="T553" s="10">
        <f t="shared" si="52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53"/>
        <v>0</v>
      </c>
      <c r="P554" s="6" t="e">
        <f t="shared" si="48"/>
        <v>#DIV/0!</v>
      </c>
      <c r="Q554" t="str">
        <f t="shared" si="49"/>
        <v>technology</v>
      </c>
      <c r="R554" t="str">
        <f t="shared" si="50"/>
        <v>web</v>
      </c>
      <c r="S554" s="10">
        <f t="shared" si="51"/>
        <v>42378.616851851853</v>
      </c>
      <c r="T554" s="10">
        <f t="shared" si="52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53"/>
        <v>4.9199999999999999E-3</v>
      </c>
      <c r="P555" s="6">
        <f t="shared" si="48"/>
        <v>20.5</v>
      </c>
      <c r="Q555" t="str">
        <f t="shared" si="49"/>
        <v>technology</v>
      </c>
      <c r="R555" t="str">
        <f t="shared" si="50"/>
        <v>web</v>
      </c>
      <c r="S555" s="10">
        <f t="shared" si="51"/>
        <v>41957.761469907404</v>
      </c>
      <c r="T555" s="10">
        <f t="shared" si="52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53"/>
        <v>0.36589147286821705</v>
      </c>
      <c r="P556" s="6">
        <f t="shared" si="48"/>
        <v>64.36</v>
      </c>
      <c r="Q556" t="str">
        <f t="shared" si="49"/>
        <v>technology</v>
      </c>
      <c r="R556" t="str">
        <f t="shared" si="50"/>
        <v>web</v>
      </c>
      <c r="S556" s="10">
        <f t="shared" si="51"/>
        <v>41931.684861111113</v>
      </c>
      <c r="T556" s="10">
        <f t="shared" si="52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53"/>
        <v>0</v>
      </c>
      <c r="P557" s="6" t="e">
        <f t="shared" si="48"/>
        <v>#DIV/0!</v>
      </c>
      <c r="Q557" t="str">
        <f t="shared" si="49"/>
        <v>technology</v>
      </c>
      <c r="R557" t="str">
        <f t="shared" si="50"/>
        <v>web</v>
      </c>
      <c r="S557" s="10">
        <f t="shared" si="51"/>
        <v>42533.353506944448</v>
      </c>
      <c r="T557" s="10">
        <f t="shared" si="52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53"/>
        <v>2.5000000000000001E-2</v>
      </c>
      <c r="P558" s="6">
        <f t="shared" si="48"/>
        <v>200</v>
      </c>
      <c r="Q558" t="str">
        <f t="shared" si="49"/>
        <v>technology</v>
      </c>
      <c r="R558" t="str">
        <f t="shared" si="50"/>
        <v>web</v>
      </c>
      <c r="S558" s="10">
        <f t="shared" si="51"/>
        <v>42375.860150462962</v>
      </c>
      <c r="T558" s="10">
        <f t="shared" si="52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53"/>
        <v>9.1066666666666674E-3</v>
      </c>
      <c r="P559" s="6">
        <f t="shared" si="48"/>
        <v>68.3</v>
      </c>
      <c r="Q559" t="str">
        <f t="shared" si="49"/>
        <v>technology</v>
      </c>
      <c r="R559" t="str">
        <f t="shared" si="50"/>
        <v>web</v>
      </c>
      <c r="S559" s="10">
        <f t="shared" si="51"/>
        <v>42706.983831018515</v>
      </c>
      <c r="T559" s="10">
        <f t="shared" si="52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53"/>
        <v>0</v>
      </c>
      <c r="P560" s="6" t="e">
        <f t="shared" si="48"/>
        <v>#DIV/0!</v>
      </c>
      <c r="Q560" t="str">
        <f t="shared" si="49"/>
        <v>technology</v>
      </c>
      <c r="R560" t="str">
        <f t="shared" si="50"/>
        <v>web</v>
      </c>
      <c r="S560" s="10">
        <f t="shared" si="51"/>
        <v>42087.841493055559</v>
      </c>
      <c r="T560" s="10">
        <f t="shared" si="52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53"/>
        <v>2.0833333333333335E-4</v>
      </c>
      <c r="P561" s="6">
        <f t="shared" si="48"/>
        <v>50</v>
      </c>
      <c r="Q561" t="str">
        <f t="shared" si="49"/>
        <v>technology</v>
      </c>
      <c r="R561" t="str">
        <f t="shared" si="50"/>
        <v>web</v>
      </c>
      <c r="S561" s="10">
        <f t="shared" si="51"/>
        <v>42351.283101851848</v>
      </c>
      <c r="T561" s="10">
        <f t="shared" si="52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53"/>
        <v>1.2E-4</v>
      </c>
      <c r="P562" s="6">
        <f t="shared" si="48"/>
        <v>4</v>
      </c>
      <c r="Q562" t="str">
        <f t="shared" si="49"/>
        <v>technology</v>
      </c>
      <c r="R562" t="str">
        <f t="shared" si="50"/>
        <v>web</v>
      </c>
      <c r="S562" s="10">
        <f t="shared" si="51"/>
        <v>41990.771354166667</v>
      </c>
      <c r="T562" s="10">
        <f t="shared" si="52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53"/>
        <v>3.6666666666666666E-3</v>
      </c>
      <c r="P563" s="6">
        <f t="shared" si="48"/>
        <v>27.5</v>
      </c>
      <c r="Q563" t="str">
        <f t="shared" si="49"/>
        <v>technology</v>
      </c>
      <c r="R563" t="str">
        <f t="shared" si="50"/>
        <v>web</v>
      </c>
      <c r="S563" s="10">
        <f t="shared" si="51"/>
        <v>42303.658715277779</v>
      </c>
      <c r="T563" s="10">
        <f t="shared" si="52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53"/>
        <v>0</v>
      </c>
      <c r="P564" s="6" t="e">
        <f t="shared" si="48"/>
        <v>#DIV/0!</v>
      </c>
      <c r="Q564" t="str">
        <f t="shared" si="49"/>
        <v>technology</v>
      </c>
      <c r="R564" t="str">
        <f t="shared" si="50"/>
        <v>web</v>
      </c>
      <c r="S564" s="10">
        <f t="shared" si="51"/>
        <v>42722.389062500006</v>
      </c>
      <c r="T564" s="10">
        <f t="shared" si="52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53"/>
        <v>9.0666666666666662E-4</v>
      </c>
      <c r="P565" s="6">
        <f t="shared" si="48"/>
        <v>34</v>
      </c>
      <c r="Q565" t="str">
        <f t="shared" si="49"/>
        <v>technology</v>
      </c>
      <c r="R565" t="str">
        <f t="shared" si="50"/>
        <v>web</v>
      </c>
      <c r="S565" s="10">
        <f t="shared" si="51"/>
        <v>42052.069988425923</v>
      </c>
      <c r="T565" s="10">
        <f t="shared" si="52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53"/>
        <v>5.5555555555555558E-5</v>
      </c>
      <c r="P566" s="6">
        <f t="shared" si="48"/>
        <v>1</v>
      </c>
      <c r="Q566" t="str">
        <f t="shared" si="49"/>
        <v>technology</v>
      </c>
      <c r="R566" t="str">
        <f t="shared" si="50"/>
        <v>web</v>
      </c>
      <c r="S566" s="10">
        <f t="shared" si="51"/>
        <v>42441.942997685182</v>
      </c>
      <c r="T566" s="10">
        <f t="shared" si="52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53"/>
        <v>0</v>
      </c>
      <c r="P567" s="6" t="e">
        <f t="shared" si="48"/>
        <v>#DIV/0!</v>
      </c>
      <c r="Q567" t="str">
        <f t="shared" si="49"/>
        <v>technology</v>
      </c>
      <c r="R567" t="str">
        <f t="shared" si="50"/>
        <v>web</v>
      </c>
      <c r="S567" s="10">
        <f t="shared" si="51"/>
        <v>42195.785289351858</v>
      </c>
      <c r="T567" s="10">
        <f t="shared" si="52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53"/>
        <v>2.0000000000000001E-4</v>
      </c>
      <c r="P568" s="6">
        <f t="shared" si="48"/>
        <v>1</v>
      </c>
      <c r="Q568" t="str">
        <f t="shared" si="49"/>
        <v>technology</v>
      </c>
      <c r="R568" t="str">
        <f t="shared" si="50"/>
        <v>web</v>
      </c>
      <c r="S568" s="10">
        <f t="shared" si="51"/>
        <v>42565.68440972222</v>
      </c>
      <c r="T568" s="10">
        <f t="shared" si="52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53"/>
        <v>0</v>
      </c>
      <c r="P569" s="6" t="e">
        <f t="shared" si="48"/>
        <v>#DIV/0!</v>
      </c>
      <c r="Q569" t="str">
        <f t="shared" si="49"/>
        <v>technology</v>
      </c>
      <c r="R569" t="str">
        <f t="shared" si="50"/>
        <v>web</v>
      </c>
      <c r="S569" s="10">
        <f t="shared" si="51"/>
        <v>42005.842523148152</v>
      </c>
      <c r="T569" s="10">
        <f t="shared" si="52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53"/>
        <v>0.01</v>
      </c>
      <c r="P570" s="6">
        <f t="shared" si="48"/>
        <v>49</v>
      </c>
      <c r="Q570" t="str">
        <f t="shared" si="49"/>
        <v>technology</v>
      </c>
      <c r="R570" t="str">
        <f t="shared" si="50"/>
        <v>web</v>
      </c>
      <c r="S570" s="10">
        <f t="shared" si="51"/>
        <v>42385.458333333328</v>
      </c>
      <c r="T570" s="10">
        <f t="shared" si="52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53"/>
        <v>8.0000000000000002E-3</v>
      </c>
      <c r="P571" s="6">
        <f t="shared" si="48"/>
        <v>20</v>
      </c>
      <c r="Q571" t="str">
        <f t="shared" si="49"/>
        <v>technology</v>
      </c>
      <c r="R571" t="str">
        <f t="shared" si="50"/>
        <v>web</v>
      </c>
      <c r="S571" s="10">
        <f t="shared" si="51"/>
        <v>42370.847361111111</v>
      </c>
      <c r="T571" s="10">
        <f t="shared" si="52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53"/>
        <v>1.6705882352941177E-3</v>
      </c>
      <c r="P572" s="6">
        <f t="shared" si="48"/>
        <v>142</v>
      </c>
      <c r="Q572" t="str">
        <f t="shared" si="49"/>
        <v>technology</v>
      </c>
      <c r="R572" t="str">
        <f t="shared" si="50"/>
        <v>web</v>
      </c>
      <c r="S572" s="10">
        <f t="shared" si="51"/>
        <v>42418.798252314817</v>
      </c>
      <c r="T572" s="10">
        <f t="shared" si="52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53"/>
        <v>4.2399999999999998E-3</v>
      </c>
      <c r="P573" s="6">
        <f t="shared" si="48"/>
        <v>53</v>
      </c>
      <c r="Q573" t="str">
        <f t="shared" si="49"/>
        <v>technology</v>
      </c>
      <c r="R573" t="str">
        <f t="shared" si="50"/>
        <v>web</v>
      </c>
      <c r="S573" s="10">
        <f t="shared" si="51"/>
        <v>42212.165972222225</v>
      </c>
      <c r="T573" s="10">
        <f t="shared" si="52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53"/>
        <v>0</v>
      </c>
      <c r="P574" s="6" t="e">
        <f t="shared" si="48"/>
        <v>#DIV/0!</v>
      </c>
      <c r="Q574" t="str">
        <f t="shared" si="49"/>
        <v>technology</v>
      </c>
      <c r="R574" t="str">
        <f t="shared" si="50"/>
        <v>web</v>
      </c>
      <c r="S574" s="10">
        <f t="shared" si="51"/>
        <v>42312.757962962962</v>
      </c>
      <c r="T574" s="10">
        <f t="shared" si="52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53"/>
        <v>3.892538925389254E-3</v>
      </c>
      <c r="P575" s="6">
        <f t="shared" si="48"/>
        <v>38.44</v>
      </c>
      <c r="Q575" t="str">
        <f t="shared" si="49"/>
        <v>technology</v>
      </c>
      <c r="R575" t="str">
        <f t="shared" si="50"/>
        <v>web</v>
      </c>
      <c r="S575" s="10">
        <f t="shared" si="51"/>
        <v>42022.05</v>
      </c>
      <c r="T575" s="10">
        <f t="shared" si="52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53"/>
        <v>7.1556350626118068E-3</v>
      </c>
      <c r="P576" s="6">
        <f t="shared" si="48"/>
        <v>20</v>
      </c>
      <c r="Q576" t="str">
        <f t="shared" si="49"/>
        <v>technology</v>
      </c>
      <c r="R576" t="str">
        <f t="shared" si="50"/>
        <v>web</v>
      </c>
      <c r="S576" s="10">
        <f t="shared" si="51"/>
        <v>42662.443368055552</v>
      </c>
      <c r="T576" s="10">
        <f t="shared" si="52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53"/>
        <v>4.3166666666666666E-3</v>
      </c>
      <c r="P577" s="6">
        <f t="shared" si="48"/>
        <v>64.75</v>
      </c>
      <c r="Q577" t="str">
        <f t="shared" si="49"/>
        <v>technology</v>
      </c>
      <c r="R577" t="str">
        <f t="shared" si="50"/>
        <v>web</v>
      </c>
      <c r="S577" s="10">
        <f t="shared" si="51"/>
        <v>42168.692627314813</v>
      </c>
      <c r="T577" s="10">
        <f t="shared" si="52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53"/>
        <v>1.2500000000000001E-5</v>
      </c>
      <c r="P578" s="6">
        <f t="shared" ref="P578:P641" si="54">ROUND(E578/L578,2)</f>
        <v>1</v>
      </c>
      <c r="Q578" t="str">
        <f t="shared" si="49"/>
        <v>technology</v>
      </c>
      <c r="R578" t="str">
        <f t="shared" si="50"/>
        <v>web</v>
      </c>
      <c r="S578" s="10">
        <f t="shared" si="51"/>
        <v>42091.43</v>
      </c>
      <c r="T578" s="10">
        <f t="shared" si="52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53"/>
        <v>2E-3</v>
      </c>
      <c r="P579" s="6">
        <f t="shared" si="54"/>
        <v>10</v>
      </c>
      <c r="Q579" t="str">
        <f t="shared" ref="Q579:Q642" si="55">LEFT($N579,FIND("/",$N579)-1)</f>
        <v>technology</v>
      </c>
      <c r="R579" t="str">
        <f t="shared" ref="R579:R642" si="56">RIGHT($N579,LEN($N579)-FIND("/",$N579))</f>
        <v>web</v>
      </c>
      <c r="S579" s="10">
        <f t="shared" ref="S579:S642" si="57">((($I579/60)/60)/24)+DATE(1970,1,1)</f>
        <v>42510.589143518519</v>
      </c>
      <c r="T579" s="10">
        <f t="shared" ref="T579:T642" si="58">((($J579/60)/60)/24)+DATE(1970,1,1)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3"/>
        <v>1.12E-4</v>
      </c>
      <c r="P580" s="6">
        <f t="shared" si="54"/>
        <v>2</v>
      </c>
      <c r="Q580" t="str">
        <f t="shared" si="55"/>
        <v>technology</v>
      </c>
      <c r="R580" t="str">
        <f t="shared" si="56"/>
        <v>web</v>
      </c>
      <c r="S580" s="10">
        <f t="shared" si="57"/>
        <v>42254.578622685185</v>
      </c>
      <c r="T580" s="10">
        <f t="shared" si="58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ref="O581:O644" si="59">$E581/$D581</f>
        <v>1.4583333333333334E-2</v>
      </c>
      <c r="P581" s="6">
        <f t="shared" si="54"/>
        <v>35</v>
      </c>
      <c r="Q581" t="str">
        <f t="shared" si="55"/>
        <v>technology</v>
      </c>
      <c r="R581" t="str">
        <f t="shared" si="56"/>
        <v>web</v>
      </c>
      <c r="S581" s="10">
        <f t="shared" si="57"/>
        <v>41998.852118055554</v>
      </c>
      <c r="T581" s="10">
        <f t="shared" si="58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9"/>
        <v>3.3333333333333332E-4</v>
      </c>
      <c r="P582" s="6">
        <f t="shared" si="54"/>
        <v>1</v>
      </c>
      <c r="Q582" t="str">
        <f t="shared" si="55"/>
        <v>technology</v>
      </c>
      <c r="R582" t="str">
        <f t="shared" si="56"/>
        <v>web</v>
      </c>
      <c r="S582" s="10">
        <f t="shared" si="57"/>
        <v>42635.908182870371</v>
      </c>
      <c r="T582" s="10">
        <f t="shared" si="58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9"/>
        <v>0</v>
      </c>
      <c r="P583" s="6" t="e">
        <f t="shared" si="54"/>
        <v>#DIV/0!</v>
      </c>
      <c r="Q583" t="str">
        <f t="shared" si="55"/>
        <v>technology</v>
      </c>
      <c r="R583" t="str">
        <f t="shared" si="56"/>
        <v>web</v>
      </c>
      <c r="S583" s="10">
        <f t="shared" si="57"/>
        <v>42218.012777777782</v>
      </c>
      <c r="T583" s="10">
        <f t="shared" si="58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9"/>
        <v>0</v>
      </c>
      <c r="P584" s="6" t="e">
        <f t="shared" si="54"/>
        <v>#DIV/0!</v>
      </c>
      <c r="Q584" t="str">
        <f t="shared" si="55"/>
        <v>technology</v>
      </c>
      <c r="R584" t="str">
        <f t="shared" si="56"/>
        <v>web</v>
      </c>
      <c r="S584" s="10">
        <f t="shared" si="57"/>
        <v>42078.75</v>
      </c>
      <c r="T584" s="10">
        <f t="shared" si="58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9"/>
        <v>1.1111111111111112E-4</v>
      </c>
      <c r="P585" s="6">
        <f t="shared" si="54"/>
        <v>1</v>
      </c>
      <c r="Q585" t="str">
        <f t="shared" si="55"/>
        <v>technology</v>
      </c>
      <c r="R585" t="str">
        <f t="shared" si="56"/>
        <v>web</v>
      </c>
      <c r="S585" s="10">
        <f t="shared" si="57"/>
        <v>42082.896840277783</v>
      </c>
      <c r="T585" s="10">
        <f t="shared" si="58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9"/>
        <v>0.01</v>
      </c>
      <c r="P586" s="6">
        <f t="shared" si="54"/>
        <v>5</v>
      </c>
      <c r="Q586" t="str">
        <f t="shared" si="55"/>
        <v>technology</v>
      </c>
      <c r="R586" t="str">
        <f t="shared" si="56"/>
        <v>web</v>
      </c>
      <c r="S586" s="10">
        <f t="shared" si="57"/>
        <v>42079.674953703703</v>
      </c>
      <c r="T586" s="10">
        <f t="shared" si="58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9"/>
        <v>0</v>
      </c>
      <c r="P587" s="6" t="e">
        <f t="shared" si="54"/>
        <v>#DIV/0!</v>
      </c>
      <c r="Q587" t="str">
        <f t="shared" si="55"/>
        <v>technology</v>
      </c>
      <c r="R587" t="str">
        <f t="shared" si="56"/>
        <v>web</v>
      </c>
      <c r="S587" s="10">
        <f t="shared" si="57"/>
        <v>42339</v>
      </c>
      <c r="T587" s="10">
        <f t="shared" si="58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9"/>
        <v>5.5999999999999999E-3</v>
      </c>
      <c r="P588" s="6">
        <f t="shared" si="54"/>
        <v>14</v>
      </c>
      <c r="Q588" t="str">
        <f t="shared" si="55"/>
        <v>technology</v>
      </c>
      <c r="R588" t="str">
        <f t="shared" si="56"/>
        <v>web</v>
      </c>
      <c r="S588" s="10">
        <f t="shared" si="57"/>
        <v>42050.854247685187</v>
      </c>
      <c r="T588" s="10">
        <f t="shared" si="58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9"/>
        <v>9.0833333333333335E-2</v>
      </c>
      <c r="P589" s="6">
        <f t="shared" si="54"/>
        <v>389.29</v>
      </c>
      <c r="Q589" t="str">
        <f t="shared" si="55"/>
        <v>technology</v>
      </c>
      <c r="R589" t="str">
        <f t="shared" si="56"/>
        <v>web</v>
      </c>
      <c r="S589" s="10">
        <f t="shared" si="57"/>
        <v>42110.757326388892</v>
      </c>
      <c r="T589" s="10">
        <f t="shared" si="58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9"/>
        <v>3.3444444444444443E-2</v>
      </c>
      <c r="P590" s="6">
        <f t="shared" si="54"/>
        <v>150.5</v>
      </c>
      <c r="Q590" t="str">
        <f t="shared" si="55"/>
        <v>technology</v>
      </c>
      <c r="R590" t="str">
        <f t="shared" si="56"/>
        <v>web</v>
      </c>
      <c r="S590" s="10">
        <f t="shared" si="57"/>
        <v>42691.811180555553</v>
      </c>
      <c r="T590" s="10">
        <f t="shared" si="58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9"/>
        <v>1.3333333333333334E-4</v>
      </c>
      <c r="P591" s="6">
        <f t="shared" si="54"/>
        <v>1</v>
      </c>
      <c r="Q591" t="str">
        <f t="shared" si="55"/>
        <v>technology</v>
      </c>
      <c r="R591" t="str">
        <f t="shared" si="56"/>
        <v>web</v>
      </c>
      <c r="S591" s="10">
        <f t="shared" si="57"/>
        <v>42193.614571759259</v>
      </c>
      <c r="T591" s="10">
        <f t="shared" si="58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9"/>
        <v>4.4600000000000001E-2</v>
      </c>
      <c r="P592" s="6">
        <f t="shared" si="54"/>
        <v>24.78</v>
      </c>
      <c r="Q592" t="str">
        <f t="shared" si="55"/>
        <v>technology</v>
      </c>
      <c r="R592" t="str">
        <f t="shared" si="56"/>
        <v>web</v>
      </c>
      <c r="S592" s="10">
        <f t="shared" si="57"/>
        <v>42408.542361111111</v>
      </c>
      <c r="T592" s="10">
        <f t="shared" si="58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9"/>
        <v>6.0999999999999997E-4</v>
      </c>
      <c r="P593" s="6">
        <f t="shared" si="54"/>
        <v>30.5</v>
      </c>
      <c r="Q593" t="str">
        <f t="shared" si="55"/>
        <v>technology</v>
      </c>
      <c r="R593" t="str">
        <f t="shared" si="56"/>
        <v>web</v>
      </c>
      <c r="S593" s="10">
        <f t="shared" si="57"/>
        <v>42207.543171296296</v>
      </c>
      <c r="T593" s="10">
        <f t="shared" si="58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9"/>
        <v>3.3333333333333333E-2</v>
      </c>
      <c r="P594" s="6">
        <f t="shared" si="54"/>
        <v>250</v>
      </c>
      <c r="Q594" t="str">
        <f t="shared" si="55"/>
        <v>technology</v>
      </c>
      <c r="R594" t="str">
        <f t="shared" si="56"/>
        <v>web</v>
      </c>
      <c r="S594" s="10">
        <f t="shared" si="57"/>
        <v>41976.232175925921</v>
      </c>
      <c r="T594" s="10">
        <f t="shared" si="58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9"/>
        <v>0.23</v>
      </c>
      <c r="P595" s="6">
        <f t="shared" si="54"/>
        <v>16.43</v>
      </c>
      <c r="Q595" t="str">
        <f t="shared" si="55"/>
        <v>technology</v>
      </c>
      <c r="R595" t="str">
        <f t="shared" si="56"/>
        <v>web</v>
      </c>
      <c r="S595" s="10">
        <f t="shared" si="57"/>
        <v>42100.635937500003</v>
      </c>
      <c r="T595" s="10">
        <f t="shared" si="58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9"/>
        <v>1.0399999999999999E-3</v>
      </c>
      <c r="P596" s="6">
        <f t="shared" si="54"/>
        <v>13</v>
      </c>
      <c r="Q596" t="str">
        <f t="shared" si="55"/>
        <v>technology</v>
      </c>
      <c r="R596" t="str">
        <f t="shared" si="56"/>
        <v>web</v>
      </c>
      <c r="S596" s="10">
        <f t="shared" si="57"/>
        <v>42476.780162037037</v>
      </c>
      <c r="T596" s="10">
        <f t="shared" si="58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9"/>
        <v>4.2599999999999999E-3</v>
      </c>
      <c r="P597" s="6">
        <f t="shared" si="54"/>
        <v>53.25</v>
      </c>
      <c r="Q597" t="str">
        <f t="shared" si="55"/>
        <v>technology</v>
      </c>
      <c r="R597" t="str">
        <f t="shared" si="56"/>
        <v>web</v>
      </c>
      <c r="S597" s="10">
        <f t="shared" si="57"/>
        <v>42128.069884259254</v>
      </c>
      <c r="T597" s="10">
        <f t="shared" si="58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9"/>
        <v>2.9999999999999997E-4</v>
      </c>
      <c r="P598" s="6">
        <f t="shared" si="54"/>
        <v>3</v>
      </c>
      <c r="Q598" t="str">
        <f t="shared" si="55"/>
        <v>technology</v>
      </c>
      <c r="R598" t="str">
        <f t="shared" si="56"/>
        <v>web</v>
      </c>
      <c r="S598" s="10">
        <f t="shared" si="57"/>
        <v>42676.896898148145</v>
      </c>
      <c r="T598" s="10">
        <f t="shared" si="58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9"/>
        <v>2.6666666666666666E-3</v>
      </c>
      <c r="P599" s="6">
        <f t="shared" si="54"/>
        <v>10</v>
      </c>
      <c r="Q599" t="str">
        <f t="shared" si="55"/>
        <v>technology</v>
      </c>
      <c r="R599" t="str">
        <f t="shared" si="56"/>
        <v>web</v>
      </c>
      <c r="S599" s="10">
        <f t="shared" si="57"/>
        <v>42582.666666666672</v>
      </c>
      <c r="T599" s="10">
        <f t="shared" si="58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9"/>
        <v>0.34</v>
      </c>
      <c r="P600" s="6">
        <f t="shared" si="54"/>
        <v>121.43</v>
      </c>
      <c r="Q600" t="str">
        <f t="shared" si="55"/>
        <v>technology</v>
      </c>
      <c r="R600" t="str">
        <f t="shared" si="56"/>
        <v>web</v>
      </c>
      <c r="S600" s="10">
        <f t="shared" si="57"/>
        <v>41978.00209490741</v>
      </c>
      <c r="T600" s="10">
        <f t="shared" si="58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9"/>
        <v>6.2E-4</v>
      </c>
      <c r="P601" s="6">
        <f t="shared" si="54"/>
        <v>15.5</v>
      </c>
      <c r="Q601" t="str">
        <f t="shared" si="55"/>
        <v>technology</v>
      </c>
      <c r="R601" t="str">
        <f t="shared" si="56"/>
        <v>web</v>
      </c>
      <c r="S601" s="10">
        <f t="shared" si="57"/>
        <v>42071.636111111111</v>
      </c>
      <c r="T601" s="10">
        <f t="shared" si="58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9"/>
        <v>0.02</v>
      </c>
      <c r="P602" s="6">
        <f t="shared" si="54"/>
        <v>100</v>
      </c>
      <c r="Q602" t="str">
        <f t="shared" si="55"/>
        <v>technology</v>
      </c>
      <c r="R602" t="str">
        <f t="shared" si="56"/>
        <v>web</v>
      </c>
      <c r="S602" s="10">
        <f t="shared" si="57"/>
        <v>42133.798171296294</v>
      </c>
      <c r="T602" s="10">
        <f t="shared" si="58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9"/>
        <v>1.4E-2</v>
      </c>
      <c r="P603" s="6">
        <f t="shared" si="54"/>
        <v>23.33</v>
      </c>
      <c r="Q603" t="str">
        <f t="shared" si="55"/>
        <v>technology</v>
      </c>
      <c r="R603" t="str">
        <f t="shared" si="56"/>
        <v>web</v>
      </c>
      <c r="S603" s="10">
        <f t="shared" si="57"/>
        <v>41999.858090277776</v>
      </c>
      <c r="T603" s="10">
        <f t="shared" si="58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9"/>
        <v>0</v>
      </c>
      <c r="P604" s="6" t="e">
        <f t="shared" si="54"/>
        <v>#DIV/0!</v>
      </c>
      <c r="Q604" t="str">
        <f t="shared" si="55"/>
        <v>technology</v>
      </c>
      <c r="R604" t="str">
        <f t="shared" si="56"/>
        <v>web</v>
      </c>
      <c r="S604" s="10">
        <f t="shared" si="57"/>
        <v>42173.79415509259</v>
      </c>
      <c r="T604" s="10">
        <f t="shared" si="58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9"/>
        <v>3.9334666666666664E-2</v>
      </c>
      <c r="P605" s="6">
        <f t="shared" si="54"/>
        <v>45.39</v>
      </c>
      <c r="Q605" t="str">
        <f t="shared" si="55"/>
        <v>technology</v>
      </c>
      <c r="R605" t="str">
        <f t="shared" si="56"/>
        <v>web</v>
      </c>
      <c r="S605" s="10">
        <f t="shared" si="57"/>
        <v>41865.639155092591</v>
      </c>
      <c r="T605" s="10">
        <f t="shared" si="58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9"/>
        <v>0</v>
      </c>
      <c r="P606" s="6" t="e">
        <f t="shared" si="54"/>
        <v>#DIV/0!</v>
      </c>
      <c r="Q606" t="str">
        <f t="shared" si="55"/>
        <v>technology</v>
      </c>
      <c r="R606" t="str">
        <f t="shared" si="56"/>
        <v>web</v>
      </c>
      <c r="S606" s="10">
        <f t="shared" si="57"/>
        <v>41879.035370370373</v>
      </c>
      <c r="T606" s="10">
        <f t="shared" si="58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9"/>
        <v>2.6200000000000001E-2</v>
      </c>
      <c r="P607" s="6">
        <f t="shared" si="54"/>
        <v>16.38</v>
      </c>
      <c r="Q607" t="str">
        <f t="shared" si="55"/>
        <v>technology</v>
      </c>
      <c r="R607" t="str">
        <f t="shared" si="56"/>
        <v>web</v>
      </c>
      <c r="S607" s="10">
        <f t="shared" si="57"/>
        <v>42239.357731481476</v>
      </c>
      <c r="T607" s="10">
        <f t="shared" si="58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9"/>
        <v>2E-3</v>
      </c>
      <c r="P608" s="6">
        <f t="shared" si="54"/>
        <v>10</v>
      </c>
      <c r="Q608" t="str">
        <f t="shared" si="55"/>
        <v>technology</v>
      </c>
      <c r="R608" t="str">
        <f t="shared" si="56"/>
        <v>web</v>
      </c>
      <c r="S608" s="10">
        <f t="shared" si="57"/>
        <v>42148.625</v>
      </c>
      <c r="T608" s="10">
        <f t="shared" si="58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9"/>
        <v>0</v>
      </c>
      <c r="P609" s="6" t="e">
        <f t="shared" si="54"/>
        <v>#DIV/0!</v>
      </c>
      <c r="Q609" t="str">
        <f t="shared" si="55"/>
        <v>technology</v>
      </c>
      <c r="R609" t="str">
        <f t="shared" si="56"/>
        <v>web</v>
      </c>
      <c r="S609" s="10">
        <f t="shared" si="57"/>
        <v>42330.867314814815</v>
      </c>
      <c r="T609" s="10">
        <f t="shared" si="58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9"/>
        <v>9.7400000000000004E-3</v>
      </c>
      <c r="P610" s="6">
        <f t="shared" si="54"/>
        <v>292.2</v>
      </c>
      <c r="Q610" t="str">
        <f t="shared" si="55"/>
        <v>technology</v>
      </c>
      <c r="R610" t="str">
        <f t="shared" si="56"/>
        <v>web</v>
      </c>
      <c r="S610" s="10">
        <f t="shared" si="57"/>
        <v>42170.921064814815</v>
      </c>
      <c r="T610" s="10">
        <f t="shared" si="58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9"/>
        <v>6.41025641025641E-3</v>
      </c>
      <c r="P611" s="6">
        <f t="shared" si="54"/>
        <v>5</v>
      </c>
      <c r="Q611" t="str">
        <f t="shared" si="55"/>
        <v>technology</v>
      </c>
      <c r="R611" t="str">
        <f t="shared" si="56"/>
        <v>web</v>
      </c>
      <c r="S611" s="10">
        <f t="shared" si="57"/>
        <v>42337.075740740736</v>
      </c>
      <c r="T611" s="10">
        <f t="shared" si="58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9"/>
        <v>0</v>
      </c>
      <c r="P612" s="6" t="e">
        <f t="shared" si="54"/>
        <v>#DIV/0!</v>
      </c>
      <c r="Q612" t="str">
        <f t="shared" si="55"/>
        <v>technology</v>
      </c>
      <c r="R612" t="str">
        <f t="shared" si="56"/>
        <v>web</v>
      </c>
      <c r="S612" s="10">
        <f t="shared" si="57"/>
        <v>42116.83085648148</v>
      </c>
      <c r="T612" s="10">
        <f t="shared" si="58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9"/>
        <v>0</v>
      </c>
      <c r="P613" s="6" t="e">
        <f t="shared" si="54"/>
        <v>#DIV/0!</v>
      </c>
      <c r="Q613" t="str">
        <f t="shared" si="55"/>
        <v>technology</v>
      </c>
      <c r="R613" t="str">
        <f t="shared" si="56"/>
        <v>web</v>
      </c>
      <c r="S613" s="10">
        <f t="shared" si="57"/>
        <v>42388.560613425929</v>
      </c>
      <c r="T613" s="10">
        <f t="shared" si="58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9"/>
        <v>0</v>
      </c>
      <c r="P614" s="6" t="e">
        <f t="shared" si="54"/>
        <v>#DIV/0!</v>
      </c>
      <c r="Q614" t="str">
        <f t="shared" si="55"/>
        <v>technology</v>
      </c>
      <c r="R614" t="str">
        <f t="shared" si="56"/>
        <v>web</v>
      </c>
      <c r="S614" s="10">
        <f t="shared" si="57"/>
        <v>42615.031782407401</v>
      </c>
      <c r="T614" s="10">
        <f t="shared" si="58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9"/>
        <v>0.21363333333333334</v>
      </c>
      <c r="P615" s="6">
        <f t="shared" si="54"/>
        <v>105.93</v>
      </c>
      <c r="Q615" t="str">
        <f t="shared" si="55"/>
        <v>technology</v>
      </c>
      <c r="R615" t="str">
        <f t="shared" si="56"/>
        <v>web</v>
      </c>
      <c r="S615" s="10">
        <f t="shared" si="57"/>
        <v>42278.207638888889</v>
      </c>
      <c r="T615" s="10">
        <f t="shared" si="58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9"/>
        <v>0</v>
      </c>
      <c r="P616" s="6" t="e">
        <f t="shared" si="54"/>
        <v>#DIV/0!</v>
      </c>
      <c r="Q616" t="str">
        <f t="shared" si="55"/>
        <v>technology</v>
      </c>
      <c r="R616" t="str">
        <f t="shared" si="56"/>
        <v>web</v>
      </c>
      <c r="S616" s="10">
        <f t="shared" si="57"/>
        <v>42545.061805555553</v>
      </c>
      <c r="T616" s="10">
        <f t="shared" si="58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9"/>
        <v>0</v>
      </c>
      <c r="P617" s="6" t="e">
        <f t="shared" si="54"/>
        <v>#DIV/0!</v>
      </c>
      <c r="Q617" t="str">
        <f t="shared" si="55"/>
        <v>technology</v>
      </c>
      <c r="R617" t="str">
        <f t="shared" si="56"/>
        <v>web</v>
      </c>
      <c r="S617" s="10">
        <f t="shared" si="57"/>
        <v>42272.122210648144</v>
      </c>
      <c r="T617" s="10">
        <f t="shared" si="58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9"/>
        <v>0</v>
      </c>
      <c r="P618" s="6" t="e">
        <f t="shared" si="54"/>
        <v>#DIV/0!</v>
      </c>
      <c r="Q618" t="str">
        <f t="shared" si="55"/>
        <v>technology</v>
      </c>
      <c r="R618" t="str">
        <f t="shared" si="56"/>
        <v>web</v>
      </c>
      <c r="S618" s="10">
        <f t="shared" si="57"/>
        <v>42791.376238425932</v>
      </c>
      <c r="T618" s="10">
        <f t="shared" si="58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9"/>
        <v>0.03</v>
      </c>
      <c r="P619" s="6">
        <f t="shared" si="54"/>
        <v>20</v>
      </c>
      <c r="Q619" t="str">
        <f t="shared" si="55"/>
        <v>technology</v>
      </c>
      <c r="R619" t="str">
        <f t="shared" si="56"/>
        <v>web</v>
      </c>
      <c r="S619" s="10">
        <f t="shared" si="57"/>
        <v>42132.343090277776</v>
      </c>
      <c r="T619" s="10">
        <f t="shared" si="58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9"/>
        <v>0</v>
      </c>
      <c r="P620" s="6" t="e">
        <f t="shared" si="54"/>
        <v>#DIV/0!</v>
      </c>
      <c r="Q620" t="str">
        <f t="shared" si="55"/>
        <v>technology</v>
      </c>
      <c r="R620" t="str">
        <f t="shared" si="56"/>
        <v>web</v>
      </c>
      <c r="S620" s="10">
        <f t="shared" si="57"/>
        <v>42347.810219907406</v>
      </c>
      <c r="T620" s="10">
        <f t="shared" si="58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9"/>
        <v>3.9999999999999998E-7</v>
      </c>
      <c r="P621" s="6">
        <f t="shared" si="54"/>
        <v>1</v>
      </c>
      <c r="Q621" t="str">
        <f t="shared" si="55"/>
        <v>technology</v>
      </c>
      <c r="R621" t="str">
        <f t="shared" si="56"/>
        <v>web</v>
      </c>
      <c r="S621" s="10">
        <f t="shared" si="57"/>
        <v>41968.692013888889</v>
      </c>
      <c r="T621" s="10">
        <f t="shared" si="58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9"/>
        <v>0.01</v>
      </c>
      <c r="P622" s="6">
        <f t="shared" si="54"/>
        <v>300</v>
      </c>
      <c r="Q622" t="str">
        <f t="shared" si="55"/>
        <v>technology</v>
      </c>
      <c r="R622" t="str">
        <f t="shared" si="56"/>
        <v>web</v>
      </c>
      <c r="S622" s="10">
        <f t="shared" si="57"/>
        <v>41876.716874999998</v>
      </c>
      <c r="T622" s="10">
        <f t="shared" si="58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9"/>
        <v>1.044E-2</v>
      </c>
      <c r="P623" s="6">
        <f t="shared" si="54"/>
        <v>87</v>
      </c>
      <c r="Q623" t="str">
        <f t="shared" si="55"/>
        <v>technology</v>
      </c>
      <c r="R623" t="str">
        <f t="shared" si="56"/>
        <v>web</v>
      </c>
      <c r="S623" s="10">
        <f t="shared" si="57"/>
        <v>42558.987696759257</v>
      </c>
      <c r="T623" s="10">
        <f t="shared" si="58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9"/>
        <v>5.6833333333333333E-2</v>
      </c>
      <c r="P624" s="6">
        <f t="shared" si="54"/>
        <v>37.89</v>
      </c>
      <c r="Q624" t="str">
        <f t="shared" si="55"/>
        <v>technology</v>
      </c>
      <c r="R624" t="str">
        <f t="shared" si="56"/>
        <v>web</v>
      </c>
      <c r="S624" s="10">
        <f t="shared" si="57"/>
        <v>42552.774745370371</v>
      </c>
      <c r="T624" s="10">
        <f t="shared" si="58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9"/>
        <v>0</v>
      </c>
      <c r="P625" s="6" t="e">
        <f t="shared" si="54"/>
        <v>#DIV/0!</v>
      </c>
      <c r="Q625" t="str">
        <f t="shared" si="55"/>
        <v>technology</v>
      </c>
      <c r="R625" t="str">
        <f t="shared" si="56"/>
        <v>web</v>
      </c>
      <c r="S625" s="10">
        <f t="shared" si="57"/>
        <v>42152.009224537032</v>
      </c>
      <c r="T625" s="10">
        <f t="shared" si="58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9"/>
        <v>0</v>
      </c>
      <c r="P626" s="6" t="e">
        <f t="shared" si="54"/>
        <v>#DIV/0!</v>
      </c>
      <c r="Q626" t="str">
        <f t="shared" si="55"/>
        <v>technology</v>
      </c>
      <c r="R626" t="str">
        <f t="shared" si="56"/>
        <v>web</v>
      </c>
      <c r="S626" s="10">
        <f t="shared" si="57"/>
        <v>42138.988900462966</v>
      </c>
      <c r="T626" s="10">
        <f t="shared" si="58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9"/>
        <v>0</v>
      </c>
      <c r="P627" s="6" t="e">
        <f t="shared" si="54"/>
        <v>#DIV/0!</v>
      </c>
      <c r="Q627" t="str">
        <f t="shared" si="55"/>
        <v>technology</v>
      </c>
      <c r="R627" t="str">
        <f t="shared" si="56"/>
        <v>web</v>
      </c>
      <c r="S627" s="10">
        <f t="shared" si="57"/>
        <v>42820.853900462964</v>
      </c>
      <c r="T627" s="10">
        <f t="shared" si="58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9"/>
        <v>0.17380000000000001</v>
      </c>
      <c r="P628" s="6">
        <f t="shared" si="54"/>
        <v>111.41</v>
      </c>
      <c r="Q628" t="str">
        <f t="shared" si="55"/>
        <v>technology</v>
      </c>
      <c r="R628" t="str">
        <f t="shared" si="56"/>
        <v>web</v>
      </c>
      <c r="S628" s="10">
        <f t="shared" si="57"/>
        <v>42231.556944444441</v>
      </c>
      <c r="T628" s="10">
        <f t="shared" si="58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9"/>
        <v>2.0000000000000001E-4</v>
      </c>
      <c r="P629" s="6">
        <f t="shared" si="54"/>
        <v>90</v>
      </c>
      <c r="Q629" t="str">
        <f t="shared" si="55"/>
        <v>technology</v>
      </c>
      <c r="R629" t="str">
        <f t="shared" si="56"/>
        <v>web</v>
      </c>
      <c r="S629" s="10">
        <f t="shared" si="57"/>
        <v>42443.958333333328</v>
      </c>
      <c r="T629" s="10">
        <f t="shared" si="58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9"/>
        <v>0</v>
      </c>
      <c r="P630" s="6" t="e">
        <f t="shared" si="54"/>
        <v>#DIV/0!</v>
      </c>
      <c r="Q630" t="str">
        <f t="shared" si="55"/>
        <v>technology</v>
      </c>
      <c r="R630" t="str">
        <f t="shared" si="56"/>
        <v>web</v>
      </c>
      <c r="S630" s="10">
        <f t="shared" si="57"/>
        <v>41833.692789351851</v>
      </c>
      <c r="T630" s="10">
        <f t="shared" si="58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9"/>
        <v>1.75E-3</v>
      </c>
      <c r="P631" s="6">
        <f t="shared" si="54"/>
        <v>116.67</v>
      </c>
      <c r="Q631" t="str">
        <f t="shared" si="55"/>
        <v>technology</v>
      </c>
      <c r="R631" t="str">
        <f t="shared" si="56"/>
        <v>web</v>
      </c>
      <c r="S631" s="10">
        <f t="shared" si="57"/>
        <v>42504.637824074074</v>
      </c>
      <c r="T631" s="10">
        <f t="shared" si="58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9"/>
        <v>8.3340278356529708E-4</v>
      </c>
      <c r="P632" s="6">
        <f t="shared" si="54"/>
        <v>10</v>
      </c>
      <c r="Q632" t="str">
        <f t="shared" si="55"/>
        <v>technology</v>
      </c>
      <c r="R632" t="str">
        <f t="shared" si="56"/>
        <v>web</v>
      </c>
      <c r="S632" s="10">
        <f t="shared" si="57"/>
        <v>42253.215277777781</v>
      </c>
      <c r="T632" s="10">
        <f t="shared" si="58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9"/>
        <v>1.38E-2</v>
      </c>
      <c r="P633" s="6">
        <f t="shared" si="54"/>
        <v>76.67</v>
      </c>
      <c r="Q633" t="str">
        <f t="shared" si="55"/>
        <v>technology</v>
      </c>
      <c r="R633" t="str">
        <f t="shared" si="56"/>
        <v>web</v>
      </c>
      <c r="S633" s="10">
        <f t="shared" si="57"/>
        <v>42518.772326388891</v>
      </c>
      <c r="T633" s="10">
        <f t="shared" si="58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9"/>
        <v>0</v>
      </c>
      <c r="P634" s="6" t="e">
        <f t="shared" si="54"/>
        <v>#DIV/0!</v>
      </c>
      <c r="Q634" t="str">
        <f t="shared" si="55"/>
        <v>technology</v>
      </c>
      <c r="R634" t="str">
        <f t="shared" si="56"/>
        <v>web</v>
      </c>
      <c r="S634" s="10">
        <f t="shared" si="57"/>
        <v>42333.700983796298</v>
      </c>
      <c r="T634" s="10">
        <f t="shared" si="58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9"/>
        <v>0.1245</v>
      </c>
      <c r="P635" s="6">
        <f t="shared" si="54"/>
        <v>49.8</v>
      </c>
      <c r="Q635" t="str">
        <f t="shared" si="55"/>
        <v>technology</v>
      </c>
      <c r="R635" t="str">
        <f t="shared" si="56"/>
        <v>web</v>
      </c>
      <c r="S635" s="10">
        <f t="shared" si="57"/>
        <v>42538.958333333328</v>
      </c>
      <c r="T635" s="10">
        <f t="shared" si="58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9"/>
        <v>2.0000000000000001E-4</v>
      </c>
      <c r="P636" s="6">
        <f t="shared" si="54"/>
        <v>1</v>
      </c>
      <c r="Q636" t="str">
        <f t="shared" si="55"/>
        <v>technology</v>
      </c>
      <c r="R636" t="str">
        <f t="shared" si="56"/>
        <v>web</v>
      </c>
      <c r="S636" s="10">
        <f t="shared" si="57"/>
        <v>42061.928576388891</v>
      </c>
      <c r="T636" s="10">
        <f t="shared" si="58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9"/>
        <v>8.0000000000000007E-5</v>
      </c>
      <c r="P637" s="6">
        <f t="shared" si="54"/>
        <v>2</v>
      </c>
      <c r="Q637" t="str">
        <f t="shared" si="55"/>
        <v>technology</v>
      </c>
      <c r="R637" t="str">
        <f t="shared" si="56"/>
        <v>web</v>
      </c>
      <c r="S637" s="10">
        <f t="shared" si="57"/>
        <v>42106.092152777783</v>
      </c>
      <c r="T637" s="10">
        <f t="shared" si="58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9"/>
        <v>2E-3</v>
      </c>
      <c r="P638" s="6">
        <f t="shared" si="54"/>
        <v>4</v>
      </c>
      <c r="Q638" t="str">
        <f t="shared" si="55"/>
        <v>technology</v>
      </c>
      <c r="R638" t="str">
        <f t="shared" si="56"/>
        <v>web</v>
      </c>
      <c r="S638" s="10">
        <f t="shared" si="57"/>
        <v>42161.44930555555</v>
      </c>
      <c r="T638" s="10">
        <f t="shared" si="58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9"/>
        <v>0</v>
      </c>
      <c r="P639" s="6" t="e">
        <f t="shared" si="54"/>
        <v>#DIV/0!</v>
      </c>
      <c r="Q639" t="str">
        <f t="shared" si="55"/>
        <v>technology</v>
      </c>
      <c r="R639" t="str">
        <f t="shared" si="56"/>
        <v>web</v>
      </c>
      <c r="S639" s="10">
        <f t="shared" si="57"/>
        <v>42791.961111111115</v>
      </c>
      <c r="T639" s="10">
        <f t="shared" si="58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9"/>
        <v>9.0000000000000006E-5</v>
      </c>
      <c r="P640" s="6">
        <f t="shared" si="54"/>
        <v>3</v>
      </c>
      <c r="Q640" t="str">
        <f t="shared" si="55"/>
        <v>technology</v>
      </c>
      <c r="R640" t="str">
        <f t="shared" si="56"/>
        <v>web</v>
      </c>
      <c r="S640" s="10">
        <f t="shared" si="57"/>
        <v>42819.55164351852</v>
      </c>
      <c r="T640" s="10">
        <f t="shared" si="58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9"/>
        <v>9.9999999999999995E-7</v>
      </c>
      <c r="P641" s="6">
        <f t="shared" si="54"/>
        <v>1</v>
      </c>
      <c r="Q641" t="str">
        <f t="shared" si="55"/>
        <v>technology</v>
      </c>
      <c r="R641" t="str">
        <f t="shared" si="56"/>
        <v>web</v>
      </c>
      <c r="S641" s="10">
        <f t="shared" si="57"/>
        <v>41925.583275462966</v>
      </c>
      <c r="T641" s="10">
        <f t="shared" si="58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9"/>
        <v>1.4428571428571428</v>
      </c>
      <c r="P642" s="6">
        <f t="shared" ref="P642:P705" si="60">ROUND(E642/L642,2)</f>
        <v>50.5</v>
      </c>
      <c r="Q642" t="str">
        <f t="shared" si="55"/>
        <v>technology</v>
      </c>
      <c r="R642" t="str">
        <f t="shared" si="56"/>
        <v>wearables</v>
      </c>
      <c r="S642" s="10">
        <f t="shared" si="57"/>
        <v>42698.958333333328</v>
      </c>
      <c r="T642" s="10">
        <f t="shared" si="58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59"/>
        <v>1.1916249999999999</v>
      </c>
      <c r="P643" s="6">
        <f t="shared" si="60"/>
        <v>151.32</v>
      </c>
      <c r="Q643" t="str">
        <f t="shared" ref="Q643:Q706" si="61">LEFT($N643,FIND("/",$N643)-1)</f>
        <v>technology</v>
      </c>
      <c r="R643" t="str">
        <f t="shared" ref="R643:R706" si="62">RIGHT($N643,LEN($N643)-FIND("/",$N643))</f>
        <v>wearables</v>
      </c>
      <c r="S643" s="10">
        <f t="shared" ref="S643:S706" si="63">((($I643/60)/60)/24)+DATE(1970,1,1)</f>
        <v>42229.57</v>
      </c>
      <c r="T643" s="10">
        <f t="shared" ref="T643:T706" si="64">((($J643/60)/60)/24)+DATE(1970,1,1)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59"/>
        <v>14.604850000000001</v>
      </c>
      <c r="P644" s="6">
        <f t="shared" si="60"/>
        <v>134.36000000000001</v>
      </c>
      <c r="Q644" t="str">
        <f t="shared" si="61"/>
        <v>technology</v>
      </c>
      <c r="R644" t="str">
        <f t="shared" si="62"/>
        <v>wearables</v>
      </c>
      <c r="S644" s="10">
        <f t="shared" si="63"/>
        <v>42235.651319444441</v>
      </c>
      <c r="T644" s="10">
        <f t="shared" si="64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ref="O645:O708" si="65">$E645/$D645</f>
        <v>1.0580799999999999</v>
      </c>
      <c r="P645" s="6">
        <f t="shared" si="60"/>
        <v>174.03</v>
      </c>
      <c r="Q645" t="str">
        <f t="shared" si="61"/>
        <v>technology</v>
      </c>
      <c r="R645" t="str">
        <f t="shared" si="62"/>
        <v>wearables</v>
      </c>
      <c r="S645" s="10">
        <f t="shared" si="63"/>
        <v>42155.642071759255</v>
      </c>
      <c r="T645" s="10">
        <f t="shared" si="64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5"/>
        <v>3.0011791999999997</v>
      </c>
      <c r="P646" s="6">
        <f t="shared" si="60"/>
        <v>73.489999999999995</v>
      </c>
      <c r="Q646" t="str">
        <f t="shared" si="61"/>
        <v>technology</v>
      </c>
      <c r="R646" t="str">
        <f t="shared" si="62"/>
        <v>wearables</v>
      </c>
      <c r="S646" s="10">
        <f t="shared" si="63"/>
        <v>41941.041666666664</v>
      </c>
      <c r="T646" s="10">
        <f t="shared" si="64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5"/>
        <v>2.7869999999999999</v>
      </c>
      <c r="P647" s="6">
        <f t="shared" si="60"/>
        <v>23.52</v>
      </c>
      <c r="Q647" t="str">
        <f t="shared" si="61"/>
        <v>technology</v>
      </c>
      <c r="R647" t="str">
        <f t="shared" si="62"/>
        <v>wearables</v>
      </c>
      <c r="S647" s="10">
        <f t="shared" si="63"/>
        <v>42594.026319444441</v>
      </c>
      <c r="T647" s="10">
        <f t="shared" si="64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5"/>
        <v>1.3187625000000001</v>
      </c>
      <c r="P648" s="6">
        <f t="shared" si="60"/>
        <v>39.07</v>
      </c>
      <c r="Q648" t="str">
        <f t="shared" si="61"/>
        <v>technology</v>
      </c>
      <c r="R648" t="str">
        <f t="shared" si="62"/>
        <v>wearables</v>
      </c>
      <c r="S648" s="10">
        <f t="shared" si="63"/>
        <v>41862.852627314816</v>
      </c>
      <c r="T648" s="10">
        <f t="shared" si="64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5"/>
        <v>1.0705</v>
      </c>
      <c r="P649" s="6">
        <f t="shared" si="60"/>
        <v>125.94</v>
      </c>
      <c r="Q649" t="str">
        <f t="shared" si="61"/>
        <v>technology</v>
      </c>
      <c r="R649" t="str">
        <f t="shared" si="62"/>
        <v>wearables</v>
      </c>
      <c r="S649" s="10">
        <f t="shared" si="63"/>
        <v>42446.726261574076</v>
      </c>
      <c r="T649" s="10">
        <f t="shared" si="64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5"/>
        <v>1.2682285714285715</v>
      </c>
      <c r="P650" s="6">
        <f t="shared" si="60"/>
        <v>1644</v>
      </c>
      <c r="Q650" t="str">
        <f t="shared" si="61"/>
        <v>technology</v>
      </c>
      <c r="R650" t="str">
        <f t="shared" si="62"/>
        <v>wearables</v>
      </c>
      <c r="S650" s="10">
        <f t="shared" si="63"/>
        <v>41926.693379629629</v>
      </c>
      <c r="T650" s="10">
        <f t="shared" si="64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5"/>
        <v>1.3996</v>
      </c>
      <c r="P651" s="6">
        <f t="shared" si="60"/>
        <v>42.67</v>
      </c>
      <c r="Q651" t="str">
        <f t="shared" si="61"/>
        <v>technology</v>
      </c>
      <c r="R651" t="str">
        <f t="shared" si="62"/>
        <v>wearables</v>
      </c>
      <c r="S651" s="10">
        <f t="shared" si="63"/>
        <v>41898.912187499998</v>
      </c>
      <c r="T651" s="10">
        <f t="shared" si="64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5"/>
        <v>1.1240000000000001</v>
      </c>
      <c r="P652" s="6">
        <f t="shared" si="60"/>
        <v>35.130000000000003</v>
      </c>
      <c r="Q652" t="str">
        <f t="shared" si="61"/>
        <v>technology</v>
      </c>
      <c r="R652" t="str">
        <f t="shared" si="62"/>
        <v>wearables</v>
      </c>
      <c r="S652" s="10">
        <f t="shared" si="63"/>
        <v>41992.078518518523</v>
      </c>
      <c r="T652" s="10">
        <f t="shared" si="64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5"/>
        <v>1.00528</v>
      </c>
      <c r="P653" s="6">
        <f t="shared" si="60"/>
        <v>239.35</v>
      </c>
      <c r="Q653" t="str">
        <f t="shared" si="61"/>
        <v>technology</v>
      </c>
      <c r="R653" t="str">
        <f t="shared" si="62"/>
        <v>wearables</v>
      </c>
      <c r="S653" s="10">
        <f t="shared" si="63"/>
        <v>41986.017488425925</v>
      </c>
      <c r="T653" s="10">
        <f t="shared" si="64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5"/>
        <v>1.0046666666666666</v>
      </c>
      <c r="P654" s="6">
        <f t="shared" si="60"/>
        <v>107.64</v>
      </c>
      <c r="Q654" t="str">
        <f t="shared" si="61"/>
        <v>technology</v>
      </c>
      <c r="R654" t="str">
        <f t="shared" si="62"/>
        <v>wearables</v>
      </c>
      <c r="S654" s="10">
        <f t="shared" si="63"/>
        <v>42705.732060185182</v>
      </c>
      <c r="T654" s="10">
        <f t="shared" si="64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5"/>
        <v>1.4144600000000001</v>
      </c>
      <c r="P655" s="6">
        <f t="shared" si="60"/>
        <v>95.83</v>
      </c>
      <c r="Q655" t="str">
        <f t="shared" si="61"/>
        <v>technology</v>
      </c>
      <c r="R655" t="str">
        <f t="shared" si="62"/>
        <v>wearables</v>
      </c>
      <c r="S655" s="10">
        <f t="shared" si="63"/>
        <v>42236.618518518517</v>
      </c>
      <c r="T655" s="10">
        <f t="shared" si="64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5"/>
        <v>2.6729166666666666</v>
      </c>
      <c r="P656" s="6">
        <f t="shared" si="60"/>
        <v>31.66</v>
      </c>
      <c r="Q656" t="str">
        <f t="shared" si="61"/>
        <v>technology</v>
      </c>
      <c r="R656" t="str">
        <f t="shared" si="62"/>
        <v>wearables</v>
      </c>
      <c r="S656" s="10">
        <f t="shared" si="63"/>
        <v>42193.957326388889</v>
      </c>
      <c r="T656" s="10">
        <f t="shared" si="64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5"/>
        <v>1.4688749999999999</v>
      </c>
      <c r="P657" s="6">
        <f t="shared" si="60"/>
        <v>42.89</v>
      </c>
      <c r="Q657" t="str">
        <f t="shared" si="61"/>
        <v>technology</v>
      </c>
      <c r="R657" t="str">
        <f t="shared" si="62"/>
        <v>wearables</v>
      </c>
      <c r="S657" s="10">
        <f t="shared" si="63"/>
        <v>42075.915648148148</v>
      </c>
      <c r="T657" s="10">
        <f t="shared" si="64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5"/>
        <v>2.1356000000000002</v>
      </c>
      <c r="P658" s="6">
        <f t="shared" si="60"/>
        <v>122.74</v>
      </c>
      <c r="Q658" t="str">
        <f t="shared" si="61"/>
        <v>technology</v>
      </c>
      <c r="R658" t="str">
        <f t="shared" si="62"/>
        <v>wearables</v>
      </c>
      <c r="S658" s="10">
        <f t="shared" si="63"/>
        <v>42477.762951388882</v>
      </c>
      <c r="T658" s="10">
        <f t="shared" si="64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5"/>
        <v>1.2569999999999999</v>
      </c>
      <c r="P659" s="6">
        <f t="shared" si="60"/>
        <v>190.45</v>
      </c>
      <c r="Q659" t="str">
        <f t="shared" si="61"/>
        <v>technology</v>
      </c>
      <c r="R659" t="str">
        <f t="shared" si="62"/>
        <v>wearables</v>
      </c>
      <c r="S659" s="10">
        <f t="shared" si="63"/>
        <v>42361.84574074074</v>
      </c>
      <c r="T659" s="10">
        <f t="shared" si="64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5"/>
        <v>1.0446206037108834</v>
      </c>
      <c r="P660" s="6">
        <f t="shared" si="60"/>
        <v>109.34</v>
      </c>
      <c r="Q660" t="str">
        <f t="shared" si="61"/>
        <v>technology</v>
      </c>
      <c r="R660" t="str">
        <f t="shared" si="62"/>
        <v>wearables</v>
      </c>
      <c r="S660" s="10">
        <f t="shared" si="63"/>
        <v>42211.75</v>
      </c>
      <c r="T660" s="10">
        <f t="shared" si="64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5"/>
        <v>1.0056666666666667</v>
      </c>
      <c r="P661" s="6">
        <f t="shared" si="60"/>
        <v>143.66999999999999</v>
      </c>
      <c r="Q661" t="str">
        <f t="shared" si="61"/>
        <v>technology</v>
      </c>
      <c r="R661" t="str">
        <f t="shared" si="62"/>
        <v>wearables</v>
      </c>
      <c r="S661" s="10">
        <f t="shared" si="63"/>
        <v>42239.593692129631</v>
      </c>
      <c r="T661" s="10">
        <f t="shared" si="64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5"/>
        <v>3.058E-2</v>
      </c>
      <c r="P662" s="6">
        <f t="shared" si="60"/>
        <v>84.94</v>
      </c>
      <c r="Q662" t="str">
        <f t="shared" si="61"/>
        <v>technology</v>
      </c>
      <c r="R662" t="str">
        <f t="shared" si="62"/>
        <v>wearables</v>
      </c>
      <c r="S662" s="10">
        <f t="shared" si="63"/>
        <v>41952.783321759263</v>
      </c>
      <c r="T662" s="10">
        <f t="shared" si="64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5"/>
        <v>9.4999999999999998E-3</v>
      </c>
      <c r="P663" s="6">
        <f t="shared" si="60"/>
        <v>10.56</v>
      </c>
      <c r="Q663" t="str">
        <f t="shared" si="61"/>
        <v>technology</v>
      </c>
      <c r="R663" t="str">
        <f t="shared" si="62"/>
        <v>wearables</v>
      </c>
      <c r="S663" s="10">
        <f t="shared" si="63"/>
        <v>42666.645358796297</v>
      </c>
      <c r="T663" s="10">
        <f t="shared" si="64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5"/>
        <v>4.0000000000000001E-3</v>
      </c>
      <c r="P664" s="6">
        <f t="shared" si="60"/>
        <v>39</v>
      </c>
      <c r="Q664" t="str">
        <f t="shared" si="61"/>
        <v>technology</v>
      </c>
      <c r="R664" t="str">
        <f t="shared" si="62"/>
        <v>wearables</v>
      </c>
      <c r="S664" s="10">
        <f t="shared" si="63"/>
        <v>42020.438043981485</v>
      </c>
      <c r="T664" s="10">
        <f t="shared" si="64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5"/>
        <v>3.5000000000000001E-3</v>
      </c>
      <c r="P665" s="6">
        <f t="shared" si="60"/>
        <v>100</v>
      </c>
      <c r="Q665" t="str">
        <f t="shared" si="61"/>
        <v>technology</v>
      </c>
      <c r="R665" t="str">
        <f t="shared" si="62"/>
        <v>wearables</v>
      </c>
      <c r="S665" s="10">
        <f t="shared" si="63"/>
        <v>42203.843240740738</v>
      </c>
      <c r="T665" s="10">
        <f t="shared" si="64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5"/>
        <v>7.5333333333333335E-2</v>
      </c>
      <c r="P666" s="6">
        <f t="shared" si="60"/>
        <v>31.17</v>
      </c>
      <c r="Q666" t="str">
        <f t="shared" si="61"/>
        <v>technology</v>
      </c>
      <c r="R666" t="str">
        <f t="shared" si="62"/>
        <v>wearables</v>
      </c>
      <c r="S666" s="10">
        <f t="shared" si="63"/>
        <v>42107.666377314818</v>
      </c>
      <c r="T666" s="10">
        <f t="shared" si="64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5"/>
        <v>0.18640000000000001</v>
      </c>
      <c r="P667" s="6">
        <f t="shared" si="60"/>
        <v>155.33000000000001</v>
      </c>
      <c r="Q667" t="str">
        <f t="shared" si="61"/>
        <v>technology</v>
      </c>
      <c r="R667" t="str">
        <f t="shared" si="62"/>
        <v>wearables</v>
      </c>
      <c r="S667" s="10">
        <f t="shared" si="63"/>
        <v>42748.711354166662</v>
      </c>
      <c r="T667" s="10">
        <f t="shared" si="64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5"/>
        <v>4.0000000000000003E-5</v>
      </c>
      <c r="P668" s="6">
        <f t="shared" si="60"/>
        <v>2</v>
      </c>
      <c r="Q668" t="str">
        <f t="shared" si="61"/>
        <v>technology</v>
      </c>
      <c r="R668" t="str">
        <f t="shared" si="62"/>
        <v>wearables</v>
      </c>
      <c r="S668" s="10">
        <f t="shared" si="63"/>
        <v>41868.832152777781</v>
      </c>
      <c r="T668" s="10">
        <f t="shared" si="64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5"/>
        <v>0.1002</v>
      </c>
      <c r="P669" s="6">
        <f t="shared" si="60"/>
        <v>178.93</v>
      </c>
      <c r="Q669" t="str">
        <f t="shared" si="61"/>
        <v>technology</v>
      </c>
      <c r="R669" t="str">
        <f t="shared" si="62"/>
        <v>wearables</v>
      </c>
      <c r="S669" s="10">
        <f t="shared" si="63"/>
        <v>42672.373414351852</v>
      </c>
      <c r="T669" s="10">
        <f t="shared" si="64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5"/>
        <v>4.5600000000000002E-2</v>
      </c>
      <c r="P670" s="6">
        <f t="shared" si="60"/>
        <v>27.36</v>
      </c>
      <c r="Q670" t="str">
        <f t="shared" si="61"/>
        <v>technology</v>
      </c>
      <c r="R670" t="str">
        <f t="shared" si="62"/>
        <v>wearables</v>
      </c>
      <c r="S670" s="10">
        <f t="shared" si="63"/>
        <v>42135.831273148149</v>
      </c>
      <c r="T670" s="10">
        <f t="shared" si="64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5"/>
        <v>0.21507499999999999</v>
      </c>
      <c r="P671" s="6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10">
        <f t="shared" si="63"/>
        <v>42557.625671296293</v>
      </c>
      <c r="T671" s="10">
        <f t="shared" si="64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5"/>
        <v>0.29276666666666668</v>
      </c>
      <c r="P672" s="6">
        <f t="shared" si="60"/>
        <v>85</v>
      </c>
      <c r="Q672" t="str">
        <f t="shared" si="61"/>
        <v>technology</v>
      </c>
      <c r="R672" t="str">
        <f t="shared" si="62"/>
        <v>wearables</v>
      </c>
      <c r="S672" s="10">
        <f t="shared" si="63"/>
        <v>42540.340277777781</v>
      </c>
      <c r="T672" s="10">
        <f t="shared" si="64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5"/>
        <v>0.39426666666666665</v>
      </c>
      <c r="P673" s="6">
        <f t="shared" si="60"/>
        <v>788.53</v>
      </c>
      <c r="Q673" t="str">
        <f t="shared" si="61"/>
        <v>technology</v>
      </c>
      <c r="R673" t="str">
        <f t="shared" si="62"/>
        <v>wearables</v>
      </c>
      <c r="S673" s="10">
        <f t="shared" si="63"/>
        <v>42018.166666666672</v>
      </c>
      <c r="T673" s="10">
        <f t="shared" si="64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5"/>
        <v>0.21628</v>
      </c>
      <c r="P674" s="6">
        <f t="shared" si="60"/>
        <v>50.3</v>
      </c>
      <c r="Q674" t="str">
        <f t="shared" si="61"/>
        <v>technology</v>
      </c>
      <c r="R674" t="str">
        <f t="shared" si="62"/>
        <v>wearables</v>
      </c>
      <c r="S674" s="10">
        <f t="shared" si="63"/>
        <v>42005.207638888889</v>
      </c>
      <c r="T674" s="10">
        <f t="shared" si="64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5"/>
        <v>2.0500000000000002E-3</v>
      </c>
      <c r="P675" s="6">
        <f t="shared" si="60"/>
        <v>68.33</v>
      </c>
      <c r="Q675" t="str">
        <f t="shared" si="61"/>
        <v>technology</v>
      </c>
      <c r="R675" t="str">
        <f t="shared" si="62"/>
        <v>wearables</v>
      </c>
      <c r="S675" s="10">
        <f t="shared" si="63"/>
        <v>41883.840474537035</v>
      </c>
      <c r="T675" s="10">
        <f t="shared" si="64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5"/>
        <v>2.9999999999999997E-4</v>
      </c>
      <c r="P676" s="6">
        <f t="shared" si="60"/>
        <v>7.5</v>
      </c>
      <c r="Q676" t="str">
        <f t="shared" si="61"/>
        <v>technology</v>
      </c>
      <c r="R676" t="str">
        <f t="shared" si="62"/>
        <v>wearables</v>
      </c>
      <c r="S676" s="10">
        <f t="shared" si="63"/>
        <v>41863.116053240738</v>
      </c>
      <c r="T676" s="10">
        <f t="shared" si="64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5"/>
        <v>0.14849999999999999</v>
      </c>
      <c r="P677" s="6">
        <f t="shared" si="60"/>
        <v>34.270000000000003</v>
      </c>
      <c r="Q677" t="str">
        <f t="shared" si="61"/>
        <v>technology</v>
      </c>
      <c r="R677" t="str">
        <f t="shared" si="62"/>
        <v>wearables</v>
      </c>
      <c r="S677" s="10">
        <f t="shared" si="63"/>
        <v>42005.290972222225</v>
      </c>
      <c r="T677" s="10">
        <f t="shared" si="64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5"/>
        <v>1.4710000000000001E-2</v>
      </c>
      <c r="P678" s="6">
        <f t="shared" si="60"/>
        <v>61.29</v>
      </c>
      <c r="Q678" t="str">
        <f t="shared" si="61"/>
        <v>technology</v>
      </c>
      <c r="R678" t="str">
        <f t="shared" si="62"/>
        <v>wearables</v>
      </c>
      <c r="S678" s="10">
        <f t="shared" si="63"/>
        <v>42042.768298611118</v>
      </c>
      <c r="T678" s="10">
        <f t="shared" si="64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5"/>
        <v>0.25584000000000001</v>
      </c>
      <c r="P679" s="6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10">
        <f t="shared" si="63"/>
        <v>42549.403877314813</v>
      </c>
      <c r="T679" s="10">
        <f t="shared" si="64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5"/>
        <v>3.8206896551724136E-2</v>
      </c>
      <c r="P680" s="6">
        <f t="shared" si="60"/>
        <v>65.180000000000007</v>
      </c>
      <c r="Q680" t="str">
        <f t="shared" si="61"/>
        <v>technology</v>
      </c>
      <c r="R680" t="str">
        <f t="shared" si="62"/>
        <v>wearables</v>
      </c>
      <c r="S680" s="10">
        <f t="shared" si="63"/>
        <v>42511.376597222217</v>
      </c>
      <c r="T680" s="10">
        <f t="shared" si="64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5"/>
        <v>0.15485964912280703</v>
      </c>
      <c r="P681" s="6">
        <f t="shared" si="60"/>
        <v>93.9</v>
      </c>
      <c r="Q681" t="str">
        <f t="shared" si="61"/>
        <v>technology</v>
      </c>
      <c r="R681" t="str">
        <f t="shared" si="62"/>
        <v>wearables</v>
      </c>
      <c r="S681" s="10">
        <f t="shared" si="63"/>
        <v>42616.695706018523</v>
      </c>
      <c r="T681" s="10">
        <f t="shared" si="64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5"/>
        <v>0.25912000000000002</v>
      </c>
      <c r="P682" s="6">
        <f t="shared" si="60"/>
        <v>150.65</v>
      </c>
      <c r="Q682" t="str">
        <f t="shared" si="61"/>
        <v>technology</v>
      </c>
      <c r="R682" t="str">
        <f t="shared" si="62"/>
        <v>wearables</v>
      </c>
      <c r="S682" s="10">
        <f t="shared" si="63"/>
        <v>41899.501516203702</v>
      </c>
      <c r="T682" s="10">
        <f t="shared" si="64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5"/>
        <v>4.0000000000000002E-4</v>
      </c>
      <c r="P683" s="6">
        <f t="shared" si="60"/>
        <v>1</v>
      </c>
      <c r="Q683" t="str">
        <f t="shared" si="61"/>
        <v>technology</v>
      </c>
      <c r="R683" t="str">
        <f t="shared" si="62"/>
        <v>wearables</v>
      </c>
      <c r="S683" s="10">
        <f t="shared" si="63"/>
        <v>42669.805601851855</v>
      </c>
      <c r="T683" s="10">
        <f t="shared" si="64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5"/>
        <v>1.06E-3</v>
      </c>
      <c r="P684" s="6">
        <f t="shared" si="60"/>
        <v>13.25</v>
      </c>
      <c r="Q684" t="str">
        <f t="shared" si="61"/>
        <v>technology</v>
      </c>
      <c r="R684" t="str">
        <f t="shared" si="62"/>
        <v>wearables</v>
      </c>
      <c r="S684" s="10">
        <f t="shared" si="63"/>
        <v>42808.723634259266</v>
      </c>
      <c r="T684" s="10">
        <f t="shared" si="64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5"/>
        <v>8.5142857142857138E-3</v>
      </c>
      <c r="P685" s="6">
        <f t="shared" si="60"/>
        <v>99.33</v>
      </c>
      <c r="Q685" t="str">
        <f t="shared" si="61"/>
        <v>technology</v>
      </c>
      <c r="R685" t="str">
        <f t="shared" si="62"/>
        <v>wearables</v>
      </c>
      <c r="S685" s="10">
        <f t="shared" si="63"/>
        <v>42674.900046296301</v>
      </c>
      <c r="T685" s="10">
        <f t="shared" si="64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5"/>
        <v>7.4837500000000001E-2</v>
      </c>
      <c r="P686" s="6">
        <f t="shared" si="60"/>
        <v>177.39</v>
      </c>
      <c r="Q686" t="str">
        <f t="shared" si="61"/>
        <v>technology</v>
      </c>
      <c r="R686" t="str">
        <f t="shared" si="62"/>
        <v>wearables</v>
      </c>
      <c r="S686" s="10">
        <f t="shared" si="63"/>
        <v>41845.125</v>
      </c>
      <c r="T686" s="10">
        <f t="shared" si="64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5"/>
        <v>0.27650000000000002</v>
      </c>
      <c r="P687" s="6">
        <f t="shared" si="60"/>
        <v>55.3</v>
      </c>
      <c r="Q687" t="str">
        <f t="shared" si="61"/>
        <v>technology</v>
      </c>
      <c r="R687" t="str">
        <f t="shared" si="62"/>
        <v>wearables</v>
      </c>
      <c r="S687" s="10">
        <f t="shared" si="63"/>
        <v>42016.866574074069</v>
      </c>
      <c r="T687" s="10">
        <f t="shared" si="64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5"/>
        <v>0</v>
      </c>
      <c r="P688" s="6" t="e">
        <f t="shared" si="60"/>
        <v>#DIV/0!</v>
      </c>
      <c r="Q688" t="str">
        <f t="shared" si="61"/>
        <v>technology</v>
      </c>
      <c r="R688" t="str">
        <f t="shared" si="62"/>
        <v>wearables</v>
      </c>
      <c r="S688" s="10">
        <f t="shared" si="63"/>
        <v>42219.673263888893</v>
      </c>
      <c r="T688" s="10">
        <f t="shared" si="64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5"/>
        <v>3.5499999999999997E-2</v>
      </c>
      <c r="P689" s="6">
        <f t="shared" si="60"/>
        <v>591.66999999999996</v>
      </c>
      <c r="Q689" t="str">
        <f t="shared" si="61"/>
        <v>technology</v>
      </c>
      <c r="R689" t="str">
        <f t="shared" si="62"/>
        <v>wearables</v>
      </c>
      <c r="S689" s="10">
        <f t="shared" si="63"/>
        <v>42771.750613425931</v>
      </c>
      <c r="T689" s="10">
        <f t="shared" si="64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5"/>
        <v>0.72989999999999999</v>
      </c>
      <c r="P690" s="6">
        <f t="shared" si="60"/>
        <v>405.5</v>
      </c>
      <c r="Q690" t="str">
        <f t="shared" si="61"/>
        <v>technology</v>
      </c>
      <c r="R690" t="str">
        <f t="shared" si="62"/>
        <v>wearables</v>
      </c>
      <c r="S690" s="10">
        <f t="shared" si="63"/>
        <v>42292.104780092588</v>
      </c>
      <c r="T690" s="10">
        <f t="shared" si="64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5"/>
        <v>0.57648750000000004</v>
      </c>
      <c r="P691" s="6">
        <f t="shared" si="60"/>
        <v>343.15</v>
      </c>
      <c r="Q691" t="str">
        <f t="shared" si="61"/>
        <v>technology</v>
      </c>
      <c r="R691" t="str">
        <f t="shared" si="62"/>
        <v>wearables</v>
      </c>
      <c r="S691" s="10">
        <f t="shared" si="63"/>
        <v>42712.207638888889</v>
      </c>
      <c r="T691" s="10">
        <f t="shared" si="64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5"/>
        <v>0.1234</v>
      </c>
      <c r="P692" s="6">
        <f t="shared" si="60"/>
        <v>72.59</v>
      </c>
      <c r="Q692" t="str">
        <f t="shared" si="61"/>
        <v>technology</v>
      </c>
      <c r="R692" t="str">
        <f t="shared" si="62"/>
        <v>wearables</v>
      </c>
      <c r="S692" s="10">
        <f t="shared" si="63"/>
        <v>42622.25</v>
      </c>
      <c r="T692" s="10">
        <f t="shared" si="64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5"/>
        <v>5.1999999999999998E-3</v>
      </c>
      <c r="P693" s="6">
        <f t="shared" si="60"/>
        <v>26</v>
      </c>
      <c r="Q693" t="str">
        <f t="shared" si="61"/>
        <v>technology</v>
      </c>
      <c r="R693" t="str">
        <f t="shared" si="62"/>
        <v>wearables</v>
      </c>
      <c r="S693" s="10">
        <f t="shared" si="63"/>
        <v>42186.028310185182</v>
      </c>
      <c r="T693" s="10">
        <f t="shared" si="64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5"/>
        <v>6.5299999999999997E-2</v>
      </c>
      <c r="P694" s="6">
        <f t="shared" si="60"/>
        <v>6.5</v>
      </c>
      <c r="Q694" t="str">
        <f t="shared" si="61"/>
        <v>technology</v>
      </c>
      <c r="R694" t="str">
        <f t="shared" si="62"/>
        <v>wearables</v>
      </c>
      <c r="S694" s="10">
        <f t="shared" si="63"/>
        <v>42726.37572916667</v>
      </c>
      <c r="T694" s="10">
        <f t="shared" si="64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5"/>
        <v>0.35338000000000003</v>
      </c>
      <c r="P695" s="6">
        <f t="shared" si="60"/>
        <v>119.39</v>
      </c>
      <c r="Q695" t="str">
        <f t="shared" si="61"/>
        <v>technology</v>
      </c>
      <c r="R695" t="str">
        <f t="shared" si="62"/>
        <v>wearables</v>
      </c>
      <c r="S695" s="10">
        <f t="shared" si="63"/>
        <v>42124.808182870373</v>
      </c>
      <c r="T695" s="10">
        <f t="shared" si="64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5"/>
        <v>3.933333333333333E-3</v>
      </c>
      <c r="P696" s="6">
        <f t="shared" si="60"/>
        <v>84.29</v>
      </c>
      <c r="Q696" t="str">
        <f t="shared" si="61"/>
        <v>technology</v>
      </c>
      <c r="R696" t="str">
        <f t="shared" si="62"/>
        <v>wearables</v>
      </c>
      <c r="S696" s="10">
        <f t="shared" si="63"/>
        <v>42767.663877314815</v>
      </c>
      <c r="T696" s="10">
        <f t="shared" si="64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5"/>
        <v>1.06E-2</v>
      </c>
      <c r="P697" s="6">
        <f t="shared" si="60"/>
        <v>90.86</v>
      </c>
      <c r="Q697" t="str">
        <f t="shared" si="61"/>
        <v>technology</v>
      </c>
      <c r="R697" t="str">
        <f t="shared" si="62"/>
        <v>wearables</v>
      </c>
      <c r="S697" s="10">
        <f t="shared" si="63"/>
        <v>41943.521064814813</v>
      </c>
      <c r="T697" s="10">
        <f t="shared" si="64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5"/>
        <v>5.7142857142857145E-6</v>
      </c>
      <c r="P698" s="6">
        <f t="shared" si="60"/>
        <v>1</v>
      </c>
      <c r="Q698" t="str">
        <f t="shared" si="61"/>
        <v>technology</v>
      </c>
      <c r="R698" t="str">
        <f t="shared" si="62"/>
        <v>wearables</v>
      </c>
      <c r="S698" s="10">
        <f t="shared" si="63"/>
        <v>41845.927106481482</v>
      </c>
      <c r="T698" s="10">
        <f t="shared" si="64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5"/>
        <v>0.46379999999999999</v>
      </c>
      <c r="P699" s="6">
        <f t="shared" si="60"/>
        <v>20.34</v>
      </c>
      <c r="Q699" t="str">
        <f t="shared" si="61"/>
        <v>technology</v>
      </c>
      <c r="R699" t="str">
        <f t="shared" si="62"/>
        <v>wearables</v>
      </c>
      <c r="S699" s="10">
        <f t="shared" si="63"/>
        <v>42403.523020833338</v>
      </c>
      <c r="T699" s="10">
        <f t="shared" si="64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5"/>
        <v>0.15390000000000001</v>
      </c>
      <c r="P700" s="6">
        <f t="shared" si="60"/>
        <v>530.69000000000005</v>
      </c>
      <c r="Q700" t="str">
        <f t="shared" si="61"/>
        <v>technology</v>
      </c>
      <c r="R700" t="str">
        <f t="shared" si="62"/>
        <v>wearables</v>
      </c>
      <c r="S700" s="10">
        <f t="shared" si="63"/>
        <v>41900.083333333336</v>
      </c>
      <c r="T700" s="10">
        <f t="shared" si="64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5"/>
        <v>0.824221076923077</v>
      </c>
      <c r="P701" s="6">
        <f t="shared" si="60"/>
        <v>120.39</v>
      </c>
      <c r="Q701" t="str">
        <f t="shared" si="61"/>
        <v>technology</v>
      </c>
      <c r="R701" t="str">
        <f t="shared" si="62"/>
        <v>wearables</v>
      </c>
      <c r="S701" s="10">
        <f t="shared" si="63"/>
        <v>41600.666666666664</v>
      </c>
      <c r="T701" s="10">
        <f t="shared" si="64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5"/>
        <v>2.6866666666666667E-2</v>
      </c>
      <c r="P702" s="6">
        <f t="shared" si="60"/>
        <v>13</v>
      </c>
      <c r="Q702" t="str">
        <f t="shared" si="61"/>
        <v>technology</v>
      </c>
      <c r="R702" t="str">
        <f t="shared" si="62"/>
        <v>wearables</v>
      </c>
      <c r="S702" s="10">
        <f t="shared" si="63"/>
        <v>42745.688437500001</v>
      </c>
      <c r="T702" s="10">
        <f t="shared" si="64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5"/>
        <v>0.26600000000000001</v>
      </c>
      <c r="P703" s="6">
        <f t="shared" si="60"/>
        <v>291.33</v>
      </c>
      <c r="Q703" t="str">
        <f t="shared" si="61"/>
        <v>technology</v>
      </c>
      <c r="R703" t="str">
        <f t="shared" si="62"/>
        <v>wearables</v>
      </c>
      <c r="S703" s="10">
        <f t="shared" si="63"/>
        <v>41843.662962962961</v>
      </c>
      <c r="T703" s="10">
        <f t="shared" si="64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5"/>
        <v>0.30813400000000002</v>
      </c>
      <c r="P704" s="6">
        <f t="shared" si="60"/>
        <v>124.92</v>
      </c>
      <c r="Q704" t="str">
        <f t="shared" si="61"/>
        <v>technology</v>
      </c>
      <c r="R704" t="str">
        <f t="shared" si="62"/>
        <v>wearables</v>
      </c>
      <c r="S704" s="10">
        <f t="shared" si="63"/>
        <v>42698.768368055549</v>
      </c>
      <c r="T704" s="10">
        <f t="shared" si="64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5"/>
        <v>5.5800000000000002E-2</v>
      </c>
      <c r="P705" s="6">
        <f t="shared" si="60"/>
        <v>119.57</v>
      </c>
      <c r="Q705" t="str">
        <f t="shared" si="61"/>
        <v>technology</v>
      </c>
      <c r="R705" t="str">
        <f t="shared" si="62"/>
        <v>wearables</v>
      </c>
      <c r="S705" s="10">
        <f t="shared" si="63"/>
        <v>42766.98055555555</v>
      </c>
      <c r="T705" s="10">
        <f t="shared" si="64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5"/>
        <v>8.7454545454545458E-3</v>
      </c>
      <c r="P706" s="6">
        <f t="shared" ref="P706:P769" si="66">ROUND(E706/L706,2)</f>
        <v>120.25</v>
      </c>
      <c r="Q706" t="str">
        <f t="shared" si="61"/>
        <v>technology</v>
      </c>
      <c r="R706" t="str">
        <f t="shared" si="62"/>
        <v>wearables</v>
      </c>
      <c r="S706" s="10">
        <f t="shared" si="63"/>
        <v>42786.192916666667</v>
      </c>
      <c r="T706" s="10">
        <f t="shared" si="64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65"/>
        <v>9.7699999999999992E-3</v>
      </c>
      <c r="P707" s="6">
        <f t="shared" si="66"/>
        <v>195.4</v>
      </c>
      <c r="Q707" t="str">
        <f t="shared" ref="Q707:Q770" si="67">LEFT($N707,FIND("/",$N707)-1)</f>
        <v>technology</v>
      </c>
      <c r="R707" t="str">
        <f t="shared" ref="R707:R770" si="68">RIGHT($N707,LEN($N707)-FIND("/",$N707))</f>
        <v>wearables</v>
      </c>
      <c r="S707" s="10">
        <f t="shared" ref="S707:S770" si="69">((($I707/60)/60)/24)+DATE(1970,1,1)</f>
        <v>42756.491643518515</v>
      </c>
      <c r="T707" s="10">
        <f t="shared" ref="T707:T770" si="70">((($J707/60)/60)/24)+DATE(1970,1,1)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5"/>
        <v>0</v>
      </c>
      <c r="P708" s="6" t="e">
        <f t="shared" si="66"/>
        <v>#DIV/0!</v>
      </c>
      <c r="Q708" t="str">
        <f t="shared" si="67"/>
        <v>technology</v>
      </c>
      <c r="R708" t="str">
        <f t="shared" si="68"/>
        <v>wearables</v>
      </c>
      <c r="S708" s="10">
        <f t="shared" si="69"/>
        <v>42718.777083333334</v>
      </c>
      <c r="T708" s="10">
        <f t="shared" si="70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ref="O709:O772" si="71">$E709/$D709</f>
        <v>0.78927352941176465</v>
      </c>
      <c r="P709" s="6">
        <f t="shared" si="66"/>
        <v>117.7</v>
      </c>
      <c r="Q709" t="str">
        <f t="shared" si="67"/>
        <v>technology</v>
      </c>
      <c r="R709" t="str">
        <f t="shared" si="68"/>
        <v>wearables</v>
      </c>
      <c r="S709" s="10">
        <f t="shared" si="69"/>
        <v>42736.663506944446</v>
      </c>
      <c r="T709" s="10">
        <f t="shared" si="70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71"/>
        <v>0.22092500000000001</v>
      </c>
      <c r="P710" s="6">
        <f t="shared" si="66"/>
        <v>23.95</v>
      </c>
      <c r="Q710" t="str">
        <f t="shared" si="67"/>
        <v>technology</v>
      </c>
      <c r="R710" t="str">
        <f t="shared" si="68"/>
        <v>wearables</v>
      </c>
      <c r="S710" s="10">
        <f t="shared" si="69"/>
        <v>41895.581018518518</v>
      </c>
      <c r="T710" s="10">
        <f t="shared" si="70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71"/>
        <v>4.0666666666666663E-3</v>
      </c>
      <c r="P711" s="6">
        <f t="shared" si="66"/>
        <v>30.5</v>
      </c>
      <c r="Q711" t="str">
        <f t="shared" si="67"/>
        <v>technology</v>
      </c>
      <c r="R711" t="str">
        <f t="shared" si="68"/>
        <v>wearables</v>
      </c>
      <c r="S711" s="10">
        <f t="shared" si="69"/>
        <v>41978.041192129633</v>
      </c>
      <c r="T711" s="10">
        <f t="shared" si="70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71"/>
        <v>0</v>
      </c>
      <c r="P712" s="6" t="e">
        <f t="shared" si="66"/>
        <v>#DIV/0!</v>
      </c>
      <c r="Q712" t="str">
        <f t="shared" si="67"/>
        <v>technology</v>
      </c>
      <c r="R712" t="str">
        <f t="shared" si="68"/>
        <v>wearables</v>
      </c>
      <c r="S712" s="10">
        <f t="shared" si="69"/>
        <v>41871.030555555553</v>
      </c>
      <c r="T712" s="10">
        <f t="shared" si="70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71"/>
        <v>0.33790999999999999</v>
      </c>
      <c r="P713" s="6">
        <f t="shared" si="66"/>
        <v>99.97</v>
      </c>
      <c r="Q713" t="str">
        <f t="shared" si="67"/>
        <v>technology</v>
      </c>
      <c r="R713" t="str">
        <f t="shared" si="68"/>
        <v>wearables</v>
      </c>
      <c r="S713" s="10">
        <f t="shared" si="69"/>
        <v>42718.500787037032</v>
      </c>
      <c r="T713" s="10">
        <f t="shared" si="70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71"/>
        <v>2.1649484536082476E-3</v>
      </c>
      <c r="P714" s="6">
        <f t="shared" si="66"/>
        <v>26.25</v>
      </c>
      <c r="Q714" t="str">
        <f t="shared" si="67"/>
        <v>technology</v>
      </c>
      <c r="R714" t="str">
        <f t="shared" si="68"/>
        <v>wearables</v>
      </c>
      <c r="S714" s="10">
        <f t="shared" si="69"/>
        <v>42414.680925925932</v>
      </c>
      <c r="T714" s="10">
        <f t="shared" si="70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71"/>
        <v>7.9600000000000001E-3</v>
      </c>
      <c r="P715" s="6">
        <f t="shared" si="66"/>
        <v>199</v>
      </c>
      <c r="Q715" t="str">
        <f t="shared" si="67"/>
        <v>technology</v>
      </c>
      <c r="R715" t="str">
        <f t="shared" si="68"/>
        <v>wearables</v>
      </c>
      <c r="S715" s="10">
        <f t="shared" si="69"/>
        <v>42526.529305555552</v>
      </c>
      <c r="T715" s="10">
        <f t="shared" si="70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71"/>
        <v>0.14993333333333334</v>
      </c>
      <c r="P716" s="6">
        <f t="shared" si="66"/>
        <v>80.319999999999993</v>
      </c>
      <c r="Q716" t="str">
        <f t="shared" si="67"/>
        <v>technology</v>
      </c>
      <c r="R716" t="str">
        <f t="shared" si="68"/>
        <v>wearables</v>
      </c>
      <c r="S716" s="10">
        <f t="shared" si="69"/>
        <v>42794.787986111114</v>
      </c>
      <c r="T716" s="10">
        <f t="shared" si="70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71"/>
        <v>5.0509090909090906E-2</v>
      </c>
      <c r="P717" s="6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10">
        <f t="shared" si="69"/>
        <v>42313.132407407407</v>
      </c>
      <c r="T717" s="10">
        <f t="shared" si="70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71"/>
        <v>0.10214285714285715</v>
      </c>
      <c r="P718" s="6">
        <f t="shared" si="66"/>
        <v>44.69</v>
      </c>
      <c r="Q718" t="str">
        <f t="shared" si="67"/>
        <v>technology</v>
      </c>
      <c r="R718" t="str">
        <f t="shared" si="68"/>
        <v>wearables</v>
      </c>
      <c r="S718" s="10">
        <f t="shared" si="69"/>
        <v>41974</v>
      </c>
      <c r="T718" s="10">
        <f t="shared" si="70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71"/>
        <v>3.0500000000000002E-3</v>
      </c>
      <c r="P719" s="6">
        <f t="shared" si="66"/>
        <v>76.25</v>
      </c>
      <c r="Q719" t="str">
        <f t="shared" si="67"/>
        <v>technology</v>
      </c>
      <c r="R719" t="str">
        <f t="shared" si="68"/>
        <v>wearables</v>
      </c>
      <c r="S719" s="10">
        <f t="shared" si="69"/>
        <v>41887.854189814818</v>
      </c>
      <c r="T719" s="10">
        <f t="shared" si="70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71"/>
        <v>7.4999999999999997E-3</v>
      </c>
      <c r="P720" s="6">
        <f t="shared" si="66"/>
        <v>22.5</v>
      </c>
      <c r="Q720" t="str">
        <f t="shared" si="67"/>
        <v>technology</v>
      </c>
      <c r="R720" t="str">
        <f t="shared" si="68"/>
        <v>wearables</v>
      </c>
      <c r="S720" s="10">
        <f t="shared" si="69"/>
        <v>42784.249305555553</v>
      </c>
      <c r="T720" s="10">
        <f t="shared" si="70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71"/>
        <v>1.2933333333333333E-2</v>
      </c>
      <c r="P721" s="6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10">
        <f t="shared" si="69"/>
        <v>42423.040231481486</v>
      </c>
      <c r="T721" s="10">
        <f t="shared" si="70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71"/>
        <v>1.4394736842105262</v>
      </c>
      <c r="P722" s="6">
        <f t="shared" si="66"/>
        <v>66.709999999999994</v>
      </c>
      <c r="Q722" t="str">
        <f t="shared" si="67"/>
        <v>publishing</v>
      </c>
      <c r="R722" t="str">
        <f t="shared" si="68"/>
        <v>nonfiction</v>
      </c>
      <c r="S722" s="10">
        <f t="shared" si="69"/>
        <v>40937.649201388893</v>
      </c>
      <c r="T722" s="10">
        <f t="shared" si="70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71"/>
        <v>1.2210975609756098</v>
      </c>
      <c r="P723" s="6">
        <f t="shared" si="66"/>
        <v>84.14</v>
      </c>
      <c r="Q723" t="str">
        <f t="shared" si="67"/>
        <v>publishing</v>
      </c>
      <c r="R723" t="str">
        <f t="shared" si="68"/>
        <v>nonfiction</v>
      </c>
      <c r="S723" s="10">
        <f t="shared" si="69"/>
        <v>41852.571840277778</v>
      </c>
      <c r="T723" s="10">
        <f t="shared" si="70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71"/>
        <v>1.3202400000000001</v>
      </c>
      <c r="P724" s="6">
        <f t="shared" si="66"/>
        <v>215.73</v>
      </c>
      <c r="Q724" t="str">
        <f t="shared" si="67"/>
        <v>publishing</v>
      </c>
      <c r="R724" t="str">
        <f t="shared" si="68"/>
        <v>nonfiction</v>
      </c>
      <c r="S724" s="10">
        <f t="shared" si="69"/>
        <v>41007.76363425926</v>
      </c>
      <c r="T724" s="10">
        <f t="shared" si="70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71"/>
        <v>1.0938000000000001</v>
      </c>
      <c r="P725" s="6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10">
        <f t="shared" si="69"/>
        <v>42215.165972222225</v>
      </c>
      <c r="T725" s="10">
        <f t="shared" si="70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71"/>
        <v>1.0547157142857144</v>
      </c>
      <c r="P726" s="6">
        <f t="shared" si="66"/>
        <v>51.63</v>
      </c>
      <c r="Q726" t="str">
        <f t="shared" si="67"/>
        <v>publishing</v>
      </c>
      <c r="R726" t="str">
        <f t="shared" si="68"/>
        <v>nonfiction</v>
      </c>
      <c r="S726" s="10">
        <f t="shared" si="69"/>
        <v>40724.638460648144</v>
      </c>
      <c r="T726" s="10">
        <f t="shared" si="70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71"/>
        <v>1.0035000000000001</v>
      </c>
      <c r="P727" s="6">
        <f t="shared" si="66"/>
        <v>143.36000000000001</v>
      </c>
      <c r="Q727" t="str">
        <f t="shared" si="67"/>
        <v>publishing</v>
      </c>
      <c r="R727" t="str">
        <f t="shared" si="68"/>
        <v>nonfiction</v>
      </c>
      <c r="S727" s="10">
        <f t="shared" si="69"/>
        <v>42351.626296296294</v>
      </c>
      <c r="T727" s="10">
        <f t="shared" si="70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71"/>
        <v>1.014</v>
      </c>
      <c r="P728" s="6">
        <f t="shared" si="66"/>
        <v>72.430000000000007</v>
      </c>
      <c r="Q728" t="str">
        <f t="shared" si="67"/>
        <v>publishing</v>
      </c>
      <c r="R728" t="str">
        <f t="shared" si="68"/>
        <v>nonfiction</v>
      </c>
      <c r="S728" s="10">
        <f t="shared" si="69"/>
        <v>41376.042673611111</v>
      </c>
      <c r="T728" s="10">
        <f t="shared" si="70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71"/>
        <v>1.5551428571428572</v>
      </c>
      <c r="P729" s="6">
        <f t="shared" si="66"/>
        <v>36.53</v>
      </c>
      <c r="Q729" t="str">
        <f t="shared" si="67"/>
        <v>publishing</v>
      </c>
      <c r="R729" t="str">
        <f t="shared" si="68"/>
        <v>nonfiction</v>
      </c>
      <c r="S729" s="10">
        <f t="shared" si="69"/>
        <v>41288.888888888891</v>
      </c>
      <c r="T729" s="10">
        <f t="shared" si="70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71"/>
        <v>1.05566</v>
      </c>
      <c r="P730" s="6">
        <f t="shared" si="66"/>
        <v>60.9</v>
      </c>
      <c r="Q730" t="str">
        <f t="shared" si="67"/>
        <v>publishing</v>
      </c>
      <c r="R730" t="str">
        <f t="shared" si="68"/>
        <v>nonfiction</v>
      </c>
      <c r="S730" s="10">
        <f t="shared" si="69"/>
        <v>40776.837465277778</v>
      </c>
      <c r="T730" s="10">
        <f t="shared" si="70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71"/>
        <v>1.3065</v>
      </c>
      <c r="P731" s="6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10">
        <f t="shared" si="69"/>
        <v>41171.185891203706</v>
      </c>
      <c r="T731" s="10">
        <f t="shared" si="70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71"/>
        <v>1.3219000000000001</v>
      </c>
      <c r="P732" s="6">
        <f t="shared" si="66"/>
        <v>99.77</v>
      </c>
      <c r="Q732" t="str">
        <f t="shared" si="67"/>
        <v>publishing</v>
      </c>
      <c r="R732" t="str">
        <f t="shared" si="68"/>
        <v>nonfiction</v>
      </c>
      <c r="S732" s="10">
        <f t="shared" si="69"/>
        <v>40884.745266203703</v>
      </c>
      <c r="T732" s="10">
        <f t="shared" si="70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71"/>
        <v>1.26</v>
      </c>
      <c r="P733" s="6">
        <f t="shared" si="66"/>
        <v>88.73</v>
      </c>
      <c r="Q733" t="str">
        <f t="shared" si="67"/>
        <v>publishing</v>
      </c>
      <c r="R733" t="str">
        <f t="shared" si="68"/>
        <v>nonfiction</v>
      </c>
      <c r="S733" s="10">
        <f t="shared" si="69"/>
        <v>40930.25</v>
      </c>
      <c r="T733" s="10">
        <f t="shared" si="70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71"/>
        <v>1.6</v>
      </c>
      <c r="P734" s="6">
        <f t="shared" si="66"/>
        <v>4.92</v>
      </c>
      <c r="Q734" t="str">
        <f t="shared" si="67"/>
        <v>publishing</v>
      </c>
      <c r="R734" t="str">
        <f t="shared" si="68"/>
        <v>nonfiction</v>
      </c>
      <c r="S734" s="10">
        <f t="shared" si="69"/>
        <v>41546.424317129626</v>
      </c>
      <c r="T734" s="10">
        <f t="shared" si="70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71"/>
        <v>1.2048000000000001</v>
      </c>
      <c r="P735" s="6">
        <f t="shared" si="66"/>
        <v>17.82</v>
      </c>
      <c r="Q735" t="str">
        <f t="shared" si="67"/>
        <v>publishing</v>
      </c>
      <c r="R735" t="str">
        <f t="shared" si="68"/>
        <v>nonfiction</v>
      </c>
      <c r="S735" s="10">
        <f t="shared" si="69"/>
        <v>41628.420046296298</v>
      </c>
      <c r="T735" s="10">
        <f t="shared" si="70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71"/>
        <v>1.2552941176470589</v>
      </c>
      <c r="P736" s="6">
        <f t="shared" si="66"/>
        <v>187.19</v>
      </c>
      <c r="Q736" t="str">
        <f t="shared" si="67"/>
        <v>publishing</v>
      </c>
      <c r="R736" t="str">
        <f t="shared" si="68"/>
        <v>nonfiction</v>
      </c>
      <c r="S736" s="10">
        <f t="shared" si="69"/>
        <v>42133.208333333328</v>
      </c>
      <c r="T736" s="10">
        <f t="shared" si="70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71"/>
        <v>1.1440638297872341</v>
      </c>
      <c r="P737" s="6">
        <f t="shared" si="66"/>
        <v>234.81</v>
      </c>
      <c r="Q737" t="str">
        <f t="shared" si="67"/>
        <v>publishing</v>
      </c>
      <c r="R737" t="str">
        <f t="shared" si="68"/>
        <v>nonfiction</v>
      </c>
      <c r="S737" s="10">
        <f t="shared" si="69"/>
        <v>41977.027083333334</v>
      </c>
      <c r="T737" s="10">
        <f t="shared" si="70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71"/>
        <v>3.151388888888889</v>
      </c>
      <c r="P738" s="6">
        <f t="shared" si="66"/>
        <v>105.05</v>
      </c>
      <c r="Q738" t="str">
        <f t="shared" si="67"/>
        <v>publishing</v>
      </c>
      <c r="R738" t="str">
        <f t="shared" si="68"/>
        <v>nonfiction</v>
      </c>
      <c r="S738" s="10">
        <f t="shared" si="69"/>
        <v>41599.207638888889</v>
      </c>
      <c r="T738" s="10">
        <f t="shared" si="70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71"/>
        <v>1.224</v>
      </c>
      <c r="P739" s="6">
        <f t="shared" si="66"/>
        <v>56.67</v>
      </c>
      <c r="Q739" t="str">
        <f t="shared" si="67"/>
        <v>publishing</v>
      </c>
      <c r="R739" t="str">
        <f t="shared" si="68"/>
        <v>nonfiction</v>
      </c>
      <c r="S739" s="10">
        <f t="shared" si="69"/>
        <v>41684.833333333336</v>
      </c>
      <c r="T739" s="10">
        <f t="shared" si="70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71"/>
        <v>1.0673333333333332</v>
      </c>
      <c r="P740" s="6">
        <f t="shared" si="66"/>
        <v>39.049999999999997</v>
      </c>
      <c r="Q740" t="str">
        <f t="shared" si="67"/>
        <v>publishing</v>
      </c>
      <c r="R740" t="str">
        <f t="shared" si="68"/>
        <v>nonfiction</v>
      </c>
      <c r="S740" s="10">
        <f t="shared" si="69"/>
        <v>41974.207638888889</v>
      </c>
      <c r="T740" s="10">
        <f t="shared" si="70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71"/>
        <v>1.5833333333333333</v>
      </c>
      <c r="P741" s="6">
        <f t="shared" si="66"/>
        <v>68.349999999999994</v>
      </c>
      <c r="Q741" t="str">
        <f t="shared" si="67"/>
        <v>publishing</v>
      </c>
      <c r="R741" t="str">
        <f t="shared" si="68"/>
        <v>nonfiction</v>
      </c>
      <c r="S741" s="10">
        <f t="shared" si="69"/>
        <v>41862.502650462964</v>
      </c>
      <c r="T741" s="10">
        <f t="shared" si="70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71"/>
        <v>1.0740000000000001</v>
      </c>
      <c r="P742" s="6">
        <f t="shared" si="66"/>
        <v>169.58</v>
      </c>
      <c r="Q742" t="str">
        <f t="shared" si="67"/>
        <v>publishing</v>
      </c>
      <c r="R742" t="str">
        <f t="shared" si="68"/>
        <v>nonfiction</v>
      </c>
      <c r="S742" s="10">
        <f t="shared" si="69"/>
        <v>42176.146782407406</v>
      </c>
      <c r="T742" s="10">
        <f t="shared" si="70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71"/>
        <v>1.0226</v>
      </c>
      <c r="P743" s="6">
        <f t="shared" si="66"/>
        <v>141.41999999999999</v>
      </c>
      <c r="Q743" t="str">
        <f t="shared" si="67"/>
        <v>publishing</v>
      </c>
      <c r="R743" t="str">
        <f t="shared" si="68"/>
        <v>nonfiction</v>
      </c>
      <c r="S743" s="10">
        <f t="shared" si="69"/>
        <v>41436.648217592592</v>
      </c>
      <c r="T743" s="10">
        <f t="shared" si="70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71"/>
        <v>1.1071428571428572</v>
      </c>
      <c r="P744" s="6">
        <f t="shared" si="66"/>
        <v>67.39</v>
      </c>
      <c r="Q744" t="str">
        <f t="shared" si="67"/>
        <v>publishing</v>
      </c>
      <c r="R744" t="str">
        <f t="shared" si="68"/>
        <v>nonfiction</v>
      </c>
      <c r="S744" s="10">
        <f t="shared" si="69"/>
        <v>41719.876296296294</v>
      </c>
      <c r="T744" s="10">
        <f t="shared" si="70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71"/>
        <v>1.48</v>
      </c>
      <c r="P745" s="6">
        <f t="shared" si="66"/>
        <v>54.27</v>
      </c>
      <c r="Q745" t="str">
        <f t="shared" si="67"/>
        <v>publishing</v>
      </c>
      <c r="R745" t="str">
        <f t="shared" si="68"/>
        <v>nonfiction</v>
      </c>
      <c r="S745" s="10">
        <f t="shared" si="69"/>
        <v>41015.875</v>
      </c>
      <c r="T745" s="10">
        <f t="shared" si="70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71"/>
        <v>1.0232000000000001</v>
      </c>
      <c r="P746" s="6">
        <f t="shared" si="66"/>
        <v>82.52</v>
      </c>
      <c r="Q746" t="str">
        <f t="shared" si="67"/>
        <v>publishing</v>
      </c>
      <c r="R746" t="str">
        <f t="shared" si="68"/>
        <v>nonfiction</v>
      </c>
      <c r="S746" s="10">
        <f t="shared" si="69"/>
        <v>41256.95721064815</v>
      </c>
      <c r="T746" s="10">
        <f t="shared" si="70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71"/>
        <v>1.7909909909909909</v>
      </c>
      <c r="P747" s="6">
        <f t="shared" si="66"/>
        <v>53.73</v>
      </c>
      <c r="Q747" t="str">
        <f t="shared" si="67"/>
        <v>publishing</v>
      </c>
      <c r="R747" t="str">
        <f t="shared" si="68"/>
        <v>nonfiction</v>
      </c>
      <c r="S747" s="10">
        <f t="shared" si="69"/>
        <v>41397.572280092594</v>
      </c>
      <c r="T747" s="10">
        <f t="shared" si="70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71"/>
        <v>1.1108135252761968</v>
      </c>
      <c r="P748" s="6">
        <f t="shared" si="66"/>
        <v>34.21</v>
      </c>
      <c r="Q748" t="str">
        <f t="shared" si="67"/>
        <v>publishing</v>
      </c>
      <c r="R748" t="str">
        <f t="shared" si="68"/>
        <v>nonfiction</v>
      </c>
      <c r="S748" s="10">
        <f t="shared" si="69"/>
        <v>41175.165972222225</v>
      </c>
      <c r="T748" s="10">
        <f t="shared" si="70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71"/>
        <v>1.0004285714285714</v>
      </c>
      <c r="P749" s="6">
        <f t="shared" si="66"/>
        <v>127.33</v>
      </c>
      <c r="Q749" t="str">
        <f t="shared" si="67"/>
        <v>publishing</v>
      </c>
      <c r="R749" t="str">
        <f t="shared" si="68"/>
        <v>nonfiction</v>
      </c>
      <c r="S749" s="10">
        <f t="shared" si="69"/>
        <v>42019.454166666663</v>
      </c>
      <c r="T749" s="10">
        <f t="shared" si="70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71"/>
        <v>1.0024999999999999</v>
      </c>
      <c r="P750" s="6">
        <f t="shared" si="66"/>
        <v>45.57</v>
      </c>
      <c r="Q750" t="str">
        <f t="shared" si="67"/>
        <v>publishing</v>
      </c>
      <c r="R750" t="str">
        <f t="shared" si="68"/>
        <v>nonfiction</v>
      </c>
      <c r="S750" s="10">
        <f t="shared" si="69"/>
        <v>41861.846828703703</v>
      </c>
      <c r="T750" s="10">
        <f t="shared" si="70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71"/>
        <v>1.0556000000000001</v>
      </c>
      <c r="P751" s="6">
        <f t="shared" si="66"/>
        <v>95.96</v>
      </c>
      <c r="Q751" t="str">
        <f t="shared" si="67"/>
        <v>publishing</v>
      </c>
      <c r="R751" t="str">
        <f t="shared" si="68"/>
        <v>nonfiction</v>
      </c>
      <c r="S751" s="10">
        <f t="shared" si="69"/>
        <v>42763.94131944445</v>
      </c>
      <c r="T751" s="10">
        <f t="shared" si="70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71"/>
        <v>1.0258775877587758</v>
      </c>
      <c r="P752" s="6">
        <f t="shared" si="66"/>
        <v>77.27</v>
      </c>
      <c r="Q752" t="str">
        <f t="shared" si="67"/>
        <v>publishing</v>
      </c>
      <c r="R752" t="str">
        <f t="shared" si="68"/>
        <v>nonfiction</v>
      </c>
      <c r="S752" s="10">
        <f t="shared" si="69"/>
        <v>41329.878148148149</v>
      </c>
      <c r="T752" s="10">
        <f t="shared" si="70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71"/>
        <v>1.1850000000000001</v>
      </c>
      <c r="P753" s="6">
        <f t="shared" si="66"/>
        <v>57.34</v>
      </c>
      <c r="Q753" t="str">
        <f t="shared" si="67"/>
        <v>publishing</v>
      </c>
      <c r="R753" t="str">
        <f t="shared" si="68"/>
        <v>nonfiction</v>
      </c>
      <c r="S753" s="10">
        <f t="shared" si="69"/>
        <v>40759.630497685182</v>
      </c>
      <c r="T753" s="10">
        <f t="shared" si="70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71"/>
        <v>1.117</v>
      </c>
      <c r="P754" s="6">
        <f t="shared" si="66"/>
        <v>53.19</v>
      </c>
      <c r="Q754" t="str">
        <f t="shared" si="67"/>
        <v>publishing</v>
      </c>
      <c r="R754" t="str">
        <f t="shared" si="68"/>
        <v>nonfiction</v>
      </c>
      <c r="S754" s="10">
        <f t="shared" si="69"/>
        <v>42659.458333333328</v>
      </c>
      <c r="T754" s="10">
        <f t="shared" si="70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71"/>
        <v>1.28</v>
      </c>
      <c r="P755" s="6">
        <f t="shared" si="66"/>
        <v>492.31</v>
      </c>
      <c r="Q755" t="str">
        <f t="shared" si="67"/>
        <v>publishing</v>
      </c>
      <c r="R755" t="str">
        <f t="shared" si="68"/>
        <v>nonfiction</v>
      </c>
      <c r="S755" s="10">
        <f t="shared" si="69"/>
        <v>42049.590173611112</v>
      </c>
      <c r="T755" s="10">
        <f t="shared" si="70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71"/>
        <v>1.0375000000000001</v>
      </c>
      <c r="P756" s="6">
        <f t="shared" si="66"/>
        <v>42.35</v>
      </c>
      <c r="Q756" t="str">
        <f t="shared" si="67"/>
        <v>publishing</v>
      </c>
      <c r="R756" t="str">
        <f t="shared" si="68"/>
        <v>nonfiction</v>
      </c>
      <c r="S756" s="10">
        <f t="shared" si="69"/>
        <v>41279.749085648145</v>
      </c>
      <c r="T756" s="10">
        <f t="shared" si="70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71"/>
        <v>1.0190760000000001</v>
      </c>
      <c r="P757" s="6">
        <f t="shared" si="66"/>
        <v>37.47</v>
      </c>
      <c r="Q757" t="str">
        <f t="shared" si="67"/>
        <v>publishing</v>
      </c>
      <c r="R757" t="str">
        <f t="shared" si="68"/>
        <v>nonfiction</v>
      </c>
      <c r="S757" s="10">
        <f t="shared" si="69"/>
        <v>41414.02847222222</v>
      </c>
      <c r="T757" s="10">
        <f t="shared" si="70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71"/>
        <v>1.177142857142857</v>
      </c>
      <c r="P758" s="6">
        <f t="shared" si="66"/>
        <v>37.450000000000003</v>
      </c>
      <c r="Q758" t="str">
        <f t="shared" si="67"/>
        <v>publishing</v>
      </c>
      <c r="R758" t="str">
        <f t="shared" si="68"/>
        <v>nonfiction</v>
      </c>
      <c r="S758" s="10">
        <f t="shared" si="69"/>
        <v>40651.725219907406</v>
      </c>
      <c r="T758" s="10">
        <f t="shared" si="70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71"/>
        <v>2.38</v>
      </c>
      <c r="P759" s="6">
        <f t="shared" si="66"/>
        <v>33.06</v>
      </c>
      <c r="Q759" t="str">
        <f t="shared" si="67"/>
        <v>publishing</v>
      </c>
      <c r="R759" t="str">
        <f t="shared" si="68"/>
        <v>nonfiction</v>
      </c>
      <c r="S759" s="10">
        <f t="shared" si="69"/>
        <v>41249.054560185185</v>
      </c>
      <c r="T759" s="10">
        <f t="shared" si="70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71"/>
        <v>1.02</v>
      </c>
      <c r="P760" s="6">
        <f t="shared" si="66"/>
        <v>134.21</v>
      </c>
      <c r="Q760" t="str">
        <f t="shared" si="67"/>
        <v>publishing</v>
      </c>
      <c r="R760" t="str">
        <f t="shared" si="68"/>
        <v>nonfiction</v>
      </c>
      <c r="S760" s="10">
        <f t="shared" si="69"/>
        <v>40459.836435185185</v>
      </c>
      <c r="T760" s="10">
        <f t="shared" si="70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71"/>
        <v>1.0192000000000001</v>
      </c>
      <c r="P761" s="6">
        <f t="shared" si="66"/>
        <v>51.47</v>
      </c>
      <c r="Q761" t="str">
        <f t="shared" si="67"/>
        <v>publishing</v>
      </c>
      <c r="R761" t="str">
        <f t="shared" si="68"/>
        <v>nonfiction</v>
      </c>
      <c r="S761" s="10">
        <f t="shared" si="69"/>
        <v>41829.330312500002</v>
      </c>
      <c r="T761" s="10">
        <f t="shared" si="70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71"/>
        <v>0</v>
      </c>
      <c r="P762" s="6" t="e">
        <f t="shared" si="66"/>
        <v>#DIV/0!</v>
      </c>
      <c r="Q762" t="str">
        <f t="shared" si="67"/>
        <v>publishing</v>
      </c>
      <c r="R762" t="str">
        <f t="shared" si="68"/>
        <v>fiction</v>
      </c>
      <c r="S762" s="10">
        <f t="shared" si="69"/>
        <v>42700.805706018517</v>
      </c>
      <c r="T762" s="10">
        <f t="shared" si="70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71"/>
        <v>4.7E-2</v>
      </c>
      <c r="P763" s="6">
        <f t="shared" si="66"/>
        <v>39.17</v>
      </c>
      <c r="Q763" t="str">
        <f t="shared" si="67"/>
        <v>publishing</v>
      </c>
      <c r="R763" t="str">
        <f t="shared" si="68"/>
        <v>fiction</v>
      </c>
      <c r="S763" s="10">
        <f t="shared" si="69"/>
        <v>41672.751458333332</v>
      </c>
      <c r="T763" s="10">
        <f t="shared" si="70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71"/>
        <v>0</v>
      </c>
      <c r="P764" s="6" t="e">
        <f t="shared" si="66"/>
        <v>#DIV/0!</v>
      </c>
      <c r="Q764" t="str">
        <f t="shared" si="67"/>
        <v>publishing</v>
      </c>
      <c r="R764" t="str">
        <f t="shared" si="68"/>
        <v>fiction</v>
      </c>
      <c r="S764" s="10">
        <f t="shared" si="69"/>
        <v>42708.25</v>
      </c>
      <c r="T764" s="10">
        <f t="shared" si="70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71"/>
        <v>1.1655011655011655E-3</v>
      </c>
      <c r="P765" s="6">
        <f t="shared" si="66"/>
        <v>5</v>
      </c>
      <c r="Q765" t="str">
        <f t="shared" si="67"/>
        <v>publishing</v>
      </c>
      <c r="R765" t="str">
        <f t="shared" si="68"/>
        <v>fiction</v>
      </c>
      <c r="S765" s="10">
        <f t="shared" si="69"/>
        <v>41501.446851851848</v>
      </c>
      <c r="T765" s="10">
        <f t="shared" si="70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71"/>
        <v>0</v>
      </c>
      <c r="P766" s="6" t="e">
        <f t="shared" si="66"/>
        <v>#DIV/0!</v>
      </c>
      <c r="Q766" t="str">
        <f t="shared" si="67"/>
        <v>publishing</v>
      </c>
      <c r="R766" t="str">
        <f t="shared" si="68"/>
        <v>fiction</v>
      </c>
      <c r="S766" s="10">
        <f t="shared" si="69"/>
        <v>42257.173159722224</v>
      </c>
      <c r="T766" s="10">
        <f t="shared" si="70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71"/>
        <v>0.36014285714285715</v>
      </c>
      <c r="P767" s="6">
        <f t="shared" si="66"/>
        <v>57.3</v>
      </c>
      <c r="Q767" t="str">
        <f t="shared" si="67"/>
        <v>publishing</v>
      </c>
      <c r="R767" t="str">
        <f t="shared" si="68"/>
        <v>fiction</v>
      </c>
      <c r="S767" s="10">
        <f t="shared" si="69"/>
        <v>41931.542638888888</v>
      </c>
      <c r="T767" s="10">
        <f t="shared" si="70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71"/>
        <v>0</v>
      </c>
      <c r="P768" s="6" t="e">
        <f t="shared" si="66"/>
        <v>#DIV/0!</v>
      </c>
      <c r="Q768" t="str">
        <f t="shared" si="67"/>
        <v>publishing</v>
      </c>
      <c r="R768" t="str">
        <f t="shared" si="68"/>
        <v>fiction</v>
      </c>
      <c r="S768" s="10">
        <f t="shared" si="69"/>
        <v>42051.783368055556</v>
      </c>
      <c r="T768" s="10">
        <f t="shared" si="70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71"/>
        <v>3.5400000000000001E-2</v>
      </c>
      <c r="P769" s="6">
        <f t="shared" si="66"/>
        <v>59</v>
      </c>
      <c r="Q769" t="str">
        <f t="shared" si="67"/>
        <v>publishing</v>
      </c>
      <c r="R769" t="str">
        <f t="shared" si="68"/>
        <v>fiction</v>
      </c>
      <c r="S769" s="10">
        <f t="shared" si="69"/>
        <v>42145.143634259264</v>
      </c>
      <c r="T769" s="10">
        <f t="shared" si="70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71"/>
        <v>0</v>
      </c>
      <c r="P770" s="6" t="e">
        <f t="shared" ref="P770:P833" si="72">ROUND(E770/L770,2)</f>
        <v>#DIV/0!</v>
      </c>
      <c r="Q770" t="str">
        <f t="shared" si="67"/>
        <v>publishing</v>
      </c>
      <c r="R770" t="str">
        <f t="shared" si="68"/>
        <v>fiction</v>
      </c>
      <c r="S770" s="10">
        <f t="shared" si="69"/>
        <v>41624.207060185188</v>
      </c>
      <c r="T770" s="10">
        <f t="shared" si="70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71"/>
        <v>0.41399999999999998</v>
      </c>
      <c r="P771" s="6">
        <f t="shared" si="72"/>
        <v>31.85</v>
      </c>
      <c r="Q771" t="str">
        <f t="shared" ref="Q771:Q834" si="73">LEFT($N771,FIND("/",$N771)-1)</f>
        <v>publishing</v>
      </c>
      <c r="R771" t="str">
        <f t="shared" ref="R771:R834" si="74">RIGHT($N771,LEN($N771)-FIND("/",$N771))</f>
        <v>fiction</v>
      </c>
      <c r="S771" s="10">
        <f t="shared" ref="S771:S834" si="75">((($I771/60)/60)/24)+DATE(1970,1,1)</f>
        <v>41634.996458333335</v>
      </c>
      <c r="T771" s="10">
        <f t="shared" ref="T771:T834" si="76">((($J771/60)/60)/24)+DATE(1970,1,1)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1"/>
        <v>0</v>
      </c>
      <c r="P772" s="6" t="e">
        <f t="shared" si="72"/>
        <v>#DIV/0!</v>
      </c>
      <c r="Q772" t="str">
        <f t="shared" si="73"/>
        <v>publishing</v>
      </c>
      <c r="R772" t="str">
        <f t="shared" si="74"/>
        <v>fiction</v>
      </c>
      <c r="S772" s="10">
        <f t="shared" si="75"/>
        <v>41329.999641203707</v>
      </c>
      <c r="T772" s="10">
        <f t="shared" si="76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ref="O773:O836" si="77">$E773/$D773</f>
        <v>2.631578947368421E-4</v>
      </c>
      <c r="P773" s="6">
        <f t="shared" si="72"/>
        <v>10</v>
      </c>
      <c r="Q773" t="str">
        <f t="shared" si="73"/>
        <v>publishing</v>
      </c>
      <c r="R773" t="str">
        <f t="shared" si="74"/>
        <v>fiction</v>
      </c>
      <c r="S773" s="10">
        <f t="shared" si="75"/>
        <v>42399.824097222227</v>
      </c>
      <c r="T773" s="10">
        <f t="shared" si="76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7"/>
        <v>3.3333333333333333E-2</v>
      </c>
      <c r="P774" s="6">
        <f t="shared" si="72"/>
        <v>50</v>
      </c>
      <c r="Q774" t="str">
        <f t="shared" si="73"/>
        <v>publishing</v>
      </c>
      <c r="R774" t="str">
        <f t="shared" si="74"/>
        <v>fiction</v>
      </c>
      <c r="S774" s="10">
        <f t="shared" si="75"/>
        <v>40118.165972222225</v>
      </c>
      <c r="T774" s="10">
        <f t="shared" si="76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7"/>
        <v>8.5129023676509714E-3</v>
      </c>
      <c r="P775" s="6">
        <f t="shared" si="72"/>
        <v>16</v>
      </c>
      <c r="Q775" t="str">
        <f t="shared" si="73"/>
        <v>publishing</v>
      </c>
      <c r="R775" t="str">
        <f t="shared" si="74"/>
        <v>fiction</v>
      </c>
      <c r="S775" s="10">
        <f t="shared" si="75"/>
        <v>42134.959027777775</v>
      </c>
      <c r="T775" s="10">
        <f t="shared" si="76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7"/>
        <v>0.70199999999999996</v>
      </c>
      <c r="P776" s="6">
        <f t="shared" si="72"/>
        <v>39</v>
      </c>
      <c r="Q776" t="str">
        <f t="shared" si="73"/>
        <v>publishing</v>
      </c>
      <c r="R776" t="str">
        <f t="shared" si="74"/>
        <v>fiction</v>
      </c>
      <c r="S776" s="10">
        <f t="shared" si="75"/>
        <v>41693.780300925922</v>
      </c>
      <c r="T776" s="10">
        <f t="shared" si="76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7"/>
        <v>1.7000000000000001E-2</v>
      </c>
      <c r="P777" s="6">
        <f t="shared" si="72"/>
        <v>34</v>
      </c>
      <c r="Q777" t="str">
        <f t="shared" si="73"/>
        <v>publishing</v>
      </c>
      <c r="R777" t="str">
        <f t="shared" si="74"/>
        <v>fiction</v>
      </c>
      <c r="S777" s="10">
        <f t="shared" si="75"/>
        <v>40893.060127314813</v>
      </c>
      <c r="T777" s="10">
        <f t="shared" si="76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7"/>
        <v>0.51400000000000001</v>
      </c>
      <c r="P778" s="6">
        <f t="shared" si="72"/>
        <v>63.12</v>
      </c>
      <c r="Q778" t="str">
        <f t="shared" si="73"/>
        <v>publishing</v>
      </c>
      <c r="R778" t="str">
        <f t="shared" si="74"/>
        <v>fiction</v>
      </c>
      <c r="S778" s="10">
        <f t="shared" si="75"/>
        <v>42288.208333333328</v>
      </c>
      <c r="T778" s="10">
        <f t="shared" si="76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7"/>
        <v>7.0000000000000001E-3</v>
      </c>
      <c r="P779" s="6">
        <f t="shared" si="72"/>
        <v>7</v>
      </c>
      <c r="Q779" t="str">
        <f t="shared" si="73"/>
        <v>publishing</v>
      </c>
      <c r="R779" t="str">
        <f t="shared" si="74"/>
        <v>fiction</v>
      </c>
      <c r="S779" s="10">
        <f t="shared" si="75"/>
        <v>41486.981215277774</v>
      </c>
      <c r="T779" s="10">
        <f t="shared" si="76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7"/>
        <v>4.0000000000000001E-3</v>
      </c>
      <c r="P780" s="6">
        <f t="shared" si="72"/>
        <v>2</v>
      </c>
      <c r="Q780" t="str">
        <f t="shared" si="73"/>
        <v>publishing</v>
      </c>
      <c r="R780" t="str">
        <f t="shared" si="74"/>
        <v>fiction</v>
      </c>
      <c r="S780" s="10">
        <f t="shared" si="75"/>
        <v>41759.702314814815</v>
      </c>
      <c r="T780" s="10">
        <f t="shared" si="76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7"/>
        <v>2.6666666666666668E-2</v>
      </c>
      <c r="P781" s="6">
        <f t="shared" si="72"/>
        <v>66.67</v>
      </c>
      <c r="Q781" t="str">
        <f t="shared" si="73"/>
        <v>publishing</v>
      </c>
      <c r="R781" t="str">
        <f t="shared" si="74"/>
        <v>fiction</v>
      </c>
      <c r="S781" s="10">
        <f t="shared" si="75"/>
        <v>40466.166666666664</v>
      </c>
      <c r="T781" s="10">
        <f t="shared" si="76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7"/>
        <v>1.04</v>
      </c>
      <c r="P782" s="6">
        <f t="shared" si="72"/>
        <v>38.520000000000003</v>
      </c>
      <c r="Q782" t="str">
        <f t="shared" si="73"/>
        <v>music</v>
      </c>
      <c r="R782" t="str">
        <f t="shared" si="74"/>
        <v>rock</v>
      </c>
      <c r="S782" s="10">
        <f t="shared" si="75"/>
        <v>40666.673900462964</v>
      </c>
      <c r="T782" s="10">
        <f t="shared" si="76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7"/>
        <v>1.3315375</v>
      </c>
      <c r="P783" s="6">
        <f t="shared" si="72"/>
        <v>42.61</v>
      </c>
      <c r="Q783" t="str">
        <f t="shared" si="73"/>
        <v>music</v>
      </c>
      <c r="R783" t="str">
        <f t="shared" si="74"/>
        <v>rock</v>
      </c>
      <c r="S783" s="10">
        <f t="shared" si="75"/>
        <v>41433.000856481485</v>
      </c>
      <c r="T783" s="10">
        <f t="shared" si="76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7"/>
        <v>1</v>
      </c>
      <c r="P784" s="6">
        <f t="shared" si="72"/>
        <v>50</v>
      </c>
      <c r="Q784" t="str">
        <f t="shared" si="73"/>
        <v>music</v>
      </c>
      <c r="R784" t="str">
        <f t="shared" si="74"/>
        <v>rock</v>
      </c>
      <c r="S784" s="10">
        <f t="shared" si="75"/>
        <v>41146.758125</v>
      </c>
      <c r="T784" s="10">
        <f t="shared" si="76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7"/>
        <v>1.4813333333333334</v>
      </c>
      <c r="P785" s="6">
        <f t="shared" si="72"/>
        <v>63.49</v>
      </c>
      <c r="Q785" t="str">
        <f t="shared" si="73"/>
        <v>music</v>
      </c>
      <c r="R785" t="str">
        <f t="shared" si="74"/>
        <v>rock</v>
      </c>
      <c r="S785" s="10">
        <f t="shared" si="75"/>
        <v>41026.916666666664</v>
      </c>
      <c r="T785" s="10">
        <f t="shared" si="76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7"/>
        <v>1.0249999999999999</v>
      </c>
      <c r="P786" s="6">
        <f t="shared" si="72"/>
        <v>102.5</v>
      </c>
      <c r="Q786" t="str">
        <f t="shared" si="73"/>
        <v>music</v>
      </c>
      <c r="R786" t="str">
        <f t="shared" si="74"/>
        <v>rock</v>
      </c>
      <c r="S786" s="10">
        <f t="shared" si="75"/>
        <v>41715.107858796298</v>
      </c>
      <c r="T786" s="10">
        <f t="shared" si="76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7"/>
        <v>1.8062799999999999</v>
      </c>
      <c r="P787" s="6">
        <f t="shared" si="72"/>
        <v>31.14</v>
      </c>
      <c r="Q787" t="str">
        <f t="shared" si="73"/>
        <v>music</v>
      </c>
      <c r="R787" t="str">
        <f t="shared" si="74"/>
        <v>rock</v>
      </c>
      <c r="S787" s="10">
        <f t="shared" si="75"/>
        <v>41333.593923611108</v>
      </c>
      <c r="T787" s="10">
        <f t="shared" si="76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7"/>
        <v>1.4279999999999999</v>
      </c>
      <c r="P788" s="6">
        <f t="shared" si="72"/>
        <v>162.27000000000001</v>
      </c>
      <c r="Q788" t="str">
        <f t="shared" si="73"/>
        <v>music</v>
      </c>
      <c r="R788" t="str">
        <f t="shared" si="74"/>
        <v>rock</v>
      </c>
      <c r="S788" s="10">
        <f t="shared" si="75"/>
        <v>41040.657638888886</v>
      </c>
      <c r="T788" s="10">
        <f t="shared" si="76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7"/>
        <v>1.1416666666666666</v>
      </c>
      <c r="P789" s="6">
        <f t="shared" si="72"/>
        <v>80.59</v>
      </c>
      <c r="Q789" t="str">
        <f t="shared" si="73"/>
        <v>music</v>
      </c>
      <c r="R789" t="str">
        <f t="shared" si="74"/>
        <v>rock</v>
      </c>
      <c r="S789" s="10">
        <f t="shared" si="75"/>
        <v>41579.627615740741</v>
      </c>
      <c r="T789" s="10">
        <f t="shared" si="76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7"/>
        <v>2.03505</v>
      </c>
      <c r="P790" s="6">
        <f t="shared" si="72"/>
        <v>59.85</v>
      </c>
      <c r="Q790" t="str">
        <f t="shared" si="73"/>
        <v>music</v>
      </c>
      <c r="R790" t="str">
        <f t="shared" si="74"/>
        <v>rock</v>
      </c>
      <c r="S790" s="10">
        <f t="shared" si="75"/>
        <v>41097.165972222225</v>
      </c>
      <c r="T790" s="10">
        <f t="shared" si="76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7"/>
        <v>1.0941176470588236</v>
      </c>
      <c r="P791" s="6">
        <f t="shared" si="72"/>
        <v>132.86000000000001</v>
      </c>
      <c r="Q791" t="str">
        <f t="shared" si="73"/>
        <v>music</v>
      </c>
      <c r="R791" t="str">
        <f t="shared" si="74"/>
        <v>rock</v>
      </c>
      <c r="S791" s="10">
        <f t="shared" si="75"/>
        <v>41295.332638888889</v>
      </c>
      <c r="T791" s="10">
        <f t="shared" si="76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7"/>
        <v>1.443746</v>
      </c>
      <c r="P792" s="6">
        <f t="shared" si="72"/>
        <v>92.55</v>
      </c>
      <c r="Q792" t="str">
        <f t="shared" si="73"/>
        <v>music</v>
      </c>
      <c r="R792" t="str">
        <f t="shared" si="74"/>
        <v>rock</v>
      </c>
      <c r="S792" s="10">
        <f t="shared" si="75"/>
        <v>41306.047905092593</v>
      </c>
      <c r="T792" s="10">
        <f t="shared" si="76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7"/>
        <v>1.0386666666666666</v>
      </c>
      <c r="P793" s="6">
        <f t="shared" si="72"/>
        <v>60.86</v>
      </c>
      <c r="Q793" t="str">
        <f t="shared" si="73"/>
        <v>music</v>
      </c>
      <c r="R793" t="str">
        <f t="shared" si="74"/>
        <v>rock</v>
      </c>
      <c r="S793" s="10">
        <f t="shared" si="75"/>
        <v>41591.249305555553</v>
      </c>
      <c r="T793" s="10">
        <f t="shared" si="76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7"/>
        <v>1.0044440000000001</v>
      </c>
      <c r="P794" s="6">
        <f t="shared" si="72"/>
        <v>41.85</v>
      </c>
      <c r="Q794" t="str">
        <f t="shared" si="73"/>
        <v>music</v>
      </c>
      <c r="R794" t="str">
        <f t="shared" si="74"/>
        <v>rock</v>
      </c>
      <c r="S794" s="10">
        <f t="shared" si="75"/>
        <v>41585.915312500001</v>
      </c>
      <c r="T794" s="10">
        <f t="shared" si="76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7"/>
        <v>1.0277927272727272</v>
      </c>
      <c r="P795" s="6">
        <f t="shared" si="72"/>
        <v>88.33</v>
      </c>
      <c r="Q795" t="str">
        <f t="shared" si="73"/>
        <v>music</v>
      </c>
      <c r="R795" t="str">
        <f t="shared" si="74"/>
        <v>rock</v>
      </c>
      <c r="S795" s="10">
        <f t="shared" si="75"/>
        <v>41458.207638888889</v>
      </c>
      <c r="T795" s="10">
        <f t="shared" si="76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7"/>
        <v>1.0531250000000001</v>
      </c>
      <c r="P796" s="6">
        <f t="shared" si="72"/>
        <v>158.96</v>
      </c>
      <c r="Q796" t="str">
        <f t="shared" si="73"/>
        <v>music</v>
      </c>
      <c r="R796" t="str">
        <f t="shared" si="74"/>
        <v>rock</v>
      </c>
      <c r="S796" s="10">
        <f t="shared" si="75"/>
        <v>40791.712500000001</v>
      </c>
      <c r="T796" s="10">
        <f t="shared" si="76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7"/>
        <v>1.1178571428571429</v>
      </c>
      <c r="P797" s="6">
        <f t="shared" si="72"/>
        <v>85.05</v>
      </c>
      <c r="Q797" t="str">
        <f t="shared" si="73"/>
        <v>music</v>
      </c>
      <c r="R797" t="str">
        <f t="shared" si="74"/>
        <v>rock</v>
      </c>
      <c r="S797" s="10">
        <f t="shared" si="75"/>
        <v>41006.207638888889</v>
      </c>
      <c r="T797" s="10">
        <f t="shared" si="76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7"/>
        <v>1.0135000000000001</v>
      </c>
      <c r="P798" s="6">
        <f t="shared" si="72"/>
        <v>112.61</v>
      </c>
      <c r="Q798" t="str">
        <f t="shared" si="73"/>
        <v>music</v>
      </c>
      <c r="R798" t="str">
        <f t="shared" si="74"/>
        <v>rock</v>
      </c>
      <c r="S798" s="10">
        <f t="shared" si="75"/>
        <v>41532.881944444445</v>
      </c>
      <c r="T798" s="10">
        <f t="shared" si="76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7"/>
        <v>1.0753333333333333</v>
      </c>
      <c r="P799" s="6">
        <f t="shared" si="72"/>
        <v>45.44</v>
      </c>
      <c r="Q799" t="str">
        <f t="shared" si="73"/>
        <v>music</v>
      </c>
      <c r="R799" t="str">
        <f t="shared" si="74"/>
        <v>rock</v>
      </c>
      <c r="S799" s="10">
        <f t="shared" si="75"/>
        <v>41028.166666666664</v>
      </c>
      <c r="T799" s="10">
        <f t="shared" si="76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7"/>
        <v>1.1488571428571428</v>
      </c>
      <c r="P800" s="6">
        <f t="shared" si="72"/>
        <v>46.22</v>
      </c>
      <c r="Q800" t="str">
        <f t="shared" si="73"/>
        <v>music</v>
      </c>
      <c r="R800" t="str">
        <f t="shared" si="74"/>
        <v>rock</v>
      </c>
      <c r="S800" s="10">
        <f t="shared" si="75"/>
        <v>41912.590127314819</v>
      </c>
      <c r="T800" s="10">
        <f t="shared" si="76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7"/>
        <v>1.0002</v>
      </c>
      <c r="P801" s="6">
        <f t="shared" si="72"/>
        <v>178.61</v>
      </c>
      <c r="Q801" t="str">
        <f t="shared" si="73"/>
        <v>music</v>
      </c>
      <c r="R801" t="str">
        <f t="shared" si="74"/>
        <v>rock</v>
      </c>
      <c r="S801" s="10">
        <f t="shared" si="75"/>
        <v>41026.667199074072</v>
      </c>
      <c r="T801" s="10">
        <f t="shared" si="76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7"/>
        <v>1.5213333333333334</v>
      </c>
      <c r="P802" s="6">
        <f t="shared" si="72"/>
        <v>40.75</v>
      </c>
      <c r="Q802" t="str">
        <f t="shared" si="73"/>
        <v>music</v>
      </c>
      <c r="R802" t="str">
        <f t="shared" si="74"/>
        <v>rock</v>
      </c>
      <c r="S802" s="10">
        <f t="shared" si="75"/>
        <v>41893.433495370373</v>
      </c>
      <c r="T802" s="10">
        <f t="shared" si="76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7"/>
        <v>1.1152149999999998</v>
      </c>
      <c r="P803" s="6">
        <f t="shared" si="72"/>
        <v>43.73</v>
      </c>
      <c r="Q803" t="str">
        <f t="shared" si="73"/>
        <v>music</v>
      </c>
      <c r="R803" t="str">
        <f t="shared" si="74"/>
        <v>rock</v>
      </c>
      <c r="S803" s="10">
        <f t="shared" si="75"/>
        <v>40725.795370370368</v>
      </c>
      <c r="T803" s="10">
        <f t="shared" si="76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7"/>
        <v>1.0133333333333334</v>
      </c>
      <c r="P804" s="6">
        <f t="shared" si="72"/>
        <v>81.069999999999993</v>
      </c>
      <c r="Q804" t="str">
        <f t="shared" si="73"/>
        <v>music</v>
      </c>
      <c r="R804" t="str">
        <f t="shared" si="74"/>
        <v>rock</v>
      </c>
      <c r="S804" s="10">
        <f t="shared" si="75"/>
        <v>41169.170138888891</v>
      </c>
      <c r="T804" s="10">
        <f t="shared" si="76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7"/>
        <v>1.232608695652174</v>
      </c>
      <c r="P805" s="6">
        <f t="shared" si="72"/>
        <v>74.61</v>
      </c>
      <c r="Q805" t="str">
        <f t="shared" si="73"/>
        <v>music</v>
      </c>
      <c r="R805" t="str">
        <f t="shared" si="74"/>
        <v>rock</v>
      </c>
      <c r="S805" s="10">
        <f t="shared" si="75"/>
        <v>40692.041666666664</v>
      </c>
      <c r="T805" s="10">
        <f t="shared" si="76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7"/>
        <v>1</v>
      </c>
      <c r="P806" s="6">
        <f t="shared" si="72"/>
        <v>305.56</v>
      </c>
      <c r="Q806" t="str">
        <f t="shared" si="73"/>
        <v>music</v>
      </c>
      <c r="R806" t="str">
        <f t="shared" si="74"/>
        <v>rock</v>
      </c>
      <c r="S806" s="10">
        <f t="shared" si="75"/>
        <v>40747.165972222225</v>
      </c>
      <c r="T806" s="10">
        <f t="shared" si="76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7"/>
        <v>1.05</v>
      </c>
      <c r="P807" s="6">
        <f t="shared" si="72"/>
        <v>58.33</v>
      </c>
      <c r="Q807" t="str">
        <f t="shared" si="73"/>
        <v>music</v>
      </c>
      <c r="R807" t="str">
        <f t="shared" si="74"/>
        <v>rock</v>
      </c>
      <c r="S807" s="10">
        <f t="shared" si="75"/>
        <v>40740.958333333336</v>
      </c>
      <c r="T807" s="10">
        <f t="shared" si="76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7"/>
        <v>1.0443750000000001</v>
      </c>
      <c r="P808" s="6">
        <f t="shared" si="72"/>
        <v>117.68</v>
      </c>
      <c r="Q808" t="str">
        <f t="shared" si="73"/>
        <v>music</v>
      </c>
      <c r="R808" t="str">
        <f t="shared" si="74"/>
        <v>rock</v>
      </c>
      <c r="S808" s="10">
        <f t="shared" si="75"/>
        <v>40793.691423611112</v>
      </c>
      <c r="T808" s="10">
        <f t="shared" si="76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7"/>
        <v>1.05125</v>
      </c>
      <c r="P809" s="6">
        <f t="shared" si="72"/>
        <v>73.77</v>
      </c>
      <c r="Q809" t="str">
        <f t="shared" si="73"/>
        <v>music</v>
      </c>
      <c r="R809" t="str">
        <f t="shared" si="74"/>
        <v>rock</v>
      </c>
      <c r="S809" s="10">
        <f t="shared" si="75"/>
        <v>42795.083333333328</v>
      </c>
      <c r="T809" s="10">
        <f t="shared" si="76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7"/>
        <v>1</v>
      </c>
      <c r="P810" s="6">
        <f t="shared" si="72"/>
        <v>104.65</v>
      </c>
      <c r="Q810" t="str">
        <f t="shared" si="73"/>
        <v>music</v>
      </c>
      <c r="R810" t="str">
        <f t="shared" si="74"/>
        <v>rock</v>
      </c>
      <c r="S810" s="10">
        <f t="shared" si="75"/>
        <v>41995.207638888889</v>
      </c>
      <c r="T810" s="10">
        <f t="shared" si="76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7"/>
        <v>1.03775</v>
      </c>
      <c r="P811" s="6">
        <f t="shared" si="72"/>
        <v>79.83</v>
      </c>
      <c r="Q811" t="str">
        <f t="shared" si="73"/>
        <v>music</v>
      </c>
      <c r="R811" t="str">
        <f t="shared" si="74"/>
        <v>rock</v>
      </c>
      <c r="S811" s="10">
        <f t="shared" si="75"/>
        <v>41658.833680555559</v>
      </c>
      <c r="T811" s="10">
        <f t="shared" si="76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7"/>
        <v>1.05</v>
      </c>
      <c r="P812" s="6">
        <f t="shared" si="72"/>
        <v>58.33</v>
      </c>
      <c r="Q812" t="str">
        <f t="shared" si="73"/>
        <v>music</v>
      </c>
      <c r="R812" t="str">
        <f t="shared" si="74"/>
        <v>rock</v>
      </c>
      <c r="S812" s="10">
        <f t="shared" si="75"/>
        <v>41153.056273148148</v>
      </c>
      <c r="T812" s="10">
        <f t="shared" si="76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7"/>
        <v>1.04</v>
      </c>
      <c r="P813" s="6">
        <f t="shared" si="72"/>
        <v>86.67</v>
      </c>
      <c r="Q813" t="str">
        <f t="shared" si="73"/>
        <v>music</v>
      </c>
      <c r="R813" t="str">
        <f t="shared" si="74"/>
        <v>rock</v>
      </c>
      <c r="S813" s="10">
        <f t="shared" si="75"/>
        <v>41465.702777777777</v>
      </c>
      <c r="T813" s="10">
        <f t="shared" si="76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7"/>
        <v>1.5183333333333333</v>
      </c>
      <c r="P814" s="6">
        <f t="shared" si="72"/>
        <v>27.61</v>
      </c>
      <c r="Q814" t="str">
        <f t="shared" si="73"/>
        <v>music</v>
      </c>
      <c r="R814" t="str">
        <f t="shared" si="74"/>
        <v>rock</v>
      </c>
      <c r="S814" s="10">
        <f t="shared" si="75"/>
        <v>41334.581944444442</v>
      </c>
      <c r="T814" s="10">
        <f t="shared" si="76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7"/>
        <v>1.59996</v>
      </c>
      <c r="P815" s="6">
        <f t="shared" si="72"/>
        <v>25</v>
      </c>
      <c r="Q815" t="str">
        <f t="shared" si="73"/>
        <v>music</v>
      </c>
      <c r="R815" t="str">
        <f t="shared" si="74"/>
        <v>rock</v>
      </c>
      <c r="S815" s="10">
        <f t="shared" si="75"/>
        <v>41110.960243055553</v>
      </c>
      <c r="T815" s="10">
        <f t="shared" si="76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7"/>
        <v>1.2729999999999999</v>
      </c>
      <c r="P816" s="6">
        <f t="shared" si="72"/>
        <v>45.46</v>
      </c>
      <c r="Q816" t="str">
        <f t="shared" si="73"/>
        <v>music</v>
      </c>
      <c r="R816" t="str">
        <f t="shared" si="74"/>
        <v>rock</v>
      </c>
      <c r="S816" s="10">
        <f t="shared" si="75"/>
        <v>40694.75277777778</v>
      </c>
      <c r="T816" s="10">
        <f t="shared" si="76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7"/>
        <v>1.07</v>
      </c>
      <c r="P817" s="6">
        <f t="shared" si="72"/>
        <v>99.53</v>
      </c>
      <c r="Q817" t="str">
        <f t="shared" si="73"/>
        <v>music</v>
      </c>
      <c r="R817" t="str">
        <f t="shared" si="74"/>
        <v>rock</v>
      </c>
      <c r="S817" s="10">
        <f t="shared" si="75"/>
        <v>41944.917858796296</v>
      </c>
      <c r="T817" s="10">
        <f t="shared" si="76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7"/>
        <v>1.1512214285714286</v>
      </c>
      <c r="P818" s="6">
        <f t="shared" si="72"/>
        <v>39.31</v>
      </c>
      <c r="Q818" t="str">
        <f t="shared" si="73"/>
        <v>music</v>
      </c>
      <c r="R818" t="str">
        <f t="shared" si="74"/>
        <v>rock</v>
      </c>
      <c r="S818" s="10">
        <f t="shared" si="75"/>
        <v>41373.270833333336</v>
      </c>
      <c r="T818" s="10">
        <f t="shared" si="76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7"/>
        <v>1.3711066666666665</v>
      </c>
      <c r="P819" s="6">
        <f t="shared" si="72"/>
        <v>89.42</v>
      </c>
      <c r="Q819" t="str">
        <f t="shared" si="73"/>
        <v>music</v>
      </c>
      <c r="R819" t="str">
        <f t="shared" si="74"/>
        <v>rock</v>
      </c>
      <c r="S819" s="10">
        <f t="shared" si="75"/>
        <v>40979.207638888889</v>
      </c>
      <c r="T819" s="10">
        <f t="shared" si="76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7"/>
        <v>1.5571428571428572</v>
      </c>
      <c r="P820" s="6">
        <f t="shared" si="72"/>
        <v>28.68</v>
      </c>
      <c r="Q820" t="str">
        <f t="shared" si="73"/>
        <v>music</v>
      </c>
      <c r="R820" t="str">
        <f t="shared" si="74"/>
        <v>rock</v>
      </c>
      <c r="S820" s="10">
        <f t="shared" si="75"/>
        <v>41128.709027777775</v>
      </c>
      <c r="T820" s="10">
        <f t="shared" si="76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7"/>
        <v>1.0874999999999999</v>
      </c>
      <c r="P821" s="6">
        <f t="shared" si="72"/>
        <v>31.07</v>
      </c>
      <c r="Q821" t="str">
        <f t="shared" si="73"/>
        <v>music</v>
      </c>
      <c r="R821" t="str">
        <f t="shared" si="74"/>
        <v>rock</v>
      </c>
      <c r="S821" s="10">
        <f t="shared" si="75"/>
        <v>41629.197222222225</v>
      </c>
      <c r="T821" s="10">
        <f t="shared" si="76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7"/>
        <v>1.3405</v>
      </c>
      <c r="P822" s="6">
        <f t="shared" si="72"/>
        <v>70.55</v>
      </c>
      <c r="Q822" t="str">
        <f t="shared" si="73"/>
        <v>music</v>
      </c>
      <c r="R822" t="str">
        <f t="shared" si="74"/>
        <v>rock</v>
      </c>
      <c r="S822" s="10">
        <f t="shared" si="75"/>
        <v>41799.208333333336</v>
      </c>
      <c r="T822" s="10">
        <f t="shared" si="76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7"/>
        <v>1</v>
      </c>
      <c r="P823" s="6">
        <f t="shared" si="72"/>
        <v>224.13</v>
      </c>
      <c r="Q823" t="str">
        <f t="shared" si="73"/>
        <v>music</v>
      </c>
      <c r="R823" t="str">
        <f t="shared" si="74"/>
        <v>rock</v>
      </c>
      <c r="S823" s="10">
        <f t="shared" si="75"/>
        <v>42128.167361111111</v>
      </c>
      <c r="T823" s="10">
        <f t="shared" si="76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7"/>
        <v>1.1916666666666667</v>
      </c>
      <c r="P824" s="6">
        <f t="shared" si="72"/>
        <v>51.81</v>
      </c>
      <c r="Q824" t="str">
        <f t="shared" si="73"/>
        <v>music</v>
      </c>
      <c r="R824" t="str">
        <f t="shared" si="74"/>
        <v>rock</v>
      </c>
      <c r="S824" s="10">
        <f t="shared" si="75"/>
        <v>41187.947337962964</v>
      </c>
      <c r="T824" s="10">
        <f t="shared" si="76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7"/>
        <v>1.7949999999999999</v>
      </c>
      <c r="P825" s="6">
        <f t="shared" si="72"/>
        <v>43.52</v>
      </c>
      <c r="Q825" t="str">
        <f t="shared" si="73"/>
        <v>music</v>
      </c>
      <c r="R825" t="str">
        <f t="shared" si="74"/>
        <v>rock</v>
      </c>
      <c r="S825" s="10">
        <f t="shared" si="75"/>
        <v>42085.931157407409</v>
      </c>
      <c r="T825" s="10">
        <f t="shared" si="76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7"/>
        <v>1.3438124999999999</v>
      </c>
      <c r="P826" s="6">
        <f t="shared" si="72"/>
        <v>39.82</v>
      </c>
      <c r="Q826" t="str">
        <f t="shared" si="73"/>
        <v>music</v>
      </c>
      <c r="R826" t="str">
        <f t="shared" si="74"/>
        <v>rock</v>
      </c>
      <c r="S826" s="10">
        <f t="shared" si="75"/>
        <v>40286.290972222225</v>
      </c>
      <c r="T826" s="10">
        <f t="shared" si="76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7"/>
        <v>1.0043200000000001</v>
      </c>
      <c r="P827" s="6">
        <f t="shared" si="72"/>
        <v>126.81</v>
      </c>
      <c r="Q827" t="str">
        <f t="shared" si="73"/>
        <v>music</v>
      </c>
      <c r="R827" t="str">
        <f t="shared" si="74"/>
        <v>rock</v>
      </c>
      <c r="S827" s="10">
        <f t="shared" si="75"/>
        <v>41211.306527777779</v>
      </c>
      <c r="T827" s="10">
        <f t="shared" si="76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7"/>
        <v>1.0145454545454546</v>
      </c>
      <c r="P828" s="6">
        <f t="shared" si="72"/>
        <v>113.88</v>
      </c>
      <c r="Q828" t="str">
        <f t="shared" si="73"/>
        <v>music</v>
      </c>
      <c r="R828" t="str">
        <f t="shared" si="74"/>
        <v>rock</v>
      </c>
      <c r="S828" s="10">
        <f t="shared" si="75"/>
        <v>40993.996874999997</v>
      </c>
      <c r="T828" s="10">
        <f t="shared" si="76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7"/>
        <v>1.0333333333333334</v>
      </c>
      <c r="P829" s="6">
        <f t="shared" si="72"/>
        <v>28.18</v>
      </c>
      <c r="Q829" t="str">
        <f t="shared" si="73"/>
        <v>music</v>
      </c>
      <c r="R829" t="str">
        <f t="shared" si="74"/>
        <v>rock</v>
      </c>
      <c r="S829" s="10">
        <f t="shared" si="75"/>
        <v>40953.825694444444</v>
      </c>
      <c r="T829" s="10">
        <f t="shared" si="76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7"/>
        <v>1.07</v>
      </c>
      <c r="P830" s="6">
        <f t="shared" si="72"/>
        <v>36.61</v>
      </c>
      <c r="Q830" t="str">
        <f t="shared" si="73"/>
        <v>music</v>
      </c>
      <c r="R830" t="str">
        <f t="shared" si="74"/>
        <v>rock</v>
      </c>
      <c r="S830" s="10">
        <f t="shared" si="75"/>
        <v>41085.683333333334</v>
      </c>
      <c r="T830" s="10">
        <f t="shared" si="76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7"/>
        <v>1.04</v>
      </c>
      <c r="P831" s="6">
        <f t="shared" si="72"/>
        <v>32.5</v>
      </c>
      <c r="Q831" t="str">
        <f t="shared" si="73"/>
        <v>music</v>
      </c>
      <c r="R831" t="str">
        <f t="shared" si="74"/>
        <v>rock</v>
      </c>
      <c r="S831" s="10">
        <f t="shared" si="75"/>
        <v>42564.801388888889</v>
      </c>
      <c r="T831" s="10">
        <f t="shared" si="76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7"/>
        <v>1.0783333333333334</v>
      </c>
      <c r="P832" s="6">
        <f t="shared" si="72"/>
        <v>60.66</v>
      </c>
      <c r="Q832" t="str">
        <f t="shared" si="73"/>
        <v>music</v>
      </c>
      <c r="R832" t="str">
        <f t="shared" si="74"/>
        <v>rock</v>
      </c>
      <c r="S832" s="10">
        <f t="shared" si="75"/>
        <v>41355.484085648146</v>
      </c>
      <c r="T832" s="10">
        <f t="shared" si="76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7"/>
        <v>2.3333333333333335</v>
      </c>
      <c r="P833" s="6">
        <f t="shared" si="72"/>
        <v>175</v>
      </c>
      <c r="Q833" t="str">
        <f t="shared" si="73"/>
        <v>music</v>
      </c>
      <c r="R833" t="str">
        <f t="shared" si="74"/>
        <v>rock</v>
      </c>
      <c r="S833" s="10">
        <f t="shared" si="75"/>
        <v>41026.646921296298</v>
      </c>
      <c r="T833" s="10">
        <f t="shared" si="76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7"/>
        <v>1.0060706666666666</v>
      </c>
      <c r="P834" s="6">
        <f t="shared" ref="P834:P897" si="78">ROUND(E834/L834,2)</f>
        <v>97.99</v>
      </c>
      <c r="Q834" t="str">
        <f t="shared" si="73"/>
        <v>music</v>
      </c>
      <c r="R834" t="str">
        <f t="shared" si="74"/>
        <v>rock</v>
      </c>
      <c r="S834" s="10">
        <f t="shared" si="75"/>
        <v>40929.342361111114</v>
      </c>
      <c r="T834" s="10">
        <f t="shared" si="76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77"/>
        <v>1.0166666666666666</v>
      </c>
      <c r="P835" s="6">
        <f t="shared" si="78"/>
        <v>148.78</v>
      </c>
      <c r="Q835" t="str">
        <f t="shared" ref="Q835:Q898" si="79">LEFT($N835,FIND("/",$N835)-1)</f>
        <v>music</v>
      </c>
      <c r="R835" t="str">
        <f t="shared" ref="R835:R898" si="80">RIGHT($N835,LEN($N835)-FIND("/",$N835))</f>
        <v>rock</v>
      </c>
      <c r="S835" s="10">
        <f t="shared" ref="S835:S898" si="81">((($I835/60)/60)/24)+DATE(1970,1,1)</f>
        <v>41748.878182870372</v>
      </c>
      <c r="T835" s="10">
        <f t="shared" ref="T835:T898" si="82">((($J835/60)/60)/24)+DATE(1970,1,1)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7"/>
        <v>1.3101818181818181</v>
      </c>
      <c r="P836" s="6">
        <f t="shared" si="78"/>
        <v>96.08</v>
      </c>
      <c r="Q836" t="str">
        <f t="shared" si="79"/>
        <v>music</v>
      </c>
      <c r="R836" t="str">
        <f t="shared" si="80"/>
        <v>rock</v>
      </c>
      <c r="S836" s="10">
        <f t="shared" si="81"/>
        <v>41456.165972222225</v>
      </c>
      <c r="T836" s="10">
        <f t="shared" si="82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ref="O837:O900" si="83">$E837/$D837</f>
        <v>1.1725000000000001</v>
      </c>
      <c r="P837" s="6">
        <f t="shared" si="78"/>
        <v>58.63</v>
      </c>
      <c r="Q837" t="str">
        <f t="shared" si="79"/>
        <v>music</v>
      </c>
      <c r="R837" t="str">
        <f t="shared" si="80"/>
        <v>rock</v>
      </c>
      <c r="S837" s="10">
        <f t="shared" si="81"/>
        <v>41048.125</v>
      </c>
      <c r="T837" s="10">
        <f t="shared" si="82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83"/>
        <v>1.009304</v>
      </c>
      <c r="P838" s="6">
        <f t="shared" si="78"/>
        <v>109.71</v>
      </c>
      <c r="Q838" t="str">
        <f t="shared" si="79"/>
        <v>music</v>
      </c>
      <c r="R838" t="str">
        <f t="shared" si="80"/>
        <v>rock</v>
      </c>
      <c r="S838" s="10">
        <f t="shared" si="81"/>
        <v>41554.056921296295</v>
      </c>
      <c r="T838" s="10">
        <f t="shared" si="82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83"/>
        <v>1.218</v>
      </c>
      <c r="P839" s="6">
        <f t="shared" si="78"/>
        <v>49.11</v>
      </c>
      <c r="Q839" t="str">
        <f t="shared" si="79"/>
        <v>music</v>
      </c>
      <c r="R839" t="str">
        <f t="shared" si="80"/>
        <v>rock</v>
      </c>
      <c r="S839" s="10">
        <f t="shared" si="81"/>
        <v>41760.998402777775</v>
      </c>
      <c r="T839" s="10">
        <f t="shared" si="82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83"/>
        <v>1.454</v>
      </c>
      <c r="P840" s="6">
        <f t="shared" si="78"/>
        <v>47.67</v>
      </c>
      <c r="Q840" t="str">
        <f t="shared" si="79"/>
        <v>music</v>
      </c>
      <c r="R840" t="str">
        <f t="shared" si="80"/>
        <v>rock</v>
      </c>
      <c r="S840" s="10">
        <f t="shared" si="81"/>
        <v>40925.897974537038</v>
      </c>
      <c r="T840" s="10">
        <f t="shared" si="82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83"/>
        <v>1.166166</v>
      </c>
      <c r="P841" s="6">
        <f t="shared" si="78"/>
        <v>60.74</v>
      </c>
      <c r="Q841" t="str">
        <f t="shared" si="79"/>
        <v>music</v>
      </c>
      <c r="R841" t="str">
        <f t="shared" si="80"/>
        <v>rock</v>
      </c>
      <c r="S841" s="10">
        <f t="shared" si="81"/>
        <v>41174.763379629629</v>
      </c>
      <c r="T841" s="10">
        <f t="shared" si="82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83"/>
        <v>1.2041660000000001</v>
      </c>
      <c r="P842" s="6">
        <f t="shared" si="78"/>
        <v>63.38</v>
      </c>
      <c r="Q842" t="str">
        <f t="shared" si="79"/>
        <v>music</v>
      </c>
      <c r="R842" t="str">
        <f t="shared" si="80"/>
        <v>metal</v>
      </c>
      <c r="S842" s="10">
        <f t="shared" si="81"/>
        <v>42637.226701388892</v>
      </c>
      <c r="T842" s="10">
        <f t="shared" si="82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83"/>
        <v>1.0132000000000001</v>
      </c>
      <c r="P843" s="6">
        <f t="shared" si="78"/>
        <v>53.89</v>
      </c>
      <c r="Q843" t="str">
        <f t="shared" si="79"/>
        <v>music</v>
      </c>
      <c r="R843" t="str">
        <f t="shared" si="80"/>
        <v>metal</v>
      </c>
      <c r="S843" s="10">
        <f t="shared" si="81"/>
        <v>41953.88035879629</v>
      </c>
      <c r="T843" s="10">
        <f t="shared" si="82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83"/>
        <v>1.0431999999999999</v>
      </c>
      <c r="P844" s="6">
        <f t="shared" si="78"/>
        <v>66.87</v>
      </c>
      <c r="Q844" t="str">
        <f t="shared" si="79"/>
        <v>music</v>
      </c>
      <c r="R844" t="str">
        <f t="shared" si="80"/>
        <v>metal</v>
      </c>
      <c r="S844" s="10">
        <f t="shared" si="81"/>
        <v>41561.165972222225</v>
      </c>
      <c r="T844" s="10">
        <f t="shared" si="82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83"/>
        <v>2.6713333333333331</v>
      </c>
      <c r="P845" s="6">
        <f t="shared" si="78"/>
        <v>63.1</v>
      </c>
      <c r="Q845" t="str">
        <f t="shared" si="79"/>
        <v>music</v>
      </c>
      <c r="R845" t="str">
        <f t="shared" si="80"/>
        <v>metal</v>
      </c>
      <c r="S845" s="10">
        <f t="shared" si="81"/>
        <v>42712.333333333328</v>
      </c>
      <c r="T845" s="10">
        <f t="shared" si="82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83"/>
        <v>1.9413333333333334</v>
      </c>
      <c r="P846" s="6">
        <f t="shared" si="78"/>
        <v>36.630000000000003</v>
      </c>
      <c r="Q846" t="str">
        <f t="shared" si="79"/>
        <v>music</v>
      </c>
      <c r="R846" t="str">
        <f t="shared" si="80"/>
        <v>metal</v>
      </c>
      <c r="S846" s="10">
        <f t="shared" si="81"/>
        <v>41944.207638888889</v>
      </c>
      <c r="T846" s="10">
        <f t="shared" si="82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83"/>
        <v>1.203802</v>
      </c>
      <c r="P847" s="6">
        <f t="shared" si="78"/>
        <v>34.01</v>
      </c>
      <c r="Q847" t="str">
        <f t="shared" si="79"/>
        <v>music</v>
      </c>
      <c r="R847" t="str">
        <f t="shared" si="80"/>
        <v>metal</v>
      </c>
      <c r="S847" s="10">
        <f t="shared" si="81"/>
        <v>42618.165972222225</v>
      </c>
      <c r="T847" s="10">
        <f t="shared" si="82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83"/>
        <v>1.2200090909090908</v>
      </c>
      <c r="P848" s="6">
        <f t="shared" si="78"/>
        <v>28.55</v>
      </c>
      <c r="Q848" t="str">
        <f t="shared" si="79"/>
        <v>music</v>
      </c>
      <c r="R848" t="str">
        <f t="shared" si="80"/>
        <v>metal</v>
      </c>
      <c r="S848" s="10">
        <f t="shared" si="81"/>
        <v>41708.583333333336</v>
      </c>
      <c r="T848" s="10">
        <f t="shared" si="82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83"/>
        <v>1</v>
      </c>
      <c r="P849" s="6">
        <f t="shared" si="78"/>
        <v>10</v>
      </c>
      <c r="Q849" t="str">
        <f t="shared" si="79"/>
        <v>music</v>
      </c>
      <c r="R849" t="str">
        <f t="shared" si="80"/>
        <v>metal</v>
      </c>
      <c r="S849" s="10">
        <f t="shared" si="81"/>
        <v>42195.79833333334</v>
      </c>
      <c r="T849" s="10">
        <f t="shared" si="82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83"/>
        <v>1</v>
      </c>
      <c r="P850" s="6">
        <f t="shared" si="78"/>
        <v>18.75</v>
      </c>
      <c r="Q850" t="str">
        <f t="shared" si="79"/>
        <v>music</v>
      </c>
      <c r="R850" t="str">
        <f t="shared" si="80"/>
        <v>metal</v>
      </c>
      <c r="S850" s="10">
        <f t="shared" si="81"/>
        <v>42108.792048611111</v>
      </c>
      <c r="T850" s="10">
        <f t="shared" si="82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83"/>
        <v>1.1990000000000001</v>
      </c>
      <c r="P851" s="6">
        <f t="shared" si="78"/>
        <v>41.7</v>
      </c>
      <c r="Q851" t="str">
        <f t="shared" si="79"/>
        <v>music</v>
      </c>
      <c r="R851" t="str">
        <f t="shared" si="80"/>
        <v>metal</v>
      </c>
      <c r="S851" s="10">
        <f t="shared" si="81"/>
        <v>42079.107222222221</v>
      </c>
      <c r="T851" s="10">
        <f t="shared" si="82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83"/>
        <v>1.55175</v>
      </c>
      <c r="P852" s="6">
        <f t="shared" si="78"/>
        <v>46.67</v>
      </c>
      <c r="Q852" t="str">
        <f t="shared" si="79"/>
        <v>music</v>
      </c>
      <c r="R852" t="str">
        <f t="shared" si="80"/>
        <v>metal</v>
      </c>
      <c r="S852" s="10">
        <f t="shared" si="81"/>
        <v>42485.207638888889</v>
      </c>
      <c r="T852" s="10">
        <f t="shared" si="82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83"/>
        <v>1.3045</v>
      </c>
      <c r="P853" s="6">
        <f t="shared" si="78"/>
        <v>37.270000000000003</v>
      </c>
      <c r="Q853" t="str">
        <f t="shared" si="79"/>
        <v>music</v>
      </c>
      <c r="R853" t="str">
        <f t="shared" si="80"/>
        <v>metal</v>
      </c>
      <c r="S853" s="10">
        <f t="shared" si="81"/>
        <v>42582.822916666672</v>
      </c>
      <c r="T853" s="10">
        <f t="shared" si="82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83"/>
        <v>1.0497142857142858</v>
      </c>
      <c r="P854" s="6">
        <f t="shared" si="78"/>
        <v>59.26</v>
      </c>
      <c r="Q854" t="str">
        <f t="shared" si="79"/>
        <v>music</v>
      </c>
      <c r="R854" t="str">
        <f t="shared" si="80"/>
        <v>metal</v>
      </c>
      <c r="S854" s="10">
        <f t="shared" si="81"/>
        <v>42667.875</v>
      </c>
      <c r="T854" s="10">
        <f t="shared" si="82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83"/>
        <v>1</v>
      </c>
      <c r="P855" s="6">
        <f t="shared" si="78"/>
        <v>30</v>
      </c>
      <c r="Q855" t="str">
        <f t="shared" si="79"/>
        <v>music</v>
      </c>
      <c r="R855" t="str">
        <f t="shared" si="80"/>
        <v>metal</v>
      </c>
      <c r="S855" s="10">
        <f t="shared" si="81"/>
        <v>42051.832280092596</v>
      </c>
      <c r="T855" s="10">
        <f t="shared" si="82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83"/>
        <v>1.1822050359712231</v>
      </c>
      <c r="P856" s="6">
        <f t="shared" si="78"/>
        <v>65.86</v>
      </c>
      <c r="Q856" t="str">
        <f t="shared" si="79"/>
        <v>music</v>
      </c>
      <c r="R856" t="str">
        <f t="shared" si="80"/>
        <v>metal</v>
      </c>
      <c r="S856" s="10">
        <f t="shared" si="81"/>
        <v>42732.212337962963</v>
      </c>
      <c r="T856" s="10">
        <f t="shared" si="82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83"/>
        <v>1.0344827586206897</v>
      </c>
      <c r="P857" s="6">
        <f t="shared" si="78"/>
        <v>31.91</v>
      </c>
      <c r="Q857" t="str">
        <f t="shared" si="79"/>
        <v>music</v>
      </c>
      <c r="R857" t="str">
        <f t="shared" si="80"/>
        <v>metal</v>
      </c>
      <c r="S857" s="10">
        <f t="shared" si="81"/>
        <v>42575.125196759262</v>
      </c>
      <c r="T857" s="10">
        <f t="shared" si="82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83"/>
        <v>2.1800000000000002</v>
      </c>
      <c r="P858" s="6">
        <f t="shared" si="78"/>
        <v>19.46</v>
      </c>
      <c r="Q858" t="str">
        <f t="shared" si="79"/>
        <v>music</v>
      </c>
      <c r="R858" t="str">
        <f t="shared" si="80"/>
        <v>metal</v>
      </c>
      <c r="S858" s="10">
        <f t="shared" si="81"/>
        <v>42668.791666666672</v>
      </c>
      <c r="T858" s="10">
        <f t="shared" si="82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83"/>
        <v>1</v>
      </c>
      <c r="P859" s="6">
        <f t="shared" si="78"/>
        <v>50</v>
      </c>
      <c r="Q859" t="str">
        <f t="shared" si="79"/>
        <v>music</v>
      </c>
      <c r="R859" t="str">
        <f t="shared" si="80"/>
        <v>metal</v>
      </c>
      <c r="S859" s="10">
        <f t="shared" si="81"/>
        <v>42333.623043981483</v>
      </c>
      <c r="T859" s="10">
        <f t="shared" si="82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83"/>
        <v>1.4400583333333332</v>
      </c>
      <c r="P860" s="6">
        <f t="shared" si="78"/>
        <v>22.74</v>
      </c>
      <c r="Q860" t="str">
        <f t="shared" si="79"/>
        <v>music</v>
      </c>
      <c r="R860" t="str">
        <f t="shared" si="80"/>
        <v>metal</v>
      </c>
      <c r="S860" s="10">
        <f t="shared" si="81"/>
        <v>42109.957638888889</v>
      </c>
      <c r="T860" s="10">
        <f t="shared" si="82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83"/>
        <v>1.0467500000000001</v>
      </c>
      <c r="P861" s="6">
        <f t="shared" si="78"/>
        <v>42.72</v>
      </c>
      <c r="Q861" t="str">
        <f t="shared" si="79"/>
        <v>music</v>
      </c>
      <c r="R861" t="str">
        <f t="shared" si="80"/>
        <v>metal</v>
      </c>
      <c r="S861" s="10">
        <f t="shared" si="81"/>
        <v>42159</v>
      </c>
      <c r="T861" s="10">
        <f t="shared" si="82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83"/>
        <v>0.18142857142857144</v>
      </c>
      <c r="P862" s="6">
        <f t="shared" si="78"/>
        <v>52.92</v>
      </c>
      <c r="Q862" t="str">
        <f t="shared" si="79"/>
        <v>music</v>
      </c>
      <c r="R862" t="str">
        <f t="shared" si="80"/>
        <v>jazz</v>
      </c>
      <c r="S862" s="10">
        <f t="shared" si="81"/>
        <v>41600.524456018517</v>
      </c>
      <c r="T862" s="10">
        <f t="shared" si="82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83"/>
        <v>2.2444444444444444E-2</v>
      </c>
      <c r="P863" s="6">
        <f t="shared" si="78"/>
        <v>50.5</v>
      </c>
      <c r="Q863" t="str">
        <f t="shared" si="79"/>
        <v>music</v>
      </c>
      <c r="R863" t="str">
        <f t="shared" si="80"/>
        <v>jazz</v>
      </c>
      <c r="S863" s="10">
        <f t="shared" si="81"/>
        <v>42629.965324074074</v>
      </c>
      <c r="T863" s="10">
        <f t="shared" si="82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83"/>
        <v>3.3999999999999998E-3</v>
      </c>
      <c r="P864" s="6">
        <f t="shared" si="78"/>
        <v>42.5</v>
      </c>
      <c r="Q864" t="str">
        <f t="shared" si="79"/>
        <v>music</v>
      </c>
      <c r="R864" t="str">
        <f t="shared" si="80"/>
        <v>jazz</v>
      </c>
      <c r="S864" s="10">
        <f t="shared" si="81"/>
        <v>41589.596620370372</v>
      </c>
      <c r="T864" s="10">
        <f t="shared" si="82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83"/>
        <v>4.4999999999999998E-2</v>
      </c>
      <c r="P865" s="6">
        <f t="shared" si="78"/>
        <v>18</v>
      </c>
      <c r="Q865" t="str">
        <f t="shared" si="79"/>
        <v>music</v>
      </c>
      <c r="R865" t="str">
        <f t="shared" si="80"/>
        <v>jazz</v>
      </c>
      <c r="S865" s="10">
        <f t="shared" si="81"/>
        <v>40951.117662037039</v>
      </c>
      <c r="T865" s="10">
        <f t="shared" si="82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83"/>
        <v>0.41538461538461541</v>
      </c>
      <c r="P866" s="6">
        <f t="shared" si="78"/>
        <v>34.18</v>
      </c>
      <c r="Q866" t="str">
        <f t="shared" si="79"/>
        <v>music</v>
      </c>
      <c r="R866" t="str">
        <f t="shared" si="80"/>
        <v>jazz</v>
      </c>
      <c r="S866" s="10">
        <f t="shared" si="81"/>
        <v>41563.415972222225</v>
      </c>
      <c r="T866" s="10">
        <f t="shared" si="82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83"/>
        <v>2.0454545454545454E-2</v>
      </c>
      <c r="P867" s="6">
        <f t="shared" si="78"/>
        <v>22.5</v>
      </c>
      <c r="Q867" t="str">
        <f t="shared" si="79"/>
        <v>music</v>
      </c>
      <c r="R867" t="str">
        <f t="shared" si="80"/>
        <v>jazz</v>
      </c>
      <c r="S867" s="10">
        <f t="shared" si="81"/>
        <v>41290.77311342593</v>
      </c>
      <c r="T867" s="10">
        <f t="shared" si="82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83"/>
        <v>0.18285714285714286</v>
      </c>
      <c r="P868" s="6">
        <f t="shared" si="78"/>
        <v>58.18</v>
      </c>
      <c r="Q868" t="str">
        <f t="shared" si="79"/>
        <v>music</v>
      </c>
      <c r="R868" t="str">
        <f t="shared" si="80"/>
        <v>jazz</v>
      </c>
      <c r="S868" s="10">
        <f t="shared" si="81"/>
        <v>42063.631944444445</v>
      </c>
      <c r="T868" s="10">
        <f t="shared" si="82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83"/>
        <v>0.2402</v>
      </c>
      <c r="P869" s="6">
        <f t="shared" si="78"/>
        <v>109.18</v>
      </c>
      <c r="Q869" t="str">
        <f t="shared" si="79"/>
        <v>music</v>
      </c>
      <c r="R869" t="str">
        <f t="shared" si="80"/>
        <v>jazz</v>
      </c>
      <c r="S869" s="10">
        <f t="shared" si="81"/>
        <v>40148.207638888889</v>
      </c>
      <c r="T869" s="10">
        <f t="shared" si="82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83"/>
        <v>1.1111111111111111E-3</v>
      </c>
      <c r="P870" s="6">
        <f t="shared" si="78"/>
        <v>50</v>
      </c>
      <c r="Q870" t="str">
        <f t="shared" si="79"/>
        <v>music</v>
      </c>
      <c r="R870" t="str">
        <f t="shared" si="80"/>
        <v>jazz</v>
      </c>
      <c r="S870" s="10">
        <f t="shared" si="81"/>
        <v>41646.027754629627</v>
      </c>
      <c r="T870" s="10">
        <f t="shared" si="82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83"/>
        <v>0.11818181818181818</v>
      </c>
      <c r="P871" s="6">
        <f t="shared" si="78"/>
        <v>346.67</v>
      </c>
      <c r="Q871" t="str">
        <f t="shared" si="79"/>
        <v>music</v>
      </c>
      <c r="R871" t="str">
        <f t="shared" si="80"/>
        <v>jazz</v>
      </c>
      <c r="S871" s="10">
        <f t="shared" si="81"/>
        <v>41372.803900462961</v>
      </c>
      <c r="T871" s="10">
        <f t="shared" si="82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83"/>
        <v>3.0999999999999999E-3</v>
      </c>
      <c r="P872" s="6">
        <f t="shared" si="78"/>
        <v>12.4</v>
      </c>
      <c r="Q872" t="str">
        <f t="shared" si="79"/>
        <v>music</v>
      </c>
      <c r="R872" t="str">
        <f t="shared" si="80"/>
        <v>jazz</v>
      </c>
      <c r="S872" s="10">
        <f t="shared" si="81"/>
        <v>41518.022256944445</v>
      </c>
      <c r="T872" s="10">
        <f t="shared" si="82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83"/>
        <v>5.4166666666666669E-2</v>
      </c>
      <c r="P873" s="6">
        <f t="shared" si="78"/>
        <v>27.08</v>
      </c>
      <c r="Q873" t="str">
        <f t="shared" si="79"/>
        <v>music</v>
      </c>
      <c r="R873" t="str">
        <f t="shared" si="80"/>
        <v>jazz</v>
      </c>
      <c r="S873" s="10">
        <f t="shared" si="81"/>
        <v>41607.602951388886</v>
      </c>
      <c r="T873" s="10">
        <f t="shared" si="82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83"/>
        <v>8.1250000000000003E-3</v>
      </c>
      <c r="P874" s="6">
        <f t="shared" si="78"/>
        <v>32.5</v>
      </c>
      <c r="Q874" t="str">
        <f t="shared" si="79"/>
        <v>music</v>
      </c>
      <c r="R874" t="str">
        <f t="shared" si="80"/>
        <v>jazz</v>
      </c>
      <c r="S874" s="10">
        <f t="shared" si="81"/>
        <v>40612.825543981482</v>
      </c>
      <c r="T874" s="10">
        <f t="shared" si="82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83"/>
        <v>1.2857142857142857E-2</v>
      </c>
      <c r="P875" s="6">
        <f t="shared" si="78"/>
        <v>9</v>
      </c>
      <c r="Q875" t="str">
        <f t="shared" si="79"/>
        <v>music</v>
      </c>
      <c r="R875" t="str">
        <f t="shared" si="80"/>
        <v>jazz</v>
      </c>
      <c r="S875" s="10">
        <f t="shared" si="81"/>
        <v>41224.208796296298</v>
      </c>
      <c r="T875" s="10">
        <f t="shared" si="82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83"/>
        <v>0.24333333333333335</v>
      </c>
      <c r="P876" s="6">
        <f t="shared" si="78"/>
        <v>34.76</v>
      </c>
      <c r="Q876" t="str">
        <f t="shared" si="79"/>
        <v>music</v>
      </c>
      <c r="R876" t="str">
        <f t="shared" si="80"/>
        <v>jazz</v>
      </c>
      <c r="S876" s="10">
        <f t="shared" si="81"/>
        <v>41398.583726851852</v>
      </c>
      <c r="T876" s="10">
        <f t="shared" si="82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83"/>
        <v>0</v>
      </c>
      <c r="P877" s="6" t="e">
        <f t="shared" si="78"/>
        <v>#DIV/0!</v>
      </c>
      <c r="Q877" t="str">
        <f t="shared" si="79"/>
        <v>music</v>
      </c>
      <c r="R877" t="str">
        <f t="shared" si="80"/>
        <v>jazz</v>
      </c>
      <c r="S877" s="10">
        <f t="shared" si="81"/>
        <v>42268.723738425921</v>
      </c>
      <c r="T877" s="10">
        <f t="shared" si="82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83"/>
        <v>0.40799492385786801</v>
      </c>
      <c r="P878" s="6">
        <f t="shared" si="78"/>
        <v>28.58</v>
      </c>
      <c r="Q878" t="str">
        <f t="shared" si="79"/>
        <v>music</v>
      </c>
      <c r="R878" t="str">
        <f t="shared" si="80"/>
        <v>jazz</v>
      </c>
      <c r="S878" s="10">
        <f t="shared" si="81"/>
        <v>41309.496840277774</v>
      </c>
      <c r="T878" s="10">
        <f t="shared" si="82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83"/>
        <v>0.67549999999999999</v>
      </c>
      <c r="P879" s="6">
        <f t="shared" si="78"/>
        <v>46.59</v>
      </c>
      <c r="Q879" t="str">
        <f t="shared" si="79"/>
        <v>music</v>
      </c>
      <c r="R879" t="str">
        <f t="shared" si="80"/>
        <v>jazz</v>
      </c>
      <c r="S879" s="10">
        <f t="shared" si="81"/>
        <v>41627.788888888892</v>
      </c>
      <c r="T879" s="10">
        <f t="shared" si="82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83"/>
        <v>1.2999999999999999E-2</v>
      </c>
      <c r="P880" s="6">
        <f t="shared" si="78"/>
        <v>32.5</v>
      </c>
      <c r="Q880" t="str">
        <f t="shared" si="79"/>
        <v>music</v>
      </c>
      <c r="R880" t="str">
        <f t="shared" si="80"/>
        <v>jazz</v>
      </c>
      <c r="S880" s="10">
        <f t="shared" si="81"/>
        <v>40535.232916666668</v>
      </c>
      <c r="T880" s="10">
        <f t="shared" si="82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83"/>
        <v>0.30666666666666664</v>
      </c>
      <c r="P881" s="6">
        <f t="shared" si="78"/>
        <v>21.47</v>
      </c>
      <c r="Q881" t="str">
        <f t="shared" si="79"/>
        <v>music</v>
      </c>
      <c r="R881" t="str">
        <f t="shared" si="80"/>
        <v>jazz</v>
      </c>
      <c r="S881" s="10">
        <f t="shared" si="81"/>
        <v>41058.829918981479</v>
      </c>
      <c r="T881" s="10">
        <f t="shared" si="82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83"/>
        <v>2.9894179894179893E-2</v>
      </c>
      <c r="P882" s="6">
        <f t="shared" si="78"/>
        <v>14.13</v>
      </c>
      <c r="Q882" t="str">
        <f t="shared" si="79"/>
        <v>music</v>
      </c>
      <c r="R882" t="str">
        <f t="shared" si="80"/>
        <v>indie rock</v>
      </c>
      <c r="S882" s="10">
        <f t="shared" si="81"/>
        <v>41212.32104166667</v>
      </c>
      <c r="T882" s="10">
        <f t="shared" si="82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83"/>
        <v>8.0000000000000002E-3</v>
      </c>
      <c r="P883" s="6">
        <f t="shared" si="78"/>
        <v>30</v>
      </c>
      <c r="Q883" t="str">
        <f t="shared" si="79"/>
        <v>music</v>
      </c>
      <c r="R883" t="str">
        <f t="shared" si="80"/>
        <v>indie rock</v>
      </c>
      <c r="S883" s="10">
        <f t="shared" si="81"/>
        <v>40922.25099537037</v>
      </c>
      <c r="T883" s="10">
        <f t="shared" si="82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83"/>
        <v>0.20133333333333334</v>
      </c>
      <c r="P884" s="6">
        <f t="shared" si="78"/>
        <v>21.57</v>
      </c>
      <c r="Q884" t="str">
        <f t="shared" si="79"/>
        <v>music</v>
      </c>
      <c r="R884" t="str">
        <f t="shared" si="80"/>
        <v>indie rock</v>
      </c>
      <c r="S884" s="10">
        <f t="shared" si="81"/>
        <v>40792.860532407409</v>
      </c>
      <c r="T884" s="10">
        <f t="shared" si="82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83"/>
        <v>0.4002</v>
      </c>
      <c r="P885" s="6">
        <f t="shared" si="78"/>
        <v>83.38</v>
      </c>
      <c r="Q885" t="str">
        <f t="shared" si="79"/>
        <v>music</v>
      </c>
      <c r="R885" t="str">
        <f t="shared" si="80"/>
        <v>indie rock</v>
      </c>
      <c r="S885" s="10">
        <f t="shared" si="81"/>
        <v>42431.935590277775</v>
      </c>
      <c r="T885" s="10">
        <f t="shared" si="82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83"/>
        <v>0.01</v>
      </c>
      <c r="P886" s="6">
        <f t="shared" si="78"/>
        <v>10</v>
      </c>
      <c r="Q886" t="str">
        <f t="shared" si="79"/>
        <v>music</v>
      </c>
      <c r="R886" t="str">
        <f t="shared" si="80"/>
        <v>indie rock</v>
      </c>
      <c r="S886" s="10">
        <f t="shared" si="81"/>
        <v>41041.104861111111</v>
      </c>
      <c r="T886" s="10">
        <f t="shared" si="82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83"/>
        <v>0.75</v>
      </c>
      <c r="P887" s="6">
        <f t="shared" si="78"/>
        <v>35.71</v>
      </c>
      <c r="Q887" t="str">
        <f t="shared" si="79"/>
        <v>music</v>
      </c>
      <c r="R887" t="str">
        <f t="shared" si="80"/>
        <v>indie rock</v>
      </c>
      <c r="S887" s="10">
        <f t="shared" si="81"/>
        <v>42734.941099537042</v>
      </c>
      <c r="T887" s="10">
        <f t="shared" si="82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83"/>
        <v>0.41</v>
      </c>
      <c r="P888" s="6">
        <f t="shared" si="78"/>
        <v>29.29</v>
      </c>
      <c r="Q888" t="str">
        <f t="shared" si="79"/>
        <v>music</v>
      </c>
      <c r="R888" t="str">
        <f t="shared" si="80"/>
        <v>indie rock</v>
      </c>
      <c r="S888" s="10">
        <f t="shared" si="81"/>
        <v>42628.870520833334</v>
      </c>
      <c r="T888" s="10">
        <f t="shared" si="82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83"/>
        <v>0</v>
      </c>
      <c r="P889" s="6" t="e">
        <f t="shared" si="78"/>
        <v>#DIV/0!</v>
      </c>
      <c r="Q889" t="str">
        <f t="shared" si="79"/>
        <v>music</v>
      </c>
      <c r="R889" t="str">
        <f t="shared" si="80"/>
        <v>indie rock</v>
      </c>
      <c r="S889" s="10">
        <f t="shared" si="81"/>
        <v>41056.958969907406</v>
      </c>
      <c r="T889" s="10">
        <f t="shared" si="82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83"/>
        <v>7.1999999999999995E-2</v>
      </c>
      <c r="P890" s="6">
        <f t="shared" si="78"/>
        <v>18</v>
      </c>
      <c r="Q890" t="str">
        <f t="shared" si="79"/>
        <v>music</v>
      </c>
      <c r="R890" t="str">
        <f t="shared" si="80"/>
        <v>indie rock</v>
      </c>
      <c r="S890" s="10">
        <f t="shared" si="81"/>
        <v>40787.25</v>
      </c>
      <c r="T890" s="10">
        <f t="shared" si="82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83"/>
        <v>9.4412800000000005E-2</v>
      </c>
      <c r="P891" s="6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10">
        <f t="shared" si="81"/>
        <v>41917.784062500003</v>
      </c>
      <c r="T891" s="10">
        <f t="shared" si="82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83"/>
        <v>4.1666666666666664E-2</v>
      </c>
      <c r="P892" s="6">
        <f t="shared" si="78"/>
        <v>31.25</v>
      </c>
      <c r="Q892" t="str">
        <f t="shared" si="79"/>
        <v>music</v>
      </c>
      <c r="R892" t="str">
        <f t="shared" si="80"/>
        <v>indie rock</v>
      </c>
      <c r="S892" s="10">
        <f t="shared" si="81"/>
        <v>41599.740497685183</v>
      </c>
      <c r="T892" s="10">
        <f t="shared" si="82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83"/>
        <v>3.2500000000000001E-2</v>
      </c>
      <c r="P893" s="6">
        <f t="shared" si="78"/>
        <v>28.89</v>
      </c>
      <c r="Q893" t="str">
        <f t="shared" si="79"/>
        <v>music</v>
      </c>
      <c r="R893" t="str">
        <f t="shared" si="80"/>
        <v>indie rock</v>
      </c>
      <c r="S893" s="10">
        <f t="shared" si="81"/>
        <v>41872.031597222223</v>
      </c>
      <c r="T893" s="10">
        <f t="shared" si="82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83"/>
        <v>0.40749999999999997</v>
      </c>
      <c r="P894" s="6">
        <f t="shared" si="78"/>
        <v>143.82</v>
      </c>
      <c r="Q894" t="str">
        <f t="shared" si="79"/>
        <v>music</v>
      </c>
      <c r="R894" t="str">
        <f t="shared" si="80"/>
        <v>indie rock</v>
      </c>
      <c r="S894" s="10">
        <f t="shared" si="81"/>
        <v>40391.166666666664</v>
      </c>
      <c r="T894" s="10">
        <f t="shared" si="82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83"/>
        <v>0.1</v>
      </c>
      <c r="P895" s="6">
        <f t="shared" si="78"/>
        <v>40</v>
      </c>
      <c r="Q895" t="str">
        <f t="shared" si="79"/>
        <v>music</v>
      </c>
      <c r="R895" t="str">
        <f t="shared" si="80"/>
        <v>indie rock</v>
      </c>
      <c r="S895" s="10">
        <f t="shared" si="81"/>
        <v>42095.856053240743</v>
      </c>
      <c r="T895" s="10">
        <f t="shared" si="82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83"/>
        <v>0.39169999999999999</v>
      </c>
      <c r="P896" s="6">
        <f t="shared" si="78"/>
        <v>147.81</v>
      </c>
      <c r="Q896" t="str">
        <f t="shared" si="79"/>
        <v>music</v>
      </c>
      <c r="R896" t="str">
        <f t="shared" si="80"/>
        <v>indie rock</v>
      </c>
      <c r="S896" s="10">
        <f t="shared" si="81"/>
        <v>42526.981597222228</v>
      </c>
      <c r="T896" s="10">
        <f t="shared" si="82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83"/>
        <v>2.4375000000000001E-2</v>
      </c>
      <c r="P897" s="6">
        <f t="shared" si="78"/>
        <v>27.86</v>
      </c>
      <c r="Q897" t="str">
        <f t="shared" si="79"/>
        <v>music</v>
      </c>
      <c r="R897" t="str">
        <f t="shared" si="80"/>
        <v>indie rock</v>
      </c>
      <c r="S897" s="10">
        <f t="shared" si="81"/>
        <v>40476.127650462964</v>
      </c>
      <c r="T897" s="10">
        <f t="shared" si="82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83"/>
        <v>0.4</v>
      </c>
      <c r="P898" s="6">
        <f t="shared" ref="P898:P961" si="84">ROUND(E898/L898,2)</f>
        <v>44.44</v>
      </c>
      <c r="Q898" t="str">
        <f t="shared" si="79"/>
        <v>music</v>
      </c>
      <c r="R898" t="str">
        <f t="shared" si="80"/>
        <v>indie rock</v>
      </c>
      <c r="S898" s="10">
        <f t="shared" si="81"/>
        <v>42244.166666666672</v>
      </c>
      <c r="T898" s="10">
        <f t="shared" si="82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83"/>
        <v>0</v>
      </c>
      <c r="P899" s="6" t="e">
        <f t="shared" si="84"/>
        <v>#DIV/0!</v>
      </c>
      <c r="Q899" t="str">
        <f t="shared" ref="Q899:Q962" si="85">LEFT($N899,FIND("/",$N899)-1)</f>
        <v>music</v>
      </c>
      <c r="R899" t="str">
        <f t="shared" ref="R899:R962" si="86">RIGHT($N899,LEN($N899)-FIND("/",$N899))</f>
        <v>indie rock</v>
      </c>
      <c r="S899" s="10">
        <f t="shared" ref="S899:S962" si="87">((($I899/60)/60)/24)+DATE(1970,1,1)</f>
        <v>41241.730416666665</v>
      </c>
      <c r="T899" s="10">
        <f t="shared" ref="T899:T962" si="88">((($J899/60)/60)/24)+DATE(1970,1,1)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3"/>
        <v>2.8000000000000001E-2</v>
      </c>
      <c r="P900" s="6">
        <f t="shared" si="84"/>
        <v>35</v>
      </c>
      <c r="Q900" t="str">
        <f t="shared" si="85"/>
        <v>music</v>
      </c>
      <c r="R900" t="str">
        <f t="shared" si="86"/>
        <v>indie rock</v>
      </c>
      <c r="S900" s="10">
        <f t="shared" si="87"/>
        <v>40923.758217592593</v>
      </c>
      <c r="T900" s="10">
        <f t="shared" si="88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ref="O901:O964" si="89">$E901/$D901</f>
        <v>0.37333333333333335</v>
      </c>
      <c r="P901" s="6">
        <f t="shared" si="84"/>
        <v>35</v>
      </c>
      <c r="Q901" t="str">
        <f t="shared" si="85"/>
        <v>music</v>
      </c>
      <c r="R901" t="str">
        <f t="shared" si="86"/>
        <v>indie rock</v>
      </c>
      <c r="S901" s="10">
        <f t="shared" si="87"/>
        <v>40691.099097222221</v>
      </c>
      <c r="T901" s="10">
        <f t="shared" si="88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9"/>
        <v>4.1999999999999997E-3</v>
      </c>
      <c r="P902" s="6">
        <f t="shared" si="84"/>
        <v>10.5</v>
      </c>
      <c r="Q902" t="str">
        <f t="shared" si="85"/>
        <v>music</v>
      </c>
      <c r="R902" t="str">
        <f t="shared" si="86"/>
        <v>jazz</v>
      </c>
      <c r="S902" s="10">
        <f t="shared" si="87"/>
        <v>42459.807893518519</v>
      </c>
      <c r="T902" s="10">
        <f t="shared" si="88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9"/>
        <v>0</v>
      </c>
      <c r="P903" s="6" t="e">
        <f t="shared" si="84"/>
        <v>#DIV/0!</v>
      </c>
      <c r="Q903" t="str">
        <f t="shared" si="85"/>
        <v>music</v>
      </c>
      <c r="R903" t="str">
        <f t="shared" si="86"/>
        <v>jazz</v>
      </c>
      <c r="S903" s="10">
        <f t="shared" si="87"/>
        <v>40337.799305555556</v>
      </c>
      <c r="T903" s="10">
        <f t="shared" si="88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9"/>
        <v>3.0000000000000001E-3</v>
      </c>
      <c r="P904" s="6">
        <f t="shared" si="84"/>
        <v>30</v>
      </c>
      <c r="Q904" t="str">
        <f t="shared" si="85"/>
        <v>music</v>
      </c>
      <c r="R904" t="str">
        <f t="shared" si="86"/>
        <v>jazz</v>
      </c>
      <c r="S904" s="10">
        <f t="shared" si="87"/>
        <v>41881.645833333336</v>
      </c>
      <c r="T904" s="10">
        <f t="shared" si="88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9"/>
        <v>3.2000000000000001E-2</v>
      </c>
      <c r="P905" s="6">
        <f t="shared" si="84"/>
        <v>40</v>
      </c>
      <c r="Q905" t="str">
        <f t="shared" si="85"/>
        <v>music</v>
      </c>
      <c r="R905" t="str">
        <f t="shared" si="86"/>
        <v>jazz</v>
      </c>
      <c r="S905" s="10">
        <f t="shared" si="87"/>
        <v>41175.100694444445</v>
      </c>
      <c r="T905" s="10">
        <f t="shared" si="88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9"/>
        <v>3.0200000000000001E-3</v>
      </c>
      <c r="P906" s="6">
        <f t="shared" si="84"/>
        <v>50.33</v>
      </c>
      <c r="Q906" t="str">
        <f t="shared" si="85"/>
        <v>music</v>
      </c>
      <c r="R906" t="str">
        <f t="shared" si="86"/>
        <v>jazz</v>
      </c>
      <c r="S906" s="10">
        <f t="shared" si="87"/>
        <v>42372.080289351856</v>
      </c>
      <c r="T906" s="10">
        <f t="shared" si="88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9"/>
        <v>3.0153846153846153E-2</v>
      </c>
      <c r="P907" s="6">
        <f t="shared" si="84"/>
        <v>32.67</v>
      </c>
      <c r="Q907" t="str">
        <f t="shared" si="85"/>
        <v>music</v>
      </c>
      <c r="R907" t="str">
        <f t="shared" si="86"/>
        <v>jazz</v>
      </c>
      <c r="S907" s="10">
        <f t="shared" si="87"/>
        <v>40567.239884259259</v>
      </c>
      <c r="T907" s="10">
        <f t="shared" si="88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9"/>
        <v>0</v>
      </c>
      <c r="P908" s="6" t="e">
        <f t="shared" si="84"/>
        <v>#DIV/0!</v>
      </c>
      <c r="Q908" t="str">
        <f t="shared" si="85"/>
        <v>music</v>
      </c>
      <c r="R908" t="str">
        <f t="shared" si="86"/>
        <v>jazz</v>
      </c>
      <c r="S908" s="10">
        <f t="shared" si="87"/>
        <v>41711.148032407407</v>
      </c>
      <c r="T908" s="10">
        <f t="shared" si="88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9"/>
        <v>0</v>
      </c>
      <c r="P909" s="6" t="e">
        <f t="shared" si="84"/>
        <v>#DIV/0!</v>
      </c>
      <c r="Q909" t="str">
        <f t="shared" si="85"/>
        <v>music</v>
      </c>
      <c r="R909" t="str">
        <f t="shared" si="86"/>
        <v>jazz</v>
      </c>
      <c r="S909" s="10">
        <f t="shared" si="87"/>
        <v>40797.192395833335</v>
      </c>
      <c r="T909" s="10">
        <f t="shared" si="88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9"/>
        <v>0</v>
      </c>
      <c r="P910" s="6" t="e">
        <f t="shared" si="84"/>
        <v>#DIV/0!</v>
      </c>
      <c r="Q910" t="str">
        <f t="shared" si="85"/>
        <v>music</v>
      </c>
      <c r="R910" t="str">
        <f t="shared" si="86"/>
        <v>jazz</v>
      </c>
      <c r="S910" s="10">
        <f t="shared" si="87"/>
        <v>40386.207638888889</v>
      </c>
      <c r="T910" s="10">
        <f t="shared" si="88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9"/>
        <v>3.2500000000000001E-2</v>
      </c>
      <c r="P911" s="6">
        <f t="shared" si="84"/>
        <v>65</v>
      </c>
      <c r="Q911" t="str">
        <f t="shared" si="85"/>
        <v>music</v>
      </c>
      <c r="R911" t="str">
        <f t="shared" si="86"/>
        <v>jazz</v>
      </c>
      <c r="S911" s="10">
        <f t="shared" si="87"/>
        <v>41113.166666666664</v>
      </c>
      <c r="T911" s="10">
        <f t="shared" si="88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9"/>
        <v>0.22363636363636363</v>
      </c>
      <c r="P912" s="6">
        <f t="shared" si="84"/>
        <v>24.6</v>
      </c>
      <c r="Q912" t="str">
        <f t="shared" si="85"/>
        <v>music</v>
      </c>
      <c r="R912" t="str">
        <f t="shared" si="86"/>
        <v>jazz</v>
      </c>
      <c r="S912" s="10">
        <f t="shared" si="87"/>
        <v>42797.545358796298</v>
      </c>
      <c r="T912" s="10">
        <f t="shared" si="88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9"/>
        <v>0</v>
      </c>
      <c r="P913" s="6" t="e">
        <f t="shared" si="84"/>
        <v>#DIV/0!</v>
      </c>
      <c r="Q913" t="str">
        <f t="shared" si="85"/>
        <v>music</v>
      </c>
      <c r="R913" t="str">
        <f t="shared" si="86"/>
        <v>jazz</v>
      </c>
      <c r="S913" s="10">
        <f t="shared" si="87"/>
        <v>41663.005150462966</v>
      </c>
      <c r="T913" s="10">
        <f t="shared" si="88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9"/>
        <v>8.5714285714285719E-3</v>
      </c>
      <c r="P914" s="6">
        <f t="shared" si="84"/>
        <v>15</v>
      </c>
      <c r="Q914" t="str">
        <f t="shared" si="85"/>
        <v>music</v>
      </c>
      <c r="R914" t="str">
        <f t="shared" si="86"/>
        <v>jazz</v>
      </c>
      <c r="S914" s="10">
        <f t="shared" si="87"/>
        <v>41254.151006944441</v>
      </c>
      <c r="T914" s="10">
        <f t="shared" si="88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9"/>
        <v>6.6066666666666662E-2</v>
      </c>
      <c r="P915" s="6">
        <f t="shared" si="84"/>
        <v>82.58</v>
      </c>
      <c r="Q915" t="str">
        <f t="shared" si="85"/>
        <v>music</v>
      </c>
      <c r="R915" t="str">
        <f t="shared" si="86"/>
        <v>jazz</v>
      </c>
      <c r="S915" s="10">
        <f t="shared" si="87"/>
        <v>41034.139108796298</v>
      </c>
      <c r="T915" s="10">
        <f t="shared" si="88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9"/>
        <v>0</v>
      </c>
      <c r="P916" s="6" t="e">
        <f t="shared" si="84"/>
        <v>#DIV/0!</v>
      </c>
      <c r="Q916" t="str">
        <f t="shared" si="85"/>
        <v>music</v>
      </c>
      <c r="R916" t="str">
        <f t="shared" si="86"/>
        <v>jazz</v>
      </c>
      <c r="S916" s="10">
        <f t="shared" si="87"/>
        <v>41146.763275462967</v>
      </c>
      <c r="T916" s="10">
        <f t="shared" si="88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9"/>
        <v>5.7692307692307696E-2</v>
      </c>
      <c r="P917" s="6">
        <f t="shared" si="84"/>
        <v>41.67</v>
      </c>
      <c r="Q917" t="str">
        <f t="shared" si="85"/>
        <v>music</v>
      </c>
      <c r="R917" t="str">
        <f t="shared" si="86"/>
        <v>jazz</v>
      </c>
      <c r="S917" s="10">
        <f t="shared" si="87"/>
        <v>40969.207638888889</v>
      </c>
      <c r="T917" s="10">
        <f t="shared" si="88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9"/>
        <v>0</v>
      </c>
      <c r="P918" s="6" t="e">
        <f t="shared" si="84"/>
        <v>#DIV/0!</v>
      </c>
      <c r="Q918" t="str">
        <f t="shared" si="85"/>
        <v>music</v>
      </c>
      <c r="R918" t="str">
        <f t="shared" si="86"/>
        <v>jazz</v>
      </c>
      <c r="S918" s="10">
        <f t="shared" si="87"/>
        <v>40473.208333333336</v>
      </c>
      <c r="T918" s="10">
        <f t="shared" si="88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9"/>
        <v>6.0000000000000001E-3</v>
      </c>
      <c r="P919" s="6">
        <f t="shared" si="84"/>
        <v>30</v>
      </c>
      <c r="Q919" t="str">
        <f t="shared" si="85"/>
        <v>music</v>
      </c>
      <c r="R919" t="str">
        <f t="shared" si="86"/>
        <v>jazz</v>
      </c>
      <c r="S919" s="10">
        <f t="shared" si="87"/>
        <v>41834.104166666664</v>
      </c>
      <c r="T919" s="10">
        <f t="shared" si="88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9"/>
        <v>5.0256410256410255E-2</v>
      </c>
      <c r="P920" s="6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10">
        <f t="shared" si="87"/>
        <v>41974.957881944443</v>
      </c>
      <c r="T920" s="10">
        <f t="shared" si="88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9"/>
        <v>5.0000000000000001E-3</v>
      </c>
      <c r="P921" s="6">
        <f t="shared" si="84"/>
        <v>100</v>
      </c>
      <c r="Q921" t="str">
        <f t="shared" si="85"/>
        <v>music</v>
      </c>
      <c r="R921" t="str">
        <f t="shared" si="86"/>
        <v>jazz</v>
      </c>
      <c r="S921" s="10">
        <f t="shared" si="87"/>
        <v>41262.641724537039</v>
      </c>
      <c r="T921" s="10">
        <f t="shared" si="88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9"/>
        <v>0</v>
      </c>
      <c r="P922" s="6" t="e">
        <f t="shared" si="84"/>
        <v>#DIV/0!</v>
      </c>
      <c r="Q922" t="str">
        <f t="shared" si="85"/>
        <v>music</v>
      </c>
      <c r="R922" t="str">
        <f t="shared" si="86"/>
        <v>jazz</v>
      </c>
      <c r="S922" s="10">
        <f t="shared" si="87"/>
        <v>41592.713217592594</v>
      </c>
      <c r="T922" s="10">
        <f t="shared" si="88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9"/>
        <v>0.309</v>
      </c>
      <c r="P923" s="6">
        <f t="shared" si="84"/>
        <v>231.75</v>
      </c>
      <c r="Q923" t="str">
        <f t="shared" si="85"/>
        <v>music</v>
      </c>
      <c r="R923" t="str">
        <f t="shared" si="86"/>
        <v>jazz</v>
      </c>
      <c r="S923" s="10">
        <f t="shared" si="87"/>
        <v>40889.212685185186</v>
      </c>
      <c r="T923" s="10">
        <f t="shared" si="88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9"/>
        <v>0.21037037037037037</v>
      </c>
      <c r="P924" s="6">
        <f t="shared" si="84"/>
        <v>189.33</v>
      </c>
      <c r="Q924" t="str">
        <f t="shared" si="85"/>
        <v>music</v>
      </c>
      <c r="R924" t="str">
        <f t="shared" si="86"/>
        <v>jazz</v>
      </c>
      <c r="S924" s="10">
        <f t="shared" si="87"/>
        <v>41913.530011574076</v>
      </c>
      <c r="T924" s="10">
        <f t="shared" si="88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9"/>
        <v>2.1999999999999999E-2</v>
      </c>
      <c r="P925" s="6">
        <f t="shared" si="84"/>
        <v>55</v>
      </c>
      <c r="Q925" t="str">
        <f t="shared" si="85"/>
        <v>music</v>
      </c>
      <c r="R925" t="str">
        <f t="shared" si="86"/>
        <v>jazz</v>
      </c>
      <c r="S925" s="10">
        <f t="shared" si="87"/>
        <v>41965.001423611116</v>
      </c>
      <c r="T925" s="10">
        <f t="shared" si="88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9"/>
        <v>0.109</v>
      </c>
      <c r="P926" s="6">
        <f t="shared" si="84"/>
        <v>21.8</v>
      </c>
      <c r="Q926" t="str">
        <f t="shared" si="85"/>
        <v>music</v>
      </c>
      <c r="R926" t="str">
        <f t="shared" si="86"/>
        <v>jazz</v>
      </c>
      <c r="S926" s="10">
        <f t="shared" si="87"/>
        <v>41318.942928240744</v>
      </c>
      <c r="T926" s="10">
        <f t="shared" si="88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9"/>
        <v>2.6666666666666668E-2</v>
      </c>
      <c r="P927" s="6">
        <f t="shared" si="84"/>
        <v>32</v>
      </c>
      <c r="Q927" t="str">
        <f t="shared" si="85"/>
        <v>music</v>
      </c>
      <c r="R927" t="str">
        <f t="shared" si="86"/>
        <v>jazz</v>
      </c>
      <c r="S927" s="10">
        <f t="shared" si="87"/>
        <v>41605.922581018516</v>
      </c>
      <c r="T927" s="10">
        <f t="shared" si="88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9"/>
        <v>0</v>
      </c>
      <c r="P928" s="6" t="e">
        <f t="shared" si="84"/>
        <v>#DIV/0!</v>
      </c>
      <c r="Q928" t="str">
        <f t="shared" si="85"/>
        <v>music</v>
      </c>
      <c r="R928" t="str">
        <f t="shared" si="86"/>
        <v>jazz</v>
      </c>
      <c r="S928" s="10">
        <f t="shared" si="87"/>
        <v>40367.944444444445</v>
      </c>
      <c r="T928" s="10">
        <f t="shared" si="88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9"/>
        <v>0</v>
      </c>
      <c r="P929" s="6" t="e">
        <f t="shared" si="84"/>
        <v>#DIV/0!</v>
      </c>
      <c r="Q929" t="str">
        <f t="shared" si="85"/>
        <v>music</v>
      </c>
      <c r="R929" t="str">
        <f t="shared" si="86"/>
        <v>jazz</v>
      </c>
      <c r="S929" s="10">
        <f t="shared" si="87"/>
        <v>41043.822858796295</v>
      </c>
      <c r="T929" s="10">
        <f t="shared" si="88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9"/>
        <v>0.10862068965517241</v>
      </c>
      <c r="P930" s="6">
        <f t="shared" si="84"/>
        <v>56.25</v>
      </c>
      <c r="Q930" t="str">
        <f t="shared" si="85"/>
        <v>music</v>
      </c>
      <c r="R930" t="str">
        <f t="shared" si="86"/>
        <v>jazz</v>
      </c>
      <c r="S930" s="10">
        <f t="shared" si="87"/>
        <v>41231</v>
      </c>
      <c r="T930" s="10">
        <f t="shared" si="88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9"/>
        <v>0</v>
      </c>
      <c r="P931" s="6" t="e">
        <f t="shared" si="84"/>
        <v>#DIV/0!</v>
      </c>
      <c r="Q931" t="str">
        <f t="shared" si="85"/>
        <v>music</v>
      </c>
      <c r="R931" t="str">
        <f t="shared" si="86"/>
        <v>jazz</v>
      </c>
      <c r="S931" s="10">
        <f t="shared" si="87"/>
        <v>41008.196400462963</v>
      </c>
      <c r="T931" s="10">
        <f t="shared" si="88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9"/>
        <v>0.38333333333333336</v>
      </c>
      <c r="P932" s="6">
        <f t="shared" si="84"/>
        <v>69</v>
      </c>
      <c r="Q932" t="str">
        <f t="shared" si="85"/>
        <v>music</v>
      </c>
      <c r="R932" t="str">
        <f t="shared" si="86"/>
        <v>jazz</v>
      </c>
      <c r="S932" s="10">
        <f t="shared" si="87"/>
        <v>40354.897222222222</v>
      </c>
      <c r="T932" s="10">
        <f t="shared" si="88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9"/>
        <v>6.5500000000000003E-2</v>
      </c>
      <c r="P933" s="6">
        <f t="shared" si="84"/>
        <v>18.71</v>
      </c>
      <c r="Q933" t="str">
        <f t="shared" si="85"/>
        <v>music</v>
      </c>
      <c r="R933" t="str">
        <f t="shared" si="86"/>
        <v>jazz</v>
      </c>
      <c r="S933" s="10">
        <f t="shared" si="87"/>
        <v>41714.916666666664</v>
      </c>
      <c r="T933" s="10">
        <f t="shared" si="88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9"/>
        <v>0.14536842105263159</v>
      </c>
      <c r="P934" s="6">
        <f t="shared" si="84"/>
        <v>46.03</v>
      </c>
      <c r="Q934" t="str">
        <f t="shared" si="85"/>
        <v>music</v>
      </c>
      <c r="R934" t="str">
        <f t="shared" si="86"/>
        <v>jazz</v>
      </c>
      <c r="S934" s="10">
        <f t="shared" si="87"/>
        <v>41355.927604166667</v>
      </c>
      <c r="T934" s="10">
        <f t="shared" si="88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9"/>
        <v>0.06</v>
      </c>
      <c r="P935" s="6">
        <f t="shared" si="84"/>
        <v>60</v>
      </c>
      <c r="Q935" t="str">
        <f t="shared" si="85"/>
        <v>music</v>
      </c>
      <c r="R935" t="str">
        <f t="shared" si="86"/>
        <v>jazz</v>
      </c>
      <c r="S935" s="10">
        <f t="shared" si="87"/>
        <v>41771.169085648151</v>
      </c>
      <c r="T935" s="10">
        <f t="shared" si="88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9"/>
        <v>0.30399999999999999</v>
      </c>
      <c r="P936" s="6">
        <f t="shared" si="84"/>
        <v>50.67</v>
      </c>
      <c r="Q936" t="str">
        <f t="shared" si="85"/>
        <v>music</v>
      </c>
      <c r="R936" t="str">
        <f t="shared" si="86"/>
        <v>jazz</v>
      </c>
      <c r="S936" s="10">
        <f t="shared" si="87"/>
        <v>41763.25</v>
      </c>
      <c r="T936" s="10">
        <f t="shared" si="88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9"/>
        <v>1.4285714285714285E-2</v>
      </c>
      <c r="P937" s="6">
        <f t="shared" si="84"/>
        <v>25</v>
      </c>
      <c r="Q937" t="str">
        <f t="shared" si="85"/>
        <v>music</v>
      </c>
      <c r="R937" t="str">
        <f t="shared" si="86"/>
        <v>jazz</v>
      </c>
      <c r="S937" s="10">
        <f t="shared" si="87"/>
        <v>42398.333668981482</v>
      </c>
      <c r="T937" s="10">
        <f t="shared" si="88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9"/>
        <v>0</v>
      </c>
      <c r="P938" s="6" t="e">
        <f t="shared" si="84"/>
        <v>#DIV/0!</v>
      </c>
      <c r="Q938" t="str">
        <f t="shared" si="85"/>
        <v>music</v>
      </c>
      <c r="R938" t="str">
        <f t="shared" si="86"/>
        <v>jazz</v>
      </c>
      <c r="S938" s="10">
        <f t="shared" si="87"/>
        <v>40926.833333333336</v>
      </c>
      <c r="T938" s="10">
        <f t="shared" si="88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9"/>
        <v>1.1428571428571429E-2</v>
      </c>
      <c r="P939" s="6">
        <f t="shared" si="84"/>
        <v>20</v>
      </c>
      <c r="Q939" t="str">
        <f t="shared" si="85"/>
        <v>music</v>
      </c>
      <c r="R939" t="str">
        <f t="shared" si="86"/>
        <v>jazz</v>
      </c>
      <c r="S939" s="10">
        <f t="shared" si="87"/>
        <v>41581.839780092596</v>
      </c>
      <c r="T939" s="10">
        <f t="shared" si="88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9"/>
        <v>3.5714285714285713E-3</v>
      </c>
      <c r="P940" s="6">
        <f t="shared" si="84"/>
        <v>25</v>
      </c>
      <c r="Q940" t="str">
        <f t="shared" si="85"/>
        <v>music</v>
      </c>
      <c r="R940" t="str">
        <f t="shared" si="86"/>
        <v>jazz</v>
      </c>
      <c r="S940" s="10">
        <f t="shared" si="87"/>
        <v>41154.479722222226</v>
      </c>
      <c r="T940" s="10">
        <f t="shared" si="88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9"/>
        <v>1.4545454545454545E-2</v>
      </c>
      <c r="P941" s="6">
        <f t="shared" si="84"/>
        <v>20</v>
      </c>
      <c r="Q941" t="str">
        <f t="shared" si="85"/>
        <v>music</v>
      </c>
      <c r="R941" t="str">
        <f t="shared" si="86"/>
        <v>jazz</v>
      </c>
      <c r="S941" s="10">
        <f t="shared" si="87"/>
        <v>41455.831944444442</v>
      </c>
      <c r="T941" s="10">
        <f t="shared" si="88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9"/>
        <v>0.17155555555555554</v>
      </c>
      <c r="P942" s="6">
        <f t="shared" si="84"/>
        <v>110.29</v>
      </c>
      <c r="Q942" t="str">
        <f t="shared" si="85"/>
        <v>technology</v>
      </c>
      <c r="R942" t="str">
        <f t="shared" si="86"/>
        <v>wearables</v>
      </c>
      <c r="S942" s="10">
        <f t="shared" si="87"/>
        <v>42227.008402777778</v>
      </c>
      <c r="T942" s="10">
        <f t="shared" si="88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9"/>
        <v>2.3220000000000001E-2</v>
      </c>
      <c r="P943" s="6">
        <f t="shared" si="84"/>
        <v>37.450000000000003</v>
      </c>
      <c r="Q943" t="str">
        <f t="shared" si="85"/>
        <v>technology</v>
      </c>
      <c r="R943" t="str">
        <f t="shared" si="86"/>
        <v>wearables</v>
      </c>
      <c r="S943" s="10">
        <f t="shared" si="87"/>
        <v>42776.096585648149</v>
      </c>
      <c r="T943" s="10">
        <f t="shared" si="88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9"/>
        <v>8.9066666666666669E-2</v>
      </c>
      <c r="P944" s="6">
        <f t="shared" si="84"/>
        <v>41.75</v>
      </c>
      <c r="Q944" t="str">
        <f t="shared" si="85"/>
        <v>technology</v>
      </c>
      <c r="R944" t="str">
        <f t="shared" si="86"/>
        <v>wearables</v>
      </c>
      <c r="S944" s="10">
        <f t="shared" si="87"/>
        <v>42418.843287037031</v>
      </c>
      <c r="T944" s="10">
        <f t="shared" si="88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9"/>
        <v>9.633333333333334E-2</v>
      </c>
      <c r="P945" s="6">
        <f t="shared" si="84"/>
        <v>24.08</v>
      </c>
      <c r="Q945" t="str">
        <f t="shared" si="85"/>
        <v>technology</v>
      </c>
      <c r="R945" t="str">
        <f t="shared" si="86"/>
        <v>wearables</v>
      </c>
      <c r="S945" s="10">
        <f t="shared" si="87"/>
        <v>42703.709548611107</v>
      </c>
      <c r="T945" s="10">
        <f t="shared" si="88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9"/>
        <v>0.13325999999999999</v>
      </c>
      <c r="P946" s="6">
        <f t="shared" si="84"/>
        <v>69.41</v>
      </c>
      <c r="Q946" t="str">
        <f t="shared" si="85"/>
        <v>technology</v>
      </c>
      <c r="R946" t="str">
        <f t="shared" si="86"/>
        <v>wearables</v>
      </c>
      <c r="S946" s="10">
        <f t="shared" si="87"/>
        <v>42478.583333333328</v>
      </c>
      <c r="T946" s="10">
        <f t="shared" si="88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9"/>
        <v>2.4840000000000001E-2</v>
      </c>
      <c r="P947" s="6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10">
        <f t="shared" si="87"/>
        <v>42784.999305555553</v>
      </c>
      <c r="T947" s="10">
        <f t="shared" si="88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9"/>
        <v>1.9066666666666666E-2</v>
      </c>
      <c r="P948" s="6">
        <f t="shared" si="84"/>
        <v>57.2</v>
      </c>
      <c r="Q948" t="str">
        <f t="shared" si="85"/>
        <v>technology</v>
      </c>
      <c r="R948" t="str">
        <f t="shared" si="86"/>
        <v>wearables</v>
      </c>
      <c r="S948" s="10">
        <f t="shared" si="87"/>
        <v>42622.750555555554</v>
      </c>
      <c r="T948" s="10">
        <f t="shared" si="88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9"/>
        <v>0</v>
      </c>
      <c r="P949" s="6" t="e">
        <f t="shared" si="84"/>
        <v>#DIV/0!</v>
      </c>
      <c r="Q949" t="str">
        <f t="shared" si="85"/>
        <v>technology</v>
      </c>
      <c r="R949" t="str">
        <f t="shared" si="86"/>
        <v>wearables</v>
      </c>
      <c r="S949" s="10">
        <f t="shared" si="87"/>
        <v>42551.781319444446</v>
      </c>
      <c r="T949" s="10">
        <f t="shared" si="88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9"/>
        <v>0.12</v>
      </c>
      <c r="P950" s="6">
        <f t="shared" si="84"/>
        <v>60</v>
      </c>
      <c r="Q950" t="str">
        <f t="shared" si="85"/>
        <v>technology</v>
      </c>
      <c r="R950" t="str">
        <f t="shared" si="86"/>
        <v>wearables</v>
      </c>
      <c r="S950" s="10">
        <f t="shared" si="87"/>
        <v>42441.828287037039</v>
      </c>
      <c r="T950" s="10">
        <f t="shared" si="88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9"/>
        <v>1.3650000000000001E-2</v>
      </c>
      <c r="P951" s="6">
        <f t="shared" si="84"/>
        <v>39</v>
      </c>
      <c r="Q951" t="str">
        <f t="shared" si="85"/>
        <v>technology</v>
      </c>
      <c r="R951" t="str">
        <f t="shared" si="86"/>
        <v>wearables</v>
      </c>
      <c r="S951" s="10">
        <f t="shared" si="87"/>
        <v>42421.043703703705</v>
      </c>
      <c r="T951" s="10">
        <f t="shared" si="88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9"/>
        <v>0.28039999999999998</v>
      </c>
      <c r="P952" s="6">
        <f t="shared" si="84"/>
        <v>58.42</v>
      </c>
      <c r="Q952" t="str">
        <f t="shared" si="85"/>
        <v>technology</v>
      </c>
      <c r="R952" t="str">
        <f t="shared" si="86"/>
        <v>wearables</v>
      </c>
      <c r="S952" s="10">
        <f t="shared" si="87"/>
        <v>42386.750706018516</v>
      </c>
      <c r="T952" s="10">
        <f t="shared" si="88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9"/>
        <v>0.38390000000000002</v>
      </c>
      <c r="P953" s="6">
        <f t="shared" si="84"/>
        <v>158.63999999999999</v>
      </c>
      <c r="Q953" t="str">
        <f t="shared" si="85"/>
        <v>technology</v>
      </c>
      <c r="R953" t="str">
        <f t="shared" si="86"/>
        <v>wearables</v>
      </c>
      <c r="S953" s="10">
        <f t="shared" si="87"/>
        <v>42525.653611111105</v>
      </c>
      <c r="T953" s="10">
        <f t="shared" si="88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9"/>
        <v>0.39942857142857141</v>
      </c>
      <c r="P954" s="6">
        <f t="shared" si="84"/>
        <v>99.86</v>
      </c>
      <c r="Q954" t="str">
        <f t="shared" si="85"/>
        <v>technology</v>
      </c>
      <c r="R954" t="str">
        <f t="shared" si="86"/>
        <v>wearables</v>
      </c>
      <c r="S954" s="10">
        <f t="shared" si="87"/>
        <v>42692.655231481483</v>
      </c>
      <c r="T954" s="10">
        <f t="shared" si="88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9"/>
        <v>8.3999999999999995E-3</v>
      </c>
      <c r="P955" s="6">
        <f t="shared" si="84"/>
        <v>25.2</v>
      </c>
      <c r="Q955" t="str">
        <f t="shared" si="85"/>
        <v>technology</v>
      </c>
      <c r="R955" t="str">
        <f t="shared" si="86"/>
        <v>wearables</v>
      </c>
      <c r="S955" s="10">
        <f t="shared" si="87"/>
        <v>42029.164340277777</v>
      </c>
      <c r="T955" s="10">
        <f t="shared" si="88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9"/>
        <v>0.43406666666666666</v>
      </c>
      <c r="P956" s="6">
        <f t="shared" si="84"/>
        <v>89.19</v>
      </c>
      <c r="Q956" t="str">
        <f t="shared" si="85"/>
        <v>technology</v>
      </c>
      <c r="R956" t="str">
        <f t="shared" si="86"/>
        <v>wearables</v>
      </c>
      <c r="S956" s="10">
        <f t="shared" si="87"/>
        <v>42236.833784722221</v>
      </c>
      <c r="T956" s="10">
        <f t="shared" si="88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9"/>
        <v>5.6613333333333335E-2</v>
      </c>
      <c r="P957" s="6">
        <f t="shared" si="84"/>
        <v>182.62</v>
      </c>
      <c r="Q957" t="str">
        <f t="shared" si="85"/>
        <v>technology</v>
      </c>
      <c r="R957" t="str">
        <f t="shared" si="86"/>
        <v>wearables</v>
      </c>
      <c r="S957" s="10">
        <f t="shared" si="87"/>
        <v>42626.295138888891</v>
      </c>
      <c r="T957" s="10">
        <f t="shared" si="88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9"/>
        <v>1.7219999999999999E-2</v>
      </c>
      <c r="P958" s="6">
        <f t="shared" si="84"/>
        <v>50.65</v>
      </c>
      <c r="Q958" t="str">
        <f t="shared" si="85"/>
        <v>technology</v>
      </c>
      <c r="R958" t="str">
        <f t="shared" si="86"/>
        <v>wearables</v>
      </c>
      <c r="S958" s="10">
        <f t="shared" si="87"/>
        <v>42120.872210648144</v>
      </c>
      <c r="T958" s="10">
        <f t="shared" si="88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9"/>
        <v>1.9416666666666665E-2</v>
      </c>
      <c r="P959" s="6">
        <f t="shared" si="84"/>
        <v>33.29</v>
      </c>
      <c r="Q959" t="str">
        <f t="shared" si="85"/>
        <v>technology</v>
      </c>
      <c r="R959" t="str">
        <f t="shared" si="86"/>
        <v>wearables</v>
      </c>
      <c r="S959" s="10">
        <f t="shared" si="87"/>
        <v>42691.594131944439</v>
      </c>
      <c r="T959" s="10">
        <f t="shared" si="88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9"/>
        <v>0.11328275684711328</v>
      </c>
      <c r="P960" s="6">
        <f t="shared" si="84"/>
        <v>51.82</v>
      </c>
      <c r="Q960" t="str">
        <f t="shared" si="85"/>
        <v>technology</v>
      </c>
      <c r="R960" t="str">
        <f t="shared" si="86"/>
        <v>wearables</v>
      </c>
      <c r="S960" s="10">
        <f t="shared" si="87"/>
        <v>42104.207638888889</v>
      </c>
      <c r="T960" s="10">
        <f t="shared" si="88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9"/>
        <v>0.3886</v>
      </c>
      <c r="P961" s="6">
        <f t="shared" si="84"/>
        <v>113.63</v>
      </c>
      <c r="Q961" t="str">
        <f t="shared" si="85"/>
        <v>technology</v>
      </c>
      <c r="R961" t="str">
        <f t="shared" si="86"/>
        <v>wearables</v>
      </c>
      <c r="S961" s="10">
        <f t="shared" si="87"/>
        <v>42023.174363425926</v>
      </c>
      <c r="T961" s="10">
        <f t="shared" si="88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9"/>
        <v>0.46100628930817611</v>
      </c>
      <c r="P962" s="6">
        <f t="shared" ref="P962:P1025" si="90">ROUND(E962/L962,2)</f>
        <v>136.46</v>
      </c>
      <c r="Q962" t="str">
        <f t="shared" si="85"/>
        <v>technology</v>
      </c>
      <c r="R962" t="str">
        <f t="shared" si="86"/>
        <v>wearables</v>
      </c>
      <c r="S962" s="10">
        <f t="shared" si="87"/>
        <v>42808.585127314815</v>
      </c>
      <c r="T962" s="10">
        <f t="shared" si="88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89"/>
        <v>0.42188421052631581</v>
      </c>
      <c r="P963" s="6">
        <f t="shared" si="90"/>
        <v>364.35</v>
      </c>
      <c r="Q963" t="str">
        <f t="shared" ref="Q963:Q1026" si="91">LEFT($N963,FIND("/",$N963)-1)</f>
        <v>technology</v>
      </c>
      <c r="R963" t="str">
        <f t="shared" ref="R963:R1026" si="92">RIGHT($N963,LEN($N963)-FIND("/",$N963))</f>
        <v>wearables</v>
      </c>
      <c r="S963" s="10">
        <f t="shared" ref="S963:S1026" si="93">((($I963/60)/60)/24)+DATE(1970,1,1)</f>
        <v>42786.791666666672</v>
      </c>
      <c r="T963" s="10">
        <f t="shared" ref="T963:T1026" si="94">((($J963/60)/60)/24)+DATE(1970,1,1)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89"/>
        <v>0.2848</v>
      </c>
      <c r="P964" s="6">
        <f t="shared" si="90"/>
        <v>19.239999999999998</v>
      </c>
      <c r="Q964" t="str">
        <f t="shared" si="91"/>
        <v>technology</v>
      </c>
      <c r="R964" t="str">
        <f t="shared" si="92"/>
        <v>wearables</v>
      </c>
      <c r="S964" s="10">
        <f t="shared" si="93"/>
        <v>42411.712418981479</v>
      </c>
      <c r="T964" s="10">
        <f t="shared" si="94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ref="O965:O1028" si="95">$E965/$D965</f>
        <v>1.0771428571428571E-2</v>
      </c>
      <c r="P965" s="6">
        <f t="shared" si="90"/>
        <v>41.89</v>
      </c>
      <c r="Q965" t="str">
        <f t="shared" si="91"/>
        <v>technology</v>
      </c>
      <c r="R965" t="str">
        <f t="shared" si="92"/>
        <v>wearables</v>
      </c>
      <c r="S965" s="10">
        <f t="shared" si="93"/>
        <v>42660.635636574079</v>
      </c>
      <c r="T965" s="10">
        <f t="shared" si="94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5"/>
        <v>7.9909090909090902E-3</v>
      </c>
      <c r="P966" s="6">
        <f t="shared" si="90"/>
        <v>30.31</v>
      </c>
      <c r="Q966" t="str">
        <f t="shared" si="91"/>
        <v>technology</v>
      </c>
      <c r="R966" t="str">
        <f t="shared" si="92"/>
        <v>wearables</v>
      </c>
      <c r="S966" s="10">
        <f t="shared" si="93"/>
        <v>42248.628692129627</v>
      </c>
      <c r="T966" s="10">
        <f t="shared" si="94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5"/>
        <v>1.192E-2</v>
      </c>
      <c r="P967" s="6">
        <f t="shared" si="90"/>
        <v>49.67</v>
      </c>
      <c r="Q967" t="str">
        <f t="shared" si="91"/>
        <v>technology</v>
      </c>
      <c r="R967" t="str">
        <f t="shared" si="92"/>
        <v>wearables</v>
      </c>
      <c r="S967" s="10">
        <f t="shared" si="93"/>
        <v>42669.165972222225</v>
      </c>
      <c r="T967" s="10">
        <f t="shared" si="94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5"/>
        <v>0.14799999999999999</v>
      </c>
      <c r="P968" s="6">
        <f t="shared" si="90"/>
        <v>59.2</v>
      </c>
      <c r="Q968" t="str">
        <f t="shared" si="91"/>
        <v>technology</v>
      </c>
      <c r="R968" t="str">
        <f t="shared" si="92"/>
        <v>wearables</v>
      </c>
      <c r="S968" s="10">
        <f t="shared" si="93"/>
        <v>42649.635787037041</v>
      </c>
      <c r="T968" s="10">
        <f t="shared" si="94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5"/>
        <v>0.17810000000000001</v>
      </c>
      <c r="P969" s="6">
        <f t="shared" si="90"/>
        <v>43.98</v>
      </c>
      <c r="Q969" t="str">
        <f t="shared" si="91"/>
        <v>technology</v>
      </c>
      <c r="R969" t="str">
        <f t="shared" si="92"/>
        <v>wearables</v>
      </c>
      <c r="S969" s="10">
        <f t="shared" si="93"/>
        <v>42482.21266203704</v>
      </c>
      <c r="T969" s="10">
        <f t="shared" si="94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5"/>
        <v>1.325E-2</v>
      </c>
      <c r="P970" s="6">
        <f t="shared" si="90"/>
        <v>26.5</v>
      </c>
      <c r="Q970" t="str">
        <f t="shared" si="91"/>
        <v>technology</v>
      </c>
      <c r="R970" t="str">
        <f t="shared" si="92"/>
        <v>wearables</v>
      </c>
      <c r="S970" s="10">
        <f t="shared" si="93"/>
        <v>41866.847615740742</v>
      </c>
      <c r="T970" s="10">
        <f t="shared" si="94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5"/>
        <v>0.46666666666666667</v>
      </c>
      <c r="P971" s="6">
        <f t="shared" si="90"/>
        <v>1272.73</v>
      </c>
      <c r="Q971" t="str">
        <f t="shared" si="91"/>
        <v>technology</v>
      </c>
      <c r="R971" t="str">
        <f t="shared" si="92"/>
        <v>wearables</v>
      </c>
      <c r="S971" s="10">
        <f t="shared" si="93"/>
        <v>42775.30332175926</v>
      </c>
      <c r="T971" s="10">
        <f t="shared" si="94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5"/>
        <v>0.4592</v>
      </c>
      <c r="P972" s="6">
        <f t="shared" si="90"/>
        <v>164</v>
      </c>
      <c r="Q972" t="str">
        <f t="shared" si="91"/>
        <v>technology</v>
      </c>
      <c r="R972" t="str">
        <f t="shared" si="92"/>
        <v>wearables</v>
      </c>
      <c r="S972" s="10">
        <f t="shared" si="93"/>
        <v>42758.207638888889</v>
      </c>
      <c r="T972" s="10">
        <f t="shared" si="94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5"/>
        <v>2.2599999999999999E-3</v>
      </c>
      <c r="P973" s="6">
        <f t="shared" si="90"/>
        <v>45.2</v>
      </c>
      <c r="Q973" t="str">
        <f t="shared" si="91"/>
        <v>technology</v>
      </c>
      <c r="R973" t="str">
        <f t="shared" si="92"/>
        <v>wearables</v>
      </c>
      <c r="S973" s="10">
        <f t="shared" si="93"/>
        <v>42156.709027777775</v>
      </c>
      <c r="T973" s="10">
        <f t="shared" si="94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5"/>
        <v>0.34625</v>
      </c>
      <c r="P974" s="6">
        <f t="shared" si="90"/>
        <v>153.88999999999999</v>
      </c>
      <c r="Q974" t="str">
        <f t="shared" si="91"/>
        <v>technology</v>
      </c>
      <c r="R974" t="str">
        <f t="shared" si="92"/>
        <v>wearables</v>
      </c>
      <c r="S974" s="10">
        <f t="shared" si="93"/>
        <v>41886.290972222225</v>
      </c>
      <c r="T974" s="10">
        <f t="shared" si="94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5"/>
        <v>2.0549999999999999E-2</v>
      </c>
      <c r="P975" s="6">
        <f t="shared" si="90"/>
        <v>51.38</v>
      </c>
      <c r="Q975" t="str">
        <f t="shared" si="91"/>
        <v>technology</v>
      </c>
      <c r="R975" t="str">
        <f t="shared" si="92"/>
        <v>wearables</v>
      </c>
      <c r="S975" s="10">
        <f t="shared" si="93"/>
        <v>42317.056631944448</v>
      </c>
      <c r="T975" s="10">
        <f t="shared" si="94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5"/>
        <v>5.5999999999999999E-3</v>
      </c>
      <c r="P976" s="6">
        <f t="shared" si="90"/>
        <v>93.33</v>
      </c>
      <c r="Q976" t="str">
        <f t="shared" si="91"/>
        <v>technology</v>
      </c>
      <c r="R976" t="str">
        <f t="shared" si="92"/>
        <v>wearables</v>
      </c>
      <c r="S976" s="10">
        <f t="shared" si="93"/>
        <v>42454.707824074074</v>
      </c>
      <c r="T976" s="10">
        <f t="shared" si="94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5"/>
        <v>2.6069999999999999E-2</v>
      </c>
      <c r="P977" s="6">
        <f t="shared" si="90"/>
        <v>108.63</v>
      </c>
      <c r="Q977" t="str">
        <f t="shared" si="91"/>
        <v>technology</v>
      </c>
      <c r="R977" t="str">
        <f t="shared" si="92"/>
        <v>wearables</v>
      </c>
      <c r="S977" s="10">
        <f t="shared" si="93"/>
        <v>42549.696585648147</v>
      </c>
      <c r="T977" s="10">
        <f t="shared" si="94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5"/>
        <v>1.9259999999999999E-2</v>
      </c>
      <c r="P978" s="6">
        <f t="shared" si="90"/>
        <v>160.5</v>
      </c>
      <c r="Q978" t="str">
        <f t="shared" si="91"/>
        <v>technology</v>
      </c>
      <c r="R978" t="str">
        <f t="shared" si="92"/>
        <v>wearables</v>
      </c>
      <c r="S978" s="10">
        <f t="shared" si="93"/>
        <v>42230.058993055558</v>
      </c>
      <c r="T978" s="10">
        <f t="shared" si="94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5"/>
        <v>0.33666666666666667</v>
      </c>
      <c r="P979" s="6">
        <f t="shared" si="90"/>
        <v>75.75</v>
      </c>
      <c r="Q979" t="str">
        <f t="shared" si="91"/>
        <v>technology</v>
      </c>
      <c r="R979" t="str">
        <f t="shared" si="92"/>
        <v>wearables</v>
      </c>
      <c r="S979" s="10">
        <f t="shared" si="93"/>
        <v>42421.942094907412</v>
      </c>
      <c r="T979" s="10">
        <f t="shared" si="94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5"/>
        <v>0.5626326718299024</v>
      </c>
      <c r="P980" s="6">
        <f t="shared" si="90"/>
        <v>790.84</v>
      </c>
      <c r="Q980" t="str">
        <f t="shared" si="91"/>
        <v>technology</v>
      </c>
      <c r="R980" t="str">
        <f t="shared" si="92"/>
        <v>wearables</v>
      </c>
      <c r="S980" s="10">
        <f t="shared" si="93"/>
        <v>42425.309039351851</v>
      </c>
      <c r="T980" s="10">
        <f t="shared" si="94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5"/>
        <v>0.82817600000000002</v>
      </c>
      <c r="P981" s="6">
        <f t="shared" si="90"/>
        <v>301.94</v>
      </c>
      <c r="Q981" t="str">
        <f t="shared" si="91"/>
        <v>technology</v>
      </c>
      <c r="R981" t="str">
        <f t="shared" si="92"/>
        <v>wearables</v>
      </c>
      <c r="S981" s="10">
        <f t="shared" si="93"/>
        <v>42541.790972222225</v>
      </c>
      <c r="T981" s="10">
        <f t="shared" si="94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5"/>
        <v>0.14860000000000001</v>
      </c>
      <c r="P982" s="6">
        <f t="shared" si="90"/>
        <v>47.94</v>
      </c>
      <c r="Q982" t="str">
        <f t="shared" si="91"/>
        <v>technology</v>
      </c>
      <c r="R982" t="str">
        <f t="shared" si="92"/>
        <v>wearables</v>
      </c>
      <c r="S982" s="10">
        <f t="shared" si="93"/>
        <v>41973.945856481485</v>
      </c>
      <c r="T982" s="10">
        <f t="shared" si="94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5"/>
        <v>1.2375123751237513E-4</v>
      </c>
      <c r="P983" s="6">
        <f t="shared" si="90"/>
        <v>2.75</v>
      </c>
      <c r="Q983" t="str">
        <f t="shared" si="91"/>
        <v>technology</v>
      </c>
      <c r="R983" t="str">
        <f t="shared" si="92"/>
        <v>wearables</v>
      </c>
      <c r="S983" s="10">
        <f t="shared" si="93"/>
        <v>41860.947013888886</v>
      </c>
      <c r="T983" s="10">
        <f t="shared" si="94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5"/>
        <v>1.7142857142857143E-4</v>
      </c>
      <c r="P984" s="6">
        <f t="shared" si="90"/>
        <v>1</v>
      </c>
      <c r="Q984" t="str">
        <f t="shared" si="91"/>
        <v>technology</v>
      </c>
      <c r="R984" t="str">
        <f t="shared" si="92"/>
        <v>wearables</v>
      </c>
      <c r="S984" s="10">
        <f t="shared" si="93"/>
        <v>42645.753310185188</v>
      </c>
      <c r="T984" s="10">
        <f t="shared" si="94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5"/>
        <v>0.2950613611721471</v>
      </c>
      <c r="P985" s="6">
        <f t="shared" si="90"/>
        <v>171.79</v>
      </c>
      <c r="Q985" t="str">
        <f t="shared" si="91"/>
        <v>technology</v>
      </c>
      <c r="R985" t="str">
        <f t="shared" si="92"/>
        <v>wearables</v>
      </c>
      <c r="S985" s="10">
        <f t="shared" si="93"/>
        <v>42605.870833333334</v>
      </c>
      <c r="T985" s="10">
        <f t="shared" si="94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5"/>
        <v>1.06E-2</v>
      </c>
      <c r="P986" s="6">
        <f t="shared" si="90"/>
        <v>35.33</v>
      </c>
      <c r="Q986" t="str">
        <f t="shared" si="91"/>
        <v>technology</v>
      </c>
      <c r="R986" t="str">
        <f t="shared" si="92"/>
        <v>wearables</v>
      </c>
      <c r="S986" s="10">
        <f t="shared" si="93"/>
        <v>42091.074166666673</v>
      </c>
      <c r="T986" s="10">
        <f t="shared" si="94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5"/>
        <v>6.2933333333333327E-2</v>
      </c>
      <c r="P987" s="6">
        <f t="shared" si="90"/>
        <v>82.09</v>
      </c>
      <c r="Q987" t="str">
        <f t="shared" si="91"/>
        <v>technology</v>
      </c>
      <c r="R987" t="str">
        <f t="shared" si="92"/>
        <v>wearables</v>
      </c>
      <c r="S987" s="10">
        <f t="shared" si="93"/>
        <v>42369.958333333328</v>
      </c>
      <c r="T987" s="10">
        <f t="shared" si="94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5"/>
        <v>0.1275</v>
      </c>
      <c r="P988" s="6">
        <f t="shared" si="90"/>
        <v>110.87</v>
      </c>
      <c r="Q988" t="str">
        <f t="shared" si="91"/>
        <v>technology</v>
      </c>
      <c r="R988" t="str">
        <f t="shared" si="92"/>
        <v>wearables</v>
      </c>
      <c r="S988" s="10">
        <f t="shared" si="93"/>
        <v>42379</v>
      </c>
      <c r="T988" s="10">
        <f t="shared" si="94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5"/>
        <v>0.13220000000000001</v>
      </c>
      <c r="P989" s="6">
        <f t="shared" si="90"/>
        <v>161.22</v>
      </c>
      <c r="Q989" t="str">
        <f t="shared" si="91"/>
        <v>technology</v>
      </c>
      <c r="R989" t="str">
        <f t="shared" si="92"/>
        <v>wearables</v>
      </c>
      <c r="S989" s="10">
        <f t="shared" si="93"/>
        <v>41813.294560185182</v>
      </c>
      <c r="T989" s="10">
        <f t="shared" si="94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5"/>
        <v>0</v>
      </c>
      <c r="P990" s="6" t="e">
        <f t="shared" si="90"/>
        <v>#DIV/0!</v>
      </c>
      <c r="Q990" t="str">
        <f t="shared" si="91"/>
        <v>technology</v>
      </c>
      <c r="R990" t="str">
        <f t="shared" si="92"/>
        <v>wearables</v>
      </c>
      <c r="S990" s="10">
        <f t="shared" si="93"/>
        <v>42644.356770833328</v>
      </c>
      <c r="T990" s="10">
        <f t="shared" si="94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5"/>
        <v>0.16769999999999999</v>
      </c>
      <c r="P991" s="6">
        <f t="shared" si="90"/>
        <v>52.41</v>
      </c>
      <c r="Q991" t="str">
        <f t="shared" si="91"/>
        <v>technology</v>
      </c>
      <c r="R991" t="str">
        <f t="shared" si="92"/>
        <v>wearables</v>
      </c>
      <c r="S991" s="10">
        <f t="shared" si="93"/>
        <v>42641.933969907404</v>
      </c>
      <c r="T991" s="10">
        <f t="shared" si="94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5"/>
        <v>1.0399999999999999E-3</v>
      </c>
      <c r="P992" s="6">
        <f t="shared" si="90"/>
        <v>13</v>
      </c>
      <c r="Q992" t="str">
        <f t="shared" si="91"/>
        <v>technology</v>
      </c>
      <c r="R992" t="str">
        <f t="shared" si="92"/>
        <v>wearables</v>
      </c>
      <c r="S992" s="10">
        <f t="shared" si="93"/>
        <v>41885.784305555557</v>
      </c>
      <c r="T992" s="10">
        <f t="shared" si="94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5"/>
        <v>4.24E-2</v>
      </c>
      <c r="P993" s="6">
        <f t="shared" si="90"/>
        <v>30.29</v>
      </c>
      <c r="Q993" t="str">
        <f t="shared" si="91"/>
        <v>technology</v>
      </c>
      <c r="R993" t="str">
        <f t="shared" si="92"/>
        <v>wearables</v>
      </c>
      <c r="S993" s="10">
        <f t="shared" si="93"/>
        <v>42563.785416666666</v>
      </c>
      <c r="T993" s="10">
        <f t="shared" si="94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5"/>
        <v>4.6699999999999997E-3</v>
      </c>
      <c r="P994" s="6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10">
        <f t="shared" si="93"/>
        <v>42497.883321759262</v>
      </c>
      <c r="T994" s="10">
        <f t="shared" si="94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5"/>
        <v>0.25087142857142858</v>
      </c>
      <c r="P995" s="6">
        <f t="shared" si="90"/>
        <v>89.6</v>
      </c>
      <c r="Q995" t="str">
        <f t="shared" si="91"/>
        <v>technology</v>
      </c>
      <c r="R995" t="str">
        <f t="shared" si="92"/>
        <v>wearables</v>
      </c>
      <c r="S995" s="10">
        <f t="shared" si="93"/>
        <v>42686.208333333328</v>
      </c>
      <c r="T995" s="10">
        <f t="shared" si="94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5"/>
        <v>2.3345000000000001E-2</v>
      </c>
      <c r="P996" s="6">
        <f t="shared" si="90"/>
        <v>424.45</v>
      </c>
      <c r="Q996" t="str">
        <f t="shared" si="91"/>
        <v>technology</v>
      </c>
      <c r="R996" t="str">
        <f t="shared" si="92"/>
        <v>wearables</v>
      </c>
      <c r="S996" s="10">
        <f t="shared" si="93"/>
        <v>41973.957638888889</v>
      </c>
      <c r="T996" s="10">
        <f t="shared" si="94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5"/>
        <v>7.2599999999999998E-2</v>
      </c>
      <c r="P997" s="6">
        <f t="shared" si="90"/>
        <v>80.67</v>
      </c>
      <c r="Q997" t="str">
        <f t="shared" si="91"/>
        <v>technology</v>
      </c>
      <c r="R997" t="str">
        <f t="shared" si="92"/>
        <v>wearables</v>
      </c>
      <c r="S997" s="10">
        <f t="shared" si="93"/>
        <v>41972.666666666672</v>
      </c>
      <c r="T997" s="10">
        <f t="shared" si="94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5"/>
        <v>1.6250000000000001E-2</v>
      </c>
      <c r="P998" s="6">
        <f t="shared" si="90"/>
        <v>13</v>
      </c>
      <c r="Q998" t="str">
        <f t="shared" si="91"/>
        <v>technology</v>
      </c>
      <c r="R998" t="str">
        <f t="shared" si="92"/>
        <v>wearables</v>
      </c>
      <c r="S998" s="10">
        <f t="shared" si="93"/>
        <v>41847.643750000003</v>
      </c>
      <c r="T998" s="10">
        <f t="shared" si="94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5"/>
        <v>1.2999999999999999E-2</v>
      </c>
      <c r="P999" s="6">
        <f t="shared" si="90"/>
        <v>8.1300000000000008</v>
      </c>
      <c r="Q999" t="str">
        <f t="shared" si="91"/>
        <v>technology</v>
      </c>
      <c r="R999" t="str">
        <f t="shared" si="92"/>
        <v>wearables</v>
      </c>
      <c r="S999" s="10">
        <f t="shared" si="93"/>
        <v>41971.144641203704</v>
      </c>
      <c r="T999" s="10">
        <f t="shared" si="94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5"/>
        <v>0.58558333333333334</v>
      </c>
      <c r="P1000" s="6">
        <f t="shared" si="90"/>
        <v>153.43</v>
      </c>
      <c r="Q1000" t="str">
        <f t="shared" si="91"/>
        <v>technology</v>
      </c>
      <c r="R1000" t="str">
        <f t="shared" si="92"/>
        <v>wearables</v>
      </c>
      <c r="S1000" s="10">
        <f t="shared" si="93"/>
        <v>42327.210659722223</v>
      </c>
      <c r="T1000" s="10">
        <f t="shared" si="94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5"/>
        <v>7.7886666666666673E-2</v>
      </c>
      <c r="P1001" s="6">
        <f t="shared" si="90"/>
        <v>292.08</v>
      </c>
      <c r="Q1001" t="str">
        <f t="shared" si="91"/>
        <v>technology</v>
      </c>
      <c r="R1001" t="str">
        <f t="shared" si="92"/>
        <v>wearables</v>
      </c>
      <c r="S1001" s="10">
        <f t="shared" si="93"/>
        <v>41956.334722222222</v>
      </c>
      <c r="T1001" s="10">
        <f t="shared" si="94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5"/>
        <v>2.2157147647256063E-2</v>
      </c>
      <c r="P1002" s="6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10">
        <f t="shared" si="93"/>
        <v>42809.018055555556</v>
      </c>
      <c r="T1002" s="10">
        <f t="shared" si="94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5"/>
        <v>1.04</v>
      </c>
      <c r="P1003" s="6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10">
        <f t="shared" si="93"/>
        <v>42765.720057870371</v>
      </c>
      <c r="T1003" s="10">
        <f t="shared" si="94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5"/>
        <v>0.29602960296029601</v>
      </c>
      <c r="P1004" s="6">
        <f t="shared" si="90"/>
        <v>134.55000000000001</v>
      </c>
      <c r="Q1004" t="str">
        <f t="shared" si="91"/>
        <v>technology</v>
      </c>
      <c r="R1004" t="str">
        <f t="shared" si="92"/>
        <v>wearables</v>
      </c>
      <c r="S1004" s="10">
        <f t="shared" si="93"/>
        <v>42355.249305555553</v>
      </c>
      <c r="T1004" s="10">
        <f t="shared" si="94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5"/>
        <v>0.16055</v>
      </c>
      <c r="P1005" s="6">
        <f t="shared" si="90"/>
        <v>214.07</v>
      </c>
      <c r="Q1005" t="str">
        <f t="shared" si="91"/>
        <v>technology</v>
      </c>
      <c r="R1005" t="str">
        <f t="shared" si="92"/>
        <v>wearables</v>
      </c>
      <c r="S1005" s="10">
        <f t="shared" si="93"/>
        <v>42810.667372685188</v>
      </c>
      <c r="T1005" s="10">
        <f t="shared" si="94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5"/>
        <v>0.82208000000000003</v>
      </c>
      <c r="P1006" s="6">
        <f t="shared" si="90"/>
        <v>216.34</v>
      </c>
      <c r="Q1006" t="str">
        <f t="shared" si="91"/>
        <v>technology</v>
      </c>
      <c r="R1006" t="str">
        <f t="shared" si="92"/>
        <v>wearables</v>
      </c>
      <c r="S1006" s="10">
        <f t="shared" si="93"/>
        <v>42418.708645833336</v>
      </c>
      <c r="T1006" s="10">
        <f t="shared" si="94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5"/>
        <v>0.75051000000000001</v>
      </c>
      <c r="P1007" s="6">
        <f t="shared" si="90"/>
        <v>932.31</v>
      </c>
      <c r="Q1007" t="str">
        <f t="shared" si="91"/>
        <v>technology</v>
      </c>
      <c r="R1007" t="str">
        <f t="shared" si="92"/>
        <v>wearables</v>
      </c>
      <c r="S1007" s="10">
        <f t="shared" si="93"/>
        <v>42307.624803240738</v>
      </c>
      <c r="T1007" s="10">
        <f t="shared" si="94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5"/>
        <v>5.8500000000000003E-2</v>
      </c>
      <c r="P1008" s="6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10">
        <f t="shared" si="93"/>
        <v>41985.299305555556</v>
      </c>
      <c r="T1008" s="10">
        <f t="shared" si="94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5"/>
        <v>0.44319999999999998</v>
      </c>
      <c r="P1009" s="6">
        <f t="shared" si="90"/>
        <v>174.95</v>
      </c>
      <c r="Q1009" t="str">
        <f t="shared" si="91"/>
        <v>technology</v>
      </c>
      <c r="R1009" t="str">
        <f t="shared" si="92"/>
        <v>wearables</v>
      </c>
      <c r="S1009" s="10">
        <f t="shared" si="93"/>
        <v>42718.6252662037</v>
      </c>
      <c r="T1009" s="10">
        <f t="shared" si="94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5"/>
        <v>2.6737967914438501E-3</v>
      </c>
      <c r="P1010" s="6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10">
        <f t="shared" si="93"/>
        <v>42732.809201388889</v>
      </c>
      <c r="T1010" s="10">
        <f t="shared" si="94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5"/>
        <v>0.1313</v>
      </c>
      <c r="P1011" s="6">
        <f t="shared" si="90"/>
        <v>65</v>
      </c>
      <c r="Q1011" t="str">
        <f t="shared" si="91"/>
        <v>technology</v>
      </c>
      <c r="R1011" t="str">
        <f t="shared" si="92"/>
        <v>wearables</v>
      </c>
      <c r="S1011" s="10">
        <f t="shared" si="93"/>
        <v>42540.604699074072</v>
      </c>
      <c r="T1011" s="10">
        <f t="shared" si="94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5"/>
        <v>1.9088937093275488E-3</v>
      </c>
      <c r="P1012" s="6">
        <f t="shared" si="90"/>
        <v>55</v>
      </c>
      <c r="Q1012" t="str">
        <f t="shared" si="91"/>
        <v>technology</v>
      </c>
      <c r="R1012" t="str">
        <f t="shared" si="92"/>
        <v>wearables</v>
      </c>
      <c r="S1012" s="10">
        <f t="shared" si="93"/>
        <v>42618.124305555553</v>
      </c>
      <c r="T1012" s="10">
        <f t="shared" si="94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5"/>
        <v>3.7499999999999999E-3</v>
      </c>
      <c r="P1013" s="6">
        <f t="shared" si="90"/>
        <v>75</v>
      </c>
      <c r="Q1013" t="str">
        <f t="shared" si="91"/>
        <v>technology</v>
      </c>
      <c r="R1013" t="str">
        <f t="shared" si="92"/>
        <v>wearables</v>
      </c>
      <c r="S1013" s="10">
        <f t="shared" si="93"/>
        <v>41991.898090277777</v>
      </c>
      <c r="T1013" s="10">
        <f t="shared" si="94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5"/>
        <v>215.35021</v>
      </c>
      <c r="P1014" s="6">
        <f t="shared" si="90"/>
        <v>1389.36</v>
      </c>
      <c r="Q1014" t="str">
        <f t="shared" si="91"/>
        <v>technology</v>
      </c>
      <c r="R1014" t="str">
        <f t="shared" si="92"/>
        <v>wearables</v>
      </c>
      <c r="S1014" s="10">
        <f t="shared" si="93"/>
        <v>42759.440416666665</v>
      </c>
      <c r="T1014" s="10">
        <f t="shared" si="94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5"/>
        <v>0.34527999999999998</v>
      </c>
      <c r="P1015" s="6">
        <f t="shared" si="90"/>
        <v>95.91</v>
      </c>
      <c r="Q1015" t="str">
        <f t="shared" si="91"/>
        <v>technology</v>
      </c>
      <c r="R1015" t="str">
        <f t="shared" si="92"/>
        <v>wearables</v>
      </c>
      <c r="S1015" s="10">
        <f t="shared" si="93"/>
        <v>42367.833333333328</v>
      </c>
      <c r="T1015" s="10">
        <f t="shared" si="94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5"/>
        <v>0.30599999999999999</v>
      </c>
      <c r="P1016" s="6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10">
        <f t="shared" si="93"/>
        <v>42005.002488425926</v>
      </c>
      <c r="T1016" s="10">
        <f t="shared" si="94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5"/>
        <v>2.6666666666666668E-2</v>
      </c>
      <c r="P1017" s="6">
        <f t="shared" si="90"/>
        <v>40</v>
      </c>
      <c r="Q1017" t="str">
        <f t="shared" si="91"/>
        <v>technology</v>
      </c>
      <c r="R1017" t="str">
        <f t="shared" si="92"/>
        <v>wearables</v>
      </c>
      <c r="S1017" s="10">
        <f t="shared" si="93"/>
        <v>42333.920081018514</v>
      </c>
      <c r="T1017" s="10">
        <f t="shared" si="94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5"/>
        <v>2.8420000000000001E-2</v>
      </c>
      <c r="P1018" s="6">
        <f t="shared" si="90"/>
        <v>74.790000000000006</v>
      </c>
      <c r="Q1018" t="str">
        <f t="shared" si="91"/>
        <v>technology</v>
      </c>
      <c r="R1018" t="str">
        <f t="shared" si="92"/>
        <v>wearables</v>
      </c>
      <c r="S1018" s="10">
        <f t="shared" si="93"/>
        <v>42467.065462962957</v>
      </c>
      <c r="T1018" s="10">
        <f t="shared" si="94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5"/>
        <v>0.22878799999999999</v>
      </c>
      <c r="P1019" s="6">
        <f t="shared" si="90"/>
        <v>161.12</v>
      </c>
      <c r="Q1019" t="str">
        <f t="shared" si="91"/>
        <v>technology</v>
      </c>
      <c r="R1019" t="str">
        <f t="shared" si="92"/>
        <v>wearables</v>
      </c>
      <c r="S1019" s="10">
        <f t="shared" si="93"/>
        <v>42329.716840277775</v>
      </c>
      <c r="T1019" s="10">
        <f t="shared" si="94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5"/>
        <v>3.1050000000000001E-2</v>
      </c>
      <c r="P1020" s="6">
        <f t="shared" si="90"/>
        <v>88.71</v>
      </c>
      <c r="Q1020" t="str">
        <f t="shared" si="91"/>
        <v>technology</v>
      </c>
      <c r="R1020" t="str">
        <f t="shared" si="92"/>
        <v>wearables</v>
      </c>
      <c r="S1020" s="10">
        <f t="shared" si="93"/>
        <v>42565.492280092592</v>
      </c>
      <c r="T1020" s="10">
        <f t="shared" si="94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5"/>
        <v>0.47333333333333333</v>
      </c>
      <c r="P1021" s="6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10">
        <f t="shared" si="93"/>
        <v>42039.973946759259</v>
      </c>
      <c r="T1021" s="10">
        <f t="shared" si="94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5"/>
        <v>2.0554838709677421</v>
      </c>
      <c r="P1022" s="6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10">
        <f t="shared" si="93"/>
        <v>42157.032638888893</v>
      </c>
      <c r="T1022" s="10">
        <f t="shared" si="94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5"/>
        <v>3.5180366666666667</v>
      </c>
      <c r="P1023" s="6">
        <f t="shared" si="90"/>
        <v>22.08</v>
      </c>
      <c r="Q1023" t="str">
        <f t="shared" si="91"/>
        <v>music</v>
      </c>
      <c r="R1023" t="str">
        <f t="shared" si="92"/>
        <v>electronic music</v>
      </c>
      <c r="S1023" s="10">
        <f t="shared" si="93"/>
        <v>42294.166666666672</v>
      </c>
      <c r="T1023" s="10">
        <f t="shared" si="94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5"/>
        <v>1.149</v>
      </c>
      <c r="P1024" s="6">
        <f t="shared" si="90"/>
        <v>31.05</v>
      </c>
      <c r="Q1024" t="str">
        <f t="shared" si="91"/>
        <v>music</v>
      </c>
      <c r="R1024" t="str">
        <f t="shared" si="92"/>
        <v>electronic music</v>
      </c>
      <c r="S1024" s="10">
        <f t="shared" si="93"/>
        <v>42141.646724537044</v>
      </c>
      <c r="T1024" s="10">
        <f t="shared" si="94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5"/>
        <v>2.3715000000000002</v>
      </c>
      <c r="P1025" s="6">
        <f t="shared" si="90"/>
        <v>36.21</v>
      </c>
      <c r="Q1025" t="str">
        <f t="shared" si="91"/>
        <v>music</v>
      </c>
      <c r="R1025" t="str">
        <f t="shared" si="92"/>
        <v>electronic music</v>
      </c>
      <c r="S1025" s="10">
        <f t="shared" si="93"/>
        <v>42175.919687500005</v>
      </c>
      <c r="T1025" s="10">
        <f t="shared" si="94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5"/>
        <v>1.1863774999999999</v>
      </c>
      <c r="P1026" s="6">
        <f t="shared" ref="P1026:P1089" si="96">ROUND(E1026/L1026,2)</f>
        <v>388.98</v>
      </c>
      <c r="Q1026" t="str">
        <f t="shared" si="91"/>
        <v>music</v>
      </c>
      <c r="R1026" t="str">
        <f t="shared" si="92"/>
        <v>electronic music</v>
      </c>
      <c r="S1026" s="10">
        <f t="shared" si="93"/>
        <v>42400.580590277779</v>
      </c>
      <c r="T1026" s="10">
        <f t="shared" si="94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95"/>
        <v>1.099283142857143</v>
      </c>
      <c r="P1027" s="6">
        <f t="shared" si="96"/>
        <v>71.849999999999994</v>
      </c>
      <c r="Q1027" t="str">
        <f t="shared" ref="Q1027:Q1090" si="97">LEFT($N1027,FIND("/",$N1027)-1)</f>
        <v>music</v>
      </c>
      <c r="R1027" t="str">
        <f t="shared" ref="R1027:R1090" si="98">RIGHT($N1027,LEN($N1027)-FIND("/",$N1027))</f>
        <v>electronic music</v>
      </c>
      <c r="S1027" s="10">
        <f t="shared" ref="S1027:S1090" si="99">((($I1027/60)/60)/24)+DATE(1970,1,1)</f>
        <v>42079.792094907403</v>
      </c>
      <c r="T1027" s="10">
        <f t="shared" ref="T1027:T1090" si="100">((($J1027/60)/60)/24)+DATE(1970,1,1)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5"/>
        <v>1.0000828571428571</v>
      </c>
      <c r="P1028" s="6">
        <f t="shared" si="96"/>
        <v>57.38</v>
      </c>
      <c r="Q1028" t="str">
        <f t="shared" si="97"/>
        <v>music</v>
      </c>
      <c r="R1028" t="str">
        <f t="shared" si="98"/>
        <v>electronic music</v>
      </c>
      <c r="S1028" s="10">
        <f t="shared" si="99"/>
        <v>42460.365925925929</v>
      </c>
      <c r="T1028" s="10">
        <f t="shared" si="100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ref="O1029:O1092" si="101">$E1029/$D1029</f>
        <v>1.0309292094387414</v>
      </c>
      <c r="P1029" s="6">
        <f t="shared" si="96"/>
        <v>69.67</v>
      </c>
      <c r="Q1029" t="str">
        <f t="shared" si="97"/>
        <v>music</v>
      </c>
      <c r="R1029" t="str">
        <f t="shared" si="98"/>
        <v>electronic music</v>
      </c>
      <c r="S1029" s="10">
        <f t="shared" si="99"/>
        <v>41935.034108796295</v>
      </c>
      <c r="T1029" s="10">
        <f t="shared" si="100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101"/>
        <v>1.1727000000000001</v>
      </c>
      <c r="P1030" s="6">
        <f t="shared" si="96"/>
        <v>45.99</v>
      </c>
      <c r="Q1030" t="str">
        <f t="shared" si="97"/>
        <v>music</v>
      </c>
      <c r="R1030" t="str">
        <f t="shared" si="98"/>
        <v>electronic music</v>
      </c>
      <c r="S1030" s="10">
        <f t="shared" si="99"/>
        <v>42800.833333333328</v>
      </c>
      <c r="T1030" s="10">
        <f t="shared" si="100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101"/>
        <v>1.1175999999999999</v>
      </c>
      <c r="P1031" s="6">
        <f t="shared" si="96"/>
        <v>79.260000000000005</v>
      </c>
      <c r="Q1031" t="str">
        <f t="shared" si="97"/>
        <v>music</v>
      </c>
      <c r="R1031" t="str">
        <f t="shared" si="98"/>
        <v>electronic music</v>
      </c>
      <c r="S1031" s="10">
        <f t="shared" si="99"/>
        <v>42098.915972222225</v>
      </c>
      <c r="T1031" s="10">
        <f t="shared" si="100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101"/>
        <v>3.4209999999999998</v>
      </c>
      <c r="P1032" s="6">
        <f t="shared" si="96"/>
        <v>43.03</v>
      </c>
      <c r="Q1032" t="str">
        <f t="shared" si="97"/>
        <v>music</v>
      </c>
      <c r="R1032" t="str">
        <f t="shared" si="98"/>
        <v>electronic music</v>
      </c>
      <c r="S1032" s="10">
        <f t="shared" si="99"/>
        <v>42625.483206018514</v>
      </c>
      <c r="T1032" s="10">
        <f t="shared" si="100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101"/>
        <v>1.0740000000000001</v>
      </c>
      <c r="P1033" s="6">
        <f t="shared" si="96"/>
        <v>108.48</v>
      </c>
      <c r="Q1033" t="str">
        <f t="shared" si="97"/>
        <v>music</v>
      </c>
      <c r="R1033" t="str">
        <f t="shared" si="98"/>
        <v>electronic music</v>
      </c>
      <c r="S1033" s="10">
        <f t="shared" si="99"/>
        <v>42354.764004629629</v>
      </c>
      <c r="T1033" s="10">
        <f t="shared" si="100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101"/>
        <v>1.0849703703703704</v>
      </c>
      <c r="P1034" s="6">
        <f t="shared" si="96"/>
        <v>61.03</v>
      </c>
      <c r="Q1034" t="str">
        <f t="shared" si="97"/>
        <v>music</v>
      </c>
      <c r="R1034" t="str">
        <f t="shared" si="98"/>
        <v>electronic music</v>
      </c>
      <c r="S1034" s="10">
        <f t="shared" si="99"/>
        <v>42544.666956018518</v>
      </c>
      <c r="T1034" s="10">
        <f t="shared" si="100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101"/>
        <v>1.0286144578313252</v>
      </c>
      <c r="P1035" s="6">
        <f t="shared" si="96"/>
        <v>50.59</v>
      </c>
      <c r="Q1035" t="str">
        <f t="shared" si="97"/>
        <v>music</v>
      </c>
      <c r="R1035" t="str">
        <f t="shared" si="98"/>
        <v>electronic music</v>
      </c>
      <c r="S1035" s="10">
        <f t="shared" si="99"/>
        <v>42716.732407407413</v>
      </c>
      <c r="T1035" s="10">
        <f t="shared" si="100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101"/>
        <v>1.3000180000000001</v>
      </c>
      <c r="P1036" s="6">
        <f t="shared" si="96"/>
        <v>39.159999999999997</v>
      </c>
      <c r="Q1036" t="str">
        <f t="shared" si="97"/>
        <v>music</v>
      </c>
      <c r="R1036" t="str">
        <f t="shared" si="98"/>
        <v>electronic music</v>
      </c>
      <c r="S1036" s="10">
        <f t="shared" si="99"/>
        <v>42587.165972222225</v>
      </c>
      <c r="T1036" s="10">
        <f t="shared" si="100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101"/>
        <v>1.0765217391304347</v>
      </c>
      <c r="P1037" s="6">
        <f t="shared" si="96"/>
        <v>65.16</v>
      </c>
      <c r="Q1037" t="str">
        <f t="shared" si="97"/>
        <v>music</v>
      </c>
      <c r="R1037" t="str">
        <f t="shared" si="98"/>
        <v>electronic music</v>
      </c>
      <c r="S1037" s="10">
        <f t="shared" si="99"/>
        <v>42046.641435185185</v>
      </c>
      <c r="T1037" s="10">
        <f t="shared" si="100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101"/>
        <v>1.1236044444444444</v>
      </c>
      <c r="P1038" s="6">
        <f t="shared" si="96"/>
        <v>23.96</v>
      </c>
      <c r="Q1038" t="str">
        <f t="shared" si="97"/>
        <v>music</v>
      </c>
      <c r="R1038" t="str">
        <f t="shared" si="98"/>
        <v>electronic music</v>
      </c>
      <c r="S1038" s="10">
        <f t="shared" si="99"/>
        <v>41281.333333333336</v>
      </c>
      <c r="T1038" s="10">
        <f t="shared" si="100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101"/>
        <v>1.0209999999999999</v>
      </c>
      <c r="P1039" s="6">
        <f t="shared" si="96"/>
        <v>48.62</v>
      </c>
      <c r="Q1039" t="str">
        <f t="shared" si="97"/>
        <v>music</v>
      </c>
      <c r="R1039" t="str">
        <f t="shared" si="98"/>
        <v>electronic music</v>
      </c>
      <c r="S1039" s="10">
        <f t="shared" si="99"/>
        <v>42142.208333333328</v>
      </c>
      <c r="T1039" s="10">
        <f t="shared" si="100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101"/>
        <v>1.4533333333333334</v>
      </c>
      <c r="P1040" s="6">
        <f t="shared" si="96"/>
        <v>35.74</v>
      </c>
      <c r="Q1040" t="str">
        <f t="shared" si="97"/>
        <v>music</v>
      </c>
      <c r="R1040" t="str">
        <f t="shared" si="98"/>
        <v>electronic music</v>
      </c>
      <c r="S1040" s="10">
        <f t="shared" si="99"/>
        <v>42448.190081018518</v>
      </c>
      <c r="T1040" s="10">
        <f t="shared" si="100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101"/>
        <v>1.282</v>
      </c>
      <c r="P1041" s="6">
        <f t="shared" si="96"/>
        <v>21.37</v>
      </c>
      <c r="Q1041" t="str">
        <f t="shared" si="97"/>
        <v>music</v>
      </c>
      <c r="R1041" t="str">
        <f t="shared" si="98"/>
        <v>electronic music</v>
      </c>
      <c r="S1041" s="10">
        <f t="shared" si="99"/>
        <v>42717.332638888889</v>
      </c>
      <c r="T1041" s="10">
        <f t="shared" si="100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101"/>
        <v>2.9411764705882353E-3</v>
      </c>
      <c r="P1042" s="6">
        <f t="shared" si="96"/>
        <v>250</v>
      </c>
      <c r="Q1042" t="str">
        <f t="shared" si="97"/>
        <v>journalism</v>
      </c>
      <c r="R1042" t="str">
        <f t="shared" si="98"/>
        <v>audio</v>
      </c>
      <c r="S1042" s="10">
        <f t="shared" si="99"/>
        <v>42609.708437499998</v>
      </c>
      <c r="T1042" s="10">
        <f t="shared" si="100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101"/>
        <v>0</v>
      </c>
      <c r="P1043" s="6" t="e">
        <f t="shared" si="96"/>
        <v>#DIV/0!</v>
      </c>
      <c r="Q1043" t="str">
        <f t="shared" si="97"/>
        <v>journalism</v>
      </c>
      <c r="R1043" t="str">
        <f t="shared" si="98"/>
        <v>audio</v>
      </c>
      <c r="S1043" s="10">
        <f t="shared" si="99"/>
        <v>41851.060092592597</v>
      </c>
      <c r="T1043" s="10">
        <f t="shared" si="100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101"/>
        <v>1.5384615384615385E-2</v>
      </c>
      <c r="P1044" s="6">
        <f t="shared" si="96"/>
        <v>10</v>
      </c>
      <c r="Q1044" t="str">
        <f t="shared" si="97"/>
        <v>journalism</v>
      </c>
      <c r="R1044" t="str">
        <f t="shared" si="98"/>
        <v>audio</v>
      </c>
      <c r="S1044" s="10">
        <f t="shared" si="99"/>
        <v>41894.416666666664</v>
      </c>
      <c r="T1044" s="10">
        <f t="shared" si="100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101"/>
        <v>8.5370000000000001E-2</v>
      </c>
      <c r="P1045" s="6">
        <f t="shared" si="96"/>
        <v>29.24</v>
      </c>
      <c r="Q1045" t="str">
        <f t="shared" si="97"/>
        <v>journalism</v>
      </c>
      <c r="R1045" t="str">
        <f t="shared" si="98"/>
        <v>audio</v>
      </c>
      <c r="S1045" s="10">
        <f t="shared" si="99"/>
        <v>42144.252951388888</v>
      </c>
      <c r="T1045" s="10">
        <f t="shared" si="100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101"/>
        <v>8.571428571428571E-4</v>
      </c>
      <c r="P1046" s="6">
        <f t="shared" si="96"/>
        <v>3</v>
      </c>
      <c r="Q1046" t="str">
        <f t="shared" si="97"/>
        <v>journalism</v>
      </c>
      <c r="R1046" t="str">
        <f t="shared" si="98"/>
        <v>audio</v>
      </c>
      <c r="S1046" s="10">
        <f t="shared" si="99"/>
        <v>42068.852083333331</v>
      </c>
      <c r="T1046" s="10">
        <f t="shared" si="100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101"/>
        <v>2.6599999999999999E-2</v>
      </c>
      <c r="P1047" s="6">
        <f t="shared" si="96"/>
        <v>33.25</v>
      </c>
      <c r="Q1047" t="str">
        <f t="shared" si="97"/>
        <v>journalism</v>
      </c>
      <c r="R1047" t="str">
        <f t="shared" si="98"/>
        <v>audio</v>
      </c>
      <c r="S1047" s="10">
        <f t="shared" si="99"/>
        <v>41874.874421296299</v>
      </c>
      <c r="T1047" s="10">
        <f t="shared" si="100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101"/>
        <v>0</v>
      </c>
      <c r="P1048" s="6" t="e">
        <f t="shared" si="96"/>
        <v>#DIV/0!</v>
      </c>
      <c r="Q1048" t="str">
        <f t="shared" si="97"/>
        <v>journalism</v>
      </c>
      <c r="R1048" t="str">
        <f t="shared" si="98"/>
        <v>audio</v>
      </c>
      <c r="S1048" s="10">
        <f t="shared" si="99"/>
        <v>42364.851388888885</v>
      </c>
      <c r="T1048" s="10">
        <f t="shared" si="100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101"/>
        <v>5.0000000000000001E-4</v>
      </c>
      <c r="P1049" s="6">
        <f t="shared" si="96"/>
        <v>1</v>
      </c>
      <c r="Q1049" t="str">
        <f t="shared" si="97"/>
        <v>journalism</v>
      </c>
      <c r="R1049" t="str">
        <f t="shared" si="98"/>
        <v>audio</v>
      </c>
      <c r="S1049" s="10">
        <f t="shared" si="99"/>
        <v>41948.860127314816</v>
      </c>
      <c r="T1049" s="10">
        <f t="shared" si="100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101"/>
        <v>1.4133333333333333E-2</v>
      </c>
      <c r="P1050" s="6">
        <f t="shared" si="96"/>
        <v>53</v>
      </c>
      <c r="Q1050" t="str">
        <f t="shared" si="97"/>
        <v>journalism</v>
      </c>
      <c r="R1050" t="str">
        <f t="shared" si="98"/>
        <v>audio</v>
      </c>
      <c r="S1050" s="10">
        <f t="shared" si="99"/>
        <v>42638.053113425922</v>
      </c>
      <c r="T1050" s="10">
        <f t="shared" si="100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101"/>
        <v>0</v>
      </c>
      <c r="P1051" s="6" t="e">
        <f t="shared" si="96"/>
        <v>#DIV/0!</v>
      </c>
      <c r="Q1051" t="str">
        <f t="shared" si="97"/>
        <v>journalism</v>
      </c>
      <c r="R1051" t="str">
        <f t="shared" si="98"/>
        <v>audio</v>
      </c>
      <c r="S1051" s="10">
        <f t="shared" si="99"/>
        <v>42412.431076388893</v>
      </c>
      <c r="T1051" s="10">
        <f t="shared" si="100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101"/>
        <v>0</v>
      </c>
      <c r="P1052" s="6" t="e">
        <f t="shared" si="96"/>
        <v>#DIV/0!</v>
      </c>
      <c r="Q1052" t="str">
        <f t="shared" si="97"/>
        <v>journalism</v>
      </c>
      <c r="R1052" t="str">
        <f t="shared" si="98"/>
        <v>audio</v>
      </c>
      <c r="S1052" s="10">
        <f t="shared" si="99"/>
        <v>42261.7971875</v>
      </c>
      <c r="T1052" s="10">
        <f t="shared" si="100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101"/>
        <v>0</v>
      </c>
      <c r="P1053" s="6" t="e">
        <f t="shared" si="96"/>
        <v>#DIV/0!</v>
      </c>
      <c r="Q1053" t="str">
        <f t="shared" si="97"/>
        <v>journalism</v>
      </c>
      <c r="R1053" t="str">
        <f t="shared" si="98"/>
        <v>audio</v>
      </c>
      <c r="S1053" s="10">
        <f t="shared" si="99"/>
        <v>41878.014178240745</v>
      </c>
      <c r="T1053" s="10">
        <f t="shared" si="100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101"/>
        <v>0</v>
      </c>
      <c r="P1054" s="6" t="e">
        <f t="shared" si="96"/>
        <v>#DIV/0!</v>
      </c>
      <c r="Q1054" t="str">
        <f t="shared" si="97"/>
        <v>journalism</v>
      </c>
      <c r="R1054" t="str">
        <f t="shared" si="98"/>
        <v>audio</v>
      </c>
      <c r="S1054" s="10">
        <f t="shared" si="99"/>
        <v>42527.839583333334</v>
      </c>
      <c r="T1054" s="10">
        <f t="shared" si="100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101"/>
        <v>0.01</v>
      </c>
      <c r="P1055" s="6">
        <f t="shared" si="96"/>
        <v>15</v>
      </c>
      <c r="Q1055" t="str">
        <f t="shared" si="97"/>
        <v>journalism</v>
      </c>
      <c r="R1055" t="str">
        <f t="shared" si="98"/>
        <v>audio</v>
      </c>
      <c r="S1055" s="10">
        <f t="shared" si="99"/>
        <v>42800.172824074078</v>
      </c>
      <c r="T1055" s="10">
        <f t="shared" si="100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101"/>
        <v>0</v>
      </c>
      <c r="P1056" s="6" t="e">
        <f t="shared" si="96"/>
        <v>#DIV/0!</v>
      </c>
      <c r="Q1056" t="str">
        <f t="shared" si="97"/>
        <v>journalism</v>
      </c>
      <c r="R1056" t="str">
        <f t="shared" si="98"/>
        <v>audio</v>
      </c>
      <c r="S1056" s="10">
        <f t="shared" si="99"/>
        <v>41861.916666666664</v>
      </c>
      <c r="T1056" s="10">
        <f t="shared" si="100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101"/>
        <v>0</v>
      </c>
      <c r="P1057" s="6" t="e">
        <f t="shared" si="96"/>
        <v>#DIV/0!</v>
      </c>
      <c r="Q1057" t="str">
        <f t="shared" si="97"/>
        <v>journalism</v>
      </c>
      <c r="R1057" t="str">
        <f t="shared" si="98"/>
        <v>audio</v>
      </c>
      <c r="S1057" s="10">
        <f t="shared" si="99"/>
        <v>42436.992418981477</v>
      </c>
      <c r="T1057" s="10">
        <f t="shared" si="100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101"/>
        <v>0</v>
      </c>
      <c r="P1058" s="6" t="e">
        <f t="shared" si="96"/>
        <v>#DIV/0!</v>
      </c>
      <c r="Q1058" t="str">
        <f t="shared" si="97"/>
        <v>journalism</v>
      </c>
      <c r="R1058" t="str">
        <f t="shared" si="98"/>
        <v>audio</v>
      </c>
      <c r="S1058" s="10">
        <f t="shared" si="99"/>
        <v>42118.677974537044</v>
      </c>
      <c r="T1058" s="10">
        <f t="shared" si="100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101"/>
        <v>0</v>
      </c>
      <c r="P1059" s="6" t="e">
        <f t="shared" si="96"/>
        <v>#DIV/0!</v>
      </c>
      <c r="Q1059" t="str">
        <f t="shared" si="97"/>
        <v>journalism</v>
      </c>
      <c r="R1059" t="str">
        <f t="shared" si="98"/>
        <v>audio</v>
      </c>
      <c r="S1059" s="10">
        <f t="shared" si="99"/>
        <v>42708.912997685184</v>
      </c>
      <c r="T1059" s="10">
        <f t="shared" si="100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101"/>
        <v>0</v>
      </c>
      <c r="P1060" s="6" t="e">
        <f t="shared" si="96"/>
        <v>#DIV/0!</v>
      </c>
      <c r="Q1060" t="str">
        <f t="shared" si="97"/>
        <v>journalism</v>
      </c>
      <c r="R1060" t="str">
        <f t="shared" si="98"/>
        <v>audio</v>
      </c>
      <c r="S1060" s="10">
        <f t="shared" si="99"/>
        <v>42089</v>
      </c>
      <c r="T1060" s="10">
        <f t="shared" si="100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101"/>
        <v>0</v>
      </c>
      <c r="P1061" s="6" t="e">
        <f t="shared" si="96"/>
        <v>#DIV/0!</v>
      </c>
      <c r="Q1061" t="str">
        <f t="shared" si="97"/>
        <v>journalism</v>
      </c>
      <c r="R1061" t="str">
        <f t="shared" si="98"/>
        <v>audio</v>
      </c>
      <c r="S1061" s="10">
        <f t="shared" si="99"/>
        <v>42076.748333333337</v>
      </c>
      <c r="T1061" s="10">
        <f t="shared" si="100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101"/>
        <v>0.01</v>
      </c>
      <c r="P1062" s="6">
        <f t="shared" si="96"/>
        <v>50</v>
      </c>
      <c r="Q1062" t="str">
        <f t="shared" si="97"/>
        <v>journalism</v>
      </c>
      <c r="R1062" t="str">
        <f t="shared" si="98"/>
        <v>audio</v>
      </c>
      <c r="S1062" s="10">
        <f t="shared" si="99"/>
        <v>42109.913113425922</v>
      </c>
      <c r="T1062" s="10">
        <f t="shared" si="100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101"/>
        <v>0</v>
      </c>
      <c r="P1063" s="6" t="e">
        <f t="shared" si="96"/>
        <v>#DIV/0!</v>
      </c>
      <c r="Q1063" t="str">
        <f t="shared" si="97"/>
        <v>journalism</v>
      </c>
      <c r="R1063" t="str">
        <f t="shared" si="98"/>
        <v>audio</v>
      </c>
      <c r="S1063" s="10">
        <f t="shared" si="99"/>
        <v>42492.041666666672</v>
      </c>
      <c r="T1063" s="10">
        <f t="shared" si="100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101"/>
        <v>0.95477386934673369</v>
      </c>
      <c r="P1064" s="6">
        <f t="shared" si="96"/>
        <v>47.5</v>
      </c>
      <c r="Q1064" t="str">
        <f t="shared" si="97"/>
        <v>journalism</v>
      </c>
      <c r="R1064" t="str">
        <f t="shared" si="98"/>
        <v>audio</v>
      </c>
      <c r="S1064" s="10">
        <f t="shared" si="99"/>
        <v>42563.807187500002</v>
      </c>
      <c r="T1064" s="10">
        <f t="shared" si="100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101"/>
        <v>0</v>
      </c>
      <c r="P1065" s="6" t="e">
        <f t="shared" si="96"/>
        <v>#DIV/0!</v>
      </c>
      <c r="Q1065" t="str">
        <f t="shared" si="97"/>
        <v>journalism</v>
      </c>
      <c r="R1065" t="str">
        <f t="shared" si="98"/>
        <v>audio</v>
      </c>
      <c r="S1065" s="10">
        <f t="shared" si="99"/>
        <v>42613.030810185184</v>
      </c>
      <c r="T1065" s="10">
        <f t="shared" si="100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101"/>
        <v>8.9744444444444446E-2</v>
      </c>
      <c r="P1066" s="6">
        <f t="shared" si="96"/>
        <v>65.67</v>
      </c>
      <c r="Q1066" t="str">
        <f t="shared" si="97"/>
        <v>games</v>
      </c>
      <c r="R1066" t="str">
        <f t="shared" si="98"/>
        <v>video games</v>
      </c>
      <c r="S1066" s="10">
        <f t="shared" si="99"/>
        <v>41462.228043981479</v>
      </c>
      <c r="T1066" s="10">
        <f t="shared" si="100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101"/>
        <v>2.7E-2</v>
      </c>
      <c r="P1067" s="6">
        <f t="shared" si="96"/>
        <v>16.2</v>
      </c>
      <c r="Q1067" t="str">
        <f t="shared" si="97"/>
        <v>games</v>
      </c>
      <c r="R1067" t="str">
        <f t="shared" si="98"/>
        <v>video games</v>
      </c>
      <c r="S1067" s="10">
        <f t="shared" si="99"/>
        <v>41689.381041666667</v>
      </c>
      <c r="T1067" s="10">
        <f t="shared" si="100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101"/>
        <v>3.3673333333333333E-2</v>
      </c>
      <c r="P1068" s="6">
        <f t="shared" si="96"/>
        <v>34.130000000000003</v>
      </c>
      <c r="Q1068" t="str">
        <f t="shared" si="97"/>
        <v>games</v>
      </c>
      <c r="R1068" t="str">
        <f t="shared" si="98"/>
        <v>video games</v>
      </c>
      <c r="S1068" s="10">
        <f t="shared" si="99"/>
        <v>41490.962754629632</v>
      </c>
      <c r="T1068" s="10">
        <f t="shared" si="100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101"/>
        <v>0.26</v>
      </c>
      <c r="P1069" s="6">
        <f t="shared" si="96"/>
        <v>13</v>
      </c>
      <c r="Q1069" t="str">
        <f t="shared" si="97"/>
        <v>games</v>
      </c>
      <c r="R1069" t="str">
        <f t="shared" si="98"/>
        <v>video games</v>
      </c>
      <c r="S1069" s="10">
        <f t="shared" si="99"/>
        <v>41629.855682870373</v>
      </c>
      <c r="T1069" s="10">
        <f t="shared" si="100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101"/>
        <v>1.5E-3</v>
      </c>
      <c r="P1070" s="6">
        <f t="shared" si="96"/>
        <v>11.25</v>
      </c>
      <c r="Q1070" t="str">
        <f t="shared" si="97"/>
        <v>games</v>
      </c>
      <c r="R1070" t="str">
        <f t="shared" si="98"/>
        <v>video games</v>
      </c>
      <c r="S1070" s="10">
        <f t="shared" si="99"/>
        <v>42470.329444444447</v>
      </c>
      <c r="T1070" s="10">
        <f t="shared" si="100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101"/>
        <v>0.38636363636363635</v>
      </c>
      <c r="P1071" s="6">
        <f t="shared" si="96"/>
        <v>40.479999999999997</v>
      </c>
      <c r="Q1071" t="str">
        <f t="shared" si="97"/>
        <v>games</v>
      </c>
      <c r="R1071" t="str">
        <f t="shared" si="98"/>
        <v>video games</v>
      </c>
      <c r="S1071" s="10">
        <f t="shared" si="99"/>
        <v>41604.271516203706</v>
      </c>
      <c r="T1071" s="10">
        <f t="shared" si="100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101"/>
        <v>7.0000000000000001E-3</v>
      </c>
      <c r="P1072" s="6">
        <f t="shared" si="96"/>
        <v>35</v>
      </c>
      <c r="Q1072" t="str">
        <f t="shared" si="97"/>
        <v>games</v>
      </c>
      <c r="R1072" t="str">
        <f t="shared" si="98"/>
        <v>video games</v>
      </c>
      <c r="S1072" s="10">
        <f t="shared" si="99"/>
        <v>41183.011828703704</v>
      </c>
      <c r="T1072" s="10">
        <f t="shared" si="100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101"/>
        <v>0</v>
      </c>
      <c r="P1073" s="6" t="e">
        <f t="shared" si="96"/>
        <v>#DIV/0!</v>
      </c>
      <c r="Q1073" t="str">
        <f t="shared" si="97"/>
        <v>games</v>
      </c>
      <c r="R1073" t="str">
        <f t="shared" si="98"/>
        <v>video games</v>
      </c>
      <c r="S1073" s="10">
        <f t="shared" si="99"/>
        <v>42325.795057870375</v>
      </c>
      <c r="T1073" s="10">
        <f t="shared" si="100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101"/>
        <v>6.8000000000000005E-4</v>
      </c>
      <c r="P1074" s="6">
        <f t="shared" si="96"/>
        <v>12.75</v>
      </c>
      <c r="Q1074" t="str">
        <f t="shared" si="97"/>
        <v>games</v>
      </c>
      <c r="R1074" t="str">
        <f t="shared" si="98"/>
        <v>video games</v>
      </c>
      <c r="S1074" s="10">
        <f t="shared" si="99"/>
        <v>41675.832141203704</v>
      </c>
      <c r="T1074" s="10">
        <f t="shared" si="100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101"/>
        <v>1.3333333333333334E-2</v>
      </c>
      <c r="P1075" s="6">
        <f t="shared" si="96"/>
        <v>10</v>
      </c>
      <c r="Q1075" t="str">
        <f t="shared" si="97"/>
        <v>games</v>
      </c>
      <c r="R1075" t="str">
        <f t="shared" si="98"/>
        <v>video games</v>
      </c>
      <c r="S1075" s="10">
        <f t="shared" si="99"/>
        <v>40832.964594907404</v>
      </c>
      <c r="T1075" s="10">
        <f t="shared" si="100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101"/>
        <v>6.3092592592592589E-2</v>
      </c>
      <c r="P1076" s="6">
        <f t="shared" si="96"/>
        <v>113.57</v>
      </c>
      <c r="Q1076" t="str">
        <f t="shared" si="97"/>
        <v>games</v>
      </c>
      <c r="R1076" t="str">
        <f t="shared" si="98"/>
        <v>video games</v>
      </c>
      <c r="S1076" s="10">
        <f t="shared" si="99"/>
        <v>41643.172974537039</v>
      </c>
      <c r="T1076" s="10">
        <f t="shared" si="100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101"/>
        <v>4.4999999999999998E-2</v>
      </c>
      <c r="P1077" s="6">
        <f t="shared" si="96"/>
        <v>15</v>
      </c>
      <c r="Q1077" t="str">
        <f t="shared" si="97"/>
        <v>games</v>
      </c>
      <c r="R1077" t="str">
        <f t="shared" si="98"/>
        <v>video games</v>
      </c>
      <c r="S1077" s="10">
        <f t="shared" si="99"/>
        <v>41035.904120370367</v>
      </c>
      <c r="T1077" s="10">
        <f t="shared" si="100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101"/>
        <v>0.62765333333333329</v>
      </c>
      <c r="P1078" s="6">
        <f t="shared" si="96"/>
        <v>48.28</v>
      </c>
      <c r="Q1078" t="str">
        <f t="shared" si="97"/>
        <v>games</v>
      </c>
      <c r="R1078" t="str">
        <f t="shared" si="98"/>
        <v>video games</v>
      </c>
      <c r="S1078" s="10">
        <f t="shared" si="99"/>
        <v>41893.377893518518</v>
      </c>
      <c r="T1078" s="10">
        <f t="shared" si="100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101"/>
        <v>0.29376000000000002</v>
      </c>
      <c r="P1079" s="6">
        <f t="shared" si="96"/>
        <v>43.98</v>
      </c>
      <c r="Q1079" t="str">
        <f t="shared" si="97"/>
        <v>games</v>
      </c>
      <c r="R1079" t="str">
        <f t="shared" si="98"/>
        <v>video games</v>
      </c>
      <c r="S1079" s="10">
        <f t="shared" si="99"/>
        <v>42383.16679398148</v>
      </c>
      <c r="T1079" s="10">
        <f t="shared" si="100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101"/>
        <v>7.4999999999999997E-2</v>
      </c>
      <c r="P1080" s="6">
        <f t="shared" si="96"/>
        <v>9</v>
      </c>
      <c r="Q1080" t="str">
        <f t="shared" si="97"/>
        <v>games</v>
      </c>
      <c r="R1080" t="str">
        <f t="shared" si="98"/>
        <v>video games</v>
      </c>
      <c r="S1080" s="10">
        <f t="shared" si="99"/>
        <v>40746.195844907408</v>
      </c>
      <c r="T1080" s="10">
        <f t="shared" si="100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101"/>
        <v>2.6076923076923077E-2</v>
      </c>
      <c r="P1081" s="6">
        <f t="shared" si="96"/>
        <v>37.67</v>
      </c>
      <c r="Q1081" t="str">
        <f t="shared" si="97"/>
        <v>games</v>
      </c>
      <c r="R1081" t="str">
        <f t="shared" si="98"/>
        <v>video games</v>
      </c>
      <c r="S1081" s="10">
        <f t="shared" si="99"/>
        <v>42504.566388888896</v>
      </c>
      <c r="T1081" s="10">
        <f t="shared" si="100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101"/>
        <v>9.1050000000000006E-2</v>
      </c>
      <c r="P1082" s="6">
        <f t="shared" si="96"/>
        <v>18.579999999999998</v>
      </c>
      <c r="Q1082" t="str">
        <f t="shared" si="97"/>
        <v>games</v>
      </c>
      <c r="R1082" t="str">
        <f t="shared" si="98"/>
        <v>video games</v>
      </c>
      <c r="S1082" s="10">
        <f t="shared" si="99"/>
        <v>41770.138113425928</v>
      </c>
      <c r="T1082" s="10">
        <f t="shared" si="100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101"/>
        <v>1.7647058823529413E-4</v>
      </c>
      <c r="P1083" s="6">
        <f t="shared" si="96"/>
        <v>3</v>
      </c>
      <c r="Q1083" t="str">
        <f t="shared" si="97"/>
        <v>games</v>
      </c>
      <c r="R1083" t="str">
        <f t="shared" si="98"/>
        <v>video games</v>
      </c>
      <c r="S1083" s="10">
        <f t="shared" si="99"/>
        <v>42032.926990740743</v>
      </c>
      <c r="T1083" s="10">
        <f t="shared" si="100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101"/>
        <v>5.5999999999999999E-3</v>
      </c>
      <c r="P1084" s="6">
        <f t="shared" si="96"/>
        <v>18.670000000000002</v>
      </c>
      <c r="Q1084" t="str">
        <f t="shared" si="97"/>
        <v>games</v>
      </c>
      <c r="R1084" t="str">
        <f t="shared" si="98"/>
        <v>video games</v>
      </c>
      <c r="S1084" s="10">
        <f t="shared" si="99"/>
        <v>41131.906111111115</v>
      </c>
      <c r="T1084" s="10">
        <f t="shared" si="100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101"/>
        <v>8.2000000000000007E-3</v>
      </c>
      <c r="P1085" s="6">
        <f t="shared" si="96"/>
        <v>410</v>
      </c>
      <c r="Q1085" t="str">
        <f t="shared" si="97"/>
        <v>games</v>
      </c>
      <c r="R1085" t="str">
        <f t="shared" si="98"/>
        <v>video games</v>
      </c>
      <c r="S1085" s="10">
        <f t="shared" si="99"/>
        <v>41853.659525462965</v>
      </c>
      <c r="T1085" s="10">
        <f t="shared" si="100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101"/>
        <v>0</v>
      </c>
      <c r="P1086" s="6" t="e">
        <f t="shared" si="96"/>
        <v>#DIV/0!</v>
      </c>
      <c r="Q1086" t="str">
        <f t="shared" si="97"/>
        <v>games</v>
      </c>
      <c r="R1086" t="str">
        <f t="shared" si="98"/>
        <v>video games</v>
      </c>
      <c r="S1086" s="10">
        <f t="shared" si="99"/>
        <v>41859.912083333329</v>
      </c>
      <c r="T1086" s="10">
        <f t="shared" si="100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101"/>
        <v>3.4200000000000001E-2</v>
      </c>
      <c r="P1087" s="6">
        <f t="shared" si="96"/>
        <v>114</v>
      </c>
      <c r="Q1087" t="str">
        <f t="shared" si="97"/>
        <v>games</v>
      </c>
      <c r="R1087" t="str">
        <f t="shared" si="98"/>
        <v>video games</v>
      </c>
      <c r="S1087" s="10">
        <f t="shared" si="99"/>
        <v>42443.629340277781</v>
      </c>
      <c r="T1087" s="10">
        <f t="shared" si="100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101"/>
        <v>8.3333333333333339E-4</v>
      </c>
      <c r="P1088" s="6">
        <f t="shared" si="96"/>
        <v>7.5</v>
      </c>
      <c r="Q1088" t="str">
        <f t="shared" si="97"/>
        <v>games</v>
      </c>
      <c r="R1088" t="str">
        <f t="shared" si="98"/>
        <v>video games</v>
      </c>
      <c r="S1088" s="10">
        <f t="shared" si="99"/>
        <v>41875.866793981484</v>
      </c>
      <c r="T1088" s="10">
        <f t="shared" si="100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101"/>
        <v>0</v>
      </c>
      <c r="P1089" s="6" t="e">
        <f t="shared" si="96"/>
        <v>#DIV/0!</v>
      </c>
      <c r="Q1089" t="str">
        <f t="shared" si="97"/>
        <v>games</v>
      </c>
      <c r="R1089" t="str">
        <f t="shared" si="98"/>
        <v>video games</v>
      </c>
      <c r="S1089" s="10">
        <f t="shared" si="99"/>
        <v>41805.713969907411</v>
      </c>
      <c r="T1089" s="10">
        <f t="shared" si="100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101"/>
        <v>0.14182977777777778</v>
      </c>
      <c r="P1090" s="6">
        <f t="shared" ref="P1090:P1153" si="102">ROUND(E1090/L1090,2)</f>
        <v>43.42</v>
      </c>
      <c r="Q1090" t="str">
        <f t="shared" si="97"/>
        <v>games</v>
      </c>
      <c r="R1090" t="str">
        <f t="shared" si="98"/>
        <v>video games</v>
      </c>
      <c r="S1090" s="10">
        <f t="shared" si="99"/>
        <v>41753.799386574072</v>
      </c>
      <c r="T1090" s="10">
        <f t="shared" si="100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101"/>
        <v>7.8266666666666665E-2</v>
      </c>
      <c r="P1091" s="6">
        <f t="shared" si="102"/>
        <v>23.96</v>
      </c>
      <c r="Q1091" t="str">
        <f t="shared" ref="Q1091:Q1154" si="103">LEFT($N1091,FIND("/",$N1091)-1)</f>
        <v>games</v>
      </c>
      <c r="R1091" t="str">
        <f t="shared" ref="R1091:R1154" si="104">RIGHT($N1091,LEN($N1091)-FIND("/",$N1091))</f>
        <v>video games</v>
      </c>
      <c r="S1091" s="10">
        <f t="shared" ref="S1091:S1154" si="105">((($I1091/60)/60)/24)+DATE(1970,1,1)</f>
        <v>42181.189525462964</v>
      </c>
      <c r="T1091" s="10">
        <f t="shared" ref="T1091:T1154" si="106">((($J1091/60)/60)/24)+DATE(1970,1,1)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1"/>
        <v>3.8464497269020693E-4</v>
      </c>
      <c r="P1092" s="6">
        <f t="shared" si="102"/>
        <v>5</v>
      </c>
      <c r="Q1092" t="str">
        <f t="shared" si="103"/>
        <v>games</v>
      </c>
      <c r="R1092" t="str">
        <f t="shared" si="104"/>
        <v>video games</v>
      </c>
      <c r="S1092" s="10">
        <f t="shared" si="105"/>
        <v>42153.185798611114</v>
      </c>
      <c r="T1092" s="10">
        <f t="shared" si="106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ref="O1093:O1156" si="107">$E1093/$D1093</f>
        <v>0.125</v>
      </c>
      <c r="P1093" s="6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10">
        <f t="shared" si="105"/>
        <v>42470.778611111105</v>
      </c>
      <c r="T1093" s="10">
        <f t="shared" si="106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7"/>
        <v>1.0500000000000001E-2</v>
      </c>
      <c r="P1094" s="6">
        <f t="shared" si="102"/>
        <v>3</v>
      </c>
      <c r="Q1094" t="str">
        <f t="shared" si="103"/>
        <v>games</v>
      </c>
      <c r="R1094" t="str">
        <f t="shared" si="104"/>
        <v>video games</v>
      </c>
      <c r="S1094" s="10">
        <f t="shared" si="105"/>
        <v>41280.025902777779</v>
      </c>
      <c r="T1094" s="10">
        <f t="shared" si="106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7"/>
        <v>0.14083333333333334</v>
      </c>
      <c r="P1095" s="6">
        <f t="shared" si="102"/>
        <v>10.56</v>
      </c>
      <c r="Q1095" t="str">
        <f t="shared" si="103"/>
        <v>games</v>
      </c>
      <c r="R1095" t="str">
        <f t="shared" si="104"/>
        <v>video games</v>
      </c>
      <c r="S1095" s="10">
        <f t="shared" si="105"/>
        <v>42411.973807870367</v>
      </c>
      <c r="T1095" s="10">
        <f t="shared" si="106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7"/>
        <v>0.18300055555555556</v>
      </c>
      <c r="P1096" s="6">
        <f t="shared" si="102"/>
        <v>122</v>
      </c>
      <c r="Q1096" t="str">
        <f t="shared" si="103"/>
        <v>games</v>
      </c>
      <c r="R1096" t="str">
        <f t="shared" si="104"/>
        <v>video games</v>
      </c>
      <c r="S1096" s="10">
        <f t="shared" si="105"/>
        <v>40825.713344907403</v>
      </c>
      <c r="T1096" s="10">
        <f t="shared" si="106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7"/>
        <v>5.0347999999999997E-2</v>
      </c>
      <c r="P1097" s="6">
        <f t="shared" si="102"/>
        <v>267.81</v>
      </c>
      <c r="Q1097" t="str">
        <f t="shared" si="103"/>
        <v>games</v>
      </c>
      <c r="R1097" t="str">
        <f t="shared" si="104"/>
        <v>video games</v>
      </c>
      <c r="S1097" s="10">
        <f t="shared" si="105"/>
        <v>41516.537268518521</v>
      </c>
      <c r="T1097" s="10">
        <f t="shared" si="106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7"/>
        <v>0.17933333333333334</v>
      </c>
      <c r="P1098" s="6">
        <f t="shared" si="102"/>
        <v>74.209999999999994</v>
      </c>
      <c r="Q1098" t="str">
        <f t="shared" si="103"/>
        <v>games</v>
      </c>
      <c r="R1098" t="str">
        <f t="shared" si="104"/>
        <v>video games</v>
      </c>
      <c r="S1098" s="10">
        <f t="shared" si="105"/>
        <v>41916.145833333336</v>
      </c>
      <c r="T1098" s="10">
        <f t="shared" si="106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7"/>
        <v>4.6999999999999999E-4</v>
      </c>
      <c r="P1099" s="6">
        <f t="shared" si="102"/>
        <v>6.71</v>
      </c>
      <c r="Q1099" t="str">
        <f t="shared" si="103"/>
        <v>games</v>
      </c>
      <c r="R1099" t="str">
        <f t="shared" si="104"/>
        <v>video games</v>
      </c>
      <c r="S1099" s="10">
        <f t="shared" si="105"/>
        <v>41700.792557870373</v>
      </c>
      <c r="T1099" s="10">
        <f t="shared" si="106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7"/>
        <v>7.2120000000000004E-2</v>
      </c>
      <c r="P1100" s="6">
        <f t="shared" si="102"/>
        <v>81.95</v>
      </c>
      <c r="Q1100" t="str">
        <f t="shared" si="103"/>
        <v>games</v>
      </c>
      <c r="R1100" t="str">
        <f t="shared" si="104"/>
        <v>video games</v>
      </c>
      <c r="S1100" s="10">
        <f t="shared" si="105"/>
        <v>41742.762673611112</v>
      </c>
      <c r="T1100" s="10">
        <f t="shared" si="106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7"/>
        <v>5.0000000000000001E-3</v>
      </c>
      <c r="P1101" s="6">
        <f t="shared" si="102"/>
        <v>25</v>
      </c>
      <c r="Q1101" t="str">
        <f t="shared" si="103"/>
        <v>games</v>
      </c>
      <c r="R1101" t="str">
        <f t="shared" si="104"/>
        <v>video games</v>
      </c>
      <c r="S1101" s="10">
        <f t="shared" si="105"/>
        <v>42137.836435185185</v>
      </c>
      <c r="T1101" s="10">
        <f t="shared" si="106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7"/>
        <v>2.5000000000000001E-2</v>
      </c>
      <c r="P1102" s="6">
        <f t="shared" si="102"/>
        <v>10</v>
      </c>
      <c r="Q1102" t="str">
        <f t="shared" si="103"/>
        <v>games</v>
      </c>
      <c r="R1102" t="str">
        <f t="shared" si="104"/>
        <v>video games</v>
      </c>
      <c r="S1102" s="10">
        <f t="shared" si="105"/>
        <v>42414.110775462963</v>
      </c>
      <c r="T1102" s="10">
        <f t="shared" si="106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7"/>
        <v>4.0999999999999999E-4</v>
      </c>
      <c r="P1103" s="6">
        <f t="shared" si="102"/>
        <v>6.83</v>
      </c>
      <c r="Q1103" t="str">
        <f t="shared" si="103"/>
        <v>games</v>
      </c>
      <c r="R1103" t="str">
        <f t="shared" si="104"/>
        <v>video games</v>
      </c>
      <c r="S1103" s="10">
        <f t="shared" si="105"/>
        <v>42565.758333333331</v>
      </c>
      <c r="T1103" s="10">
        <f t="shared" si="106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7"/>
        <v>5.3124999999999999E-2</v>
      </c>
      <c r="P1104" s="6">
        <f t="shared" si="102"/>
        <v>17.71</v>
      </c>
      <c r="Q1104" t="str">
        <f t="shared" si="103"/>
        <v>games</v>
      </c>
      <c r="R1104" t="str">
        <f t="shared" si="104"/>
        <v>video games</v>
      </c>
      <c r="S1104" s="10">
        <f t="shared" si="105"/>
        <v>41617.249305555553</v>
      </c>
      <c r="T1104" s="10">
        <f t="shared" si="106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7"/>
        <v>1.6199999999999999E-2</v>
      </c>
      <c r="P1105" s="6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10">
        <f t="shared" si="105"/>
        <v>42539.22210648148</v>
      </c>
      <c r="T1105" s="10">
        <f t="shared" si="106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7"/>
        <v>4.9516666666666667E-2</v>
      </c>
      <c r="P1106" s="6">
        <f t="shared" si="102"/>
        <v>80.3</v>
      </c>
      <c r="Q1106" t="str">
        <f t="shared" si="103"/>
        <v>games</v>
      </c>
      <c r="R1106" t="str">
        <f t="shared" si="104"/>
        <v>video games</v>
      </c>
      <c r="S1106" s="10">
        <f t="shared" si="105"/>
        <v>41801.40996527778</v>
      </c>
      <c r="T1106" s="10">
        <f t="shared" si="106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7"/>
        <v>1.5900000000000001E-3</v>
      </c>
      <c r="P1107" s="6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10">
        <f t="shared" si="105"/>
        <v>41722.0940625</v>
      </c>
      <c r="T1107" s="10">
        <f t="shared" si="106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7"/>
        <v>0.41249999999999998</v>
      </c>
      <c r="P1108" s="6">
        <f t="shared" si="102"/>
        <v>23.57</v>
      </c>
      <c r="Q1108" t="str">
        <f t="shared" si="103"/>
        <v>games</v>
      </c>
      <c r="R1108" t="str">
        <f t="shared" si="104"/>
        <v>video games</v>
      </c>
      <c r="S1108" s="10">
        <f t="shared" si="105"/>
        <v>41003.698784722219</v>
      </c>
      <c r="T1108" s="10">
        <f t="shared" si="106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7"/>
        <v>0</v>
      </c>
      <c r="P1109" s="6" t="e">
        <f t="shared" si="102"/>
        <v>#DIV/0!</v>
      </c>
      <c r="Q1109" t="str">
        <f t="shared" si="103"/>
        <v>games</v>
      </c>
      <c r="R1109" t="str">
        <f t="shared" si="104"/>
        <v>video games</v>
      </c>
      <c r="S1109" s="10">
        <f t="shared" si="105"/>
        <v>41843.861388888887</v>
      </c>
      <c r="T1109" s="10">
        <f t="shared" si="106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7"/>
        <v>2.93E-2</v>
      </c>
      <c r="P1110" s="6">
        <f t="shared" si="102"/>
        <v>34.880000000000003</v>
      </c>
      <c r="Q1110" t="str">
        <f t="shared" si="103"/>
        <v>games</v>
      </c>
      <c r="R1110" t="str">
        <f t="shared" si="104"/>
        <v>video games</v>
      </c>
      <c r="S1110" s="10">
        <f t="shared" si="105"/>
        <v>41012.595312500001</v>
      </c>
      <c r="T1110" s="10">
        <f t="shared" si="106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7"/>
        <v>4.4999999999999997E-3</v>
      </c>
      <c r="P1111" s="6">
        <f t="shared" si="102"/>
        <v>15</v>
      </c>
      <c r="Q1111" t="str">
        <f t="shared" si="103"/>
        <v>games</v>
      </c>
      <c r="R1111" t="str">
        <f t="shared" si="104"/>
        <v>video games</v>
      </c>
      <c r="S1111" s="10">
        <f t="shared" si="105"/>
        <v>42692.793865740736</v>
      </c>
      <c r="T1111" s="10">
        <f t="shared" si="106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7"/>
        <v>5.1000000000000004E-3</v>
      </c>
      <c r="P1112" s="6">
        <f t="shared" si="102"/>
        <v>23.18</v>
      </c>
      <c r="Q1112" t="str">
        <f t="shared" si="103"/>
        <v>games</v>
      </c>
      <c r="R1112" t="str">
        <f t="shared" si="104"/>
        <v>video games</v>
      </c>
      <c r="S1112" s="10">
        <f t="shared" si="105"/>
        <v>41250.933124999996</v>
      </c>
      <c r="T1112" s="10">
        <f t="shared" si="106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7"/>
        <v>4.0000000000000002E-4</v>
      </c>
      <c r="P1113" s="6">
        <f t="shared" si="102"/>
        <v>1</v>
      </c>
      <c r="Q1113" t="str">
        <f t="shared" si="103"/>
        <v>games</v>
      </c>
      <c r="R1113" t="str">
        <f t="shared" si="104"/>
        <v>video games</v>
      </c>
      <c r="S1113" s="10">
        <f t="shared" si="105"/>
        <v>42377.203587962969</v>
      </c>
      <c r="T1113" s="10">
        <f t="shared" si="106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7"/>
        <v>0.35537409090909089</v>
      </c>
      <c r="P1114" s="6">
        <f t="shared" si="102"/>
        <v>100.23</v>
      </c>
      <c r="Q1114" t="str">
        <f t="shared" si="103"/>
        <v>games</v>
      </c>
      <c r="R1114" t="str">
        <f t="shared" si="104"/>
        <v>video games</v>
      </c>
      <c r="S1114" s="10">
        <f t="shared" si="105"/>
        <v>42023.354166666672</v>
      </c>
      <c r="T1114" s="10">
        <f t="shared" si="106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7"/>
        <v>5.0000000000000001E-3</v>
      </c>
      <c r="P1115" s="6">
        <f t="shared" si="102"/>
        <v>5</v>
      </c>
      <c r="Q1115" t="str">
        <f t="shared" si="103"/>
        <v>games</v>
      </c>
      <c r="R1115" t="str">
        <f t="shared" si="104"/>
        <v>video games</v>
      </c>
      <c r="S1115" s="10">
        <f t="shared" si="105"/>
        <v>41865.977083333331</v>
      </c>
      <c r="T1115" s="10">
        <f t="shared" si="106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7"/>
        <v>1.6666666666666668E-3</v>
      </c>
      <c r="P1116" s="6">
        <f t="shared" si="102"/>
        <v>3.33</v>
      </c>
      <c r="Q1116" t="str">
        <f t="shared" si="103"/>
        <v>games</v>
      </c>
      <c r="R1116" t="str">
        <f t="shared" si="104"/>
        <v>video games</v>
      </c>
      <c r="S1116" s="10">
        <f t="shared" si="105"/>
        <v>41556.345914351856</v>
      </c>
      <c r="T1116" s="10">
        <f t="shared" si="106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7"/>
        <v>1.325E-3</v>
      </c>
      <c r="P1117" s="6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10">
        <f t="shared" si="105"/>
        <v>42459.653877314813</v>
      </c>
      <c r="T1117" s="10">
        <f t="shared" si="106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7"/>
        <v>3.5704000000000004E-4</v>
      </c>
      <c r="P1118" s="6">
        <f t="shared" si="102"/>
        <v>17.850000000000001</v>
      </c>
      <c r="Q1118" t="str">
        <f t="shared" si="103"/>
        <v>games</v>
      </c>
      <c r="R1118" t="str">
        <f t="shared" si="104"/>
        <v>video games</v>
      </c>
      <c r="S1118" s="10">
        <f t="shared" si="105"/>
        <v>41069.847314814811</v>
      </c>
      <c r="T1118" s="10">
        <f t="shared" si="106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7"/>
        <v>8.3000000000000004E-2</v>
      </c>
      <c r="P1119" s="6">
        <f t="shared" si="102"/>
        <v>10.38</v>
      </c>
      <c r="Q1119" t="str">
        <f t="shared" si="103"/>
        <v>games</v>
      </c>
      <c r="R1119" t="str">
        <f t="shared" si="104"/>
        <v>video games</v>
      </c>
      <c r="S1119" s="10">
        <f t="shared" si="105"/>
        <v>42363.598530092597</v>
      </c>
      <c r="T1119" s="10">
        <f t="shared" si="106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7"/>
        <v>2.4222222222222221E-2</v>
      </c>
      <c r="P1120" s="6">
        <f t="shared" si="102"/>
        <v>36.33</v>
      </c>
      <c r="Q1120" t="str">
        <f t="shared" si="103"/>
        <v>games</v>
      </c>
      <c r="R1120" t="str">
        <f t="shared" si="104"/>
        <v>video games</v>
      </c>
      <c r="S1120" s="10">
        <f t="shared" si="105"/>
        <v>41734.124756944446</v>
      </c>
      <c r="T1120" s="10">
        <f t="shared" si="106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7"/>
        <v>2.3809523809523812E-3</v>
      </c>
      <c r="P1121" s="6">
        <f t="shared" si="102"/>
        <v>5</v>
      </c>
      <c r="Q1121" t="str">
        <f t="shared" si="103"/>
        <v>games</v>
      </c>
      <c r="R1121" t="str">
        <f t="shared" si="104"/>
        <v>video games</v>
      </c>
      <c r="S1121" s="10">
        <f t="shared" si="105"/>
        <v>41735.792407407411</v>
      </c>
      <c r="T1121" s="10">
        <f t="shared" si="106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7"/>
        <v>0</v>
      </c>
      <c r="P1122" s="6" t="e">
        <f t="shared" si="102"/>
        <v>#DIV/0!</v>
      </c>
      <c r="Q1122" t="str">
        <f t="shared" si="103"/>
        <v>games</v>
      </c>
      <c r="R1122" t="str">
        <f t="shared" si="104"/>
        <v>video games</v>
      </c>
      <c r="S1122" s="10">
        <f t="shared" si="105"/>
        <v>40844.872685185182</v>
      </c>
      <c r="T1122" s="10">
        <f t="shared" si="106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7"/>
        <v>1.16E-4</v>
      </c>
      <c r="P1123" s="6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10">
        <f t="shared" si="105"/>
        <v>42442.892546296294</v>
      </c>
      <c r="T1123" s="10">
        <f t="shared" si="106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7"/>
        <v>0</v>
      </c>
      <c r="P1124" s="6" t="e">
        <f t="shared" si="102"/>
        <v>#DIV/0!</v>
      </c>
      <c r="Q1124" t="str">
        <f t="shared" si="103"/>
        <v>games</v>
      </c>
      <c r="R1124" t="str">
        <f t="shared" si="104"/>
        <v>video games</v>
      </c>
      <c r="S1124" s="10">
        <f t="shared" si="105"/>
        <v>41424.703993055555</v>
      </c>
      <c r="T1124" s="10">
        <f t="shared" si="106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7"/>
        <v>2.2000000000000001E-3</v>
      </c>
      <c r="P1125" s="6">
        <f t="shared" si="102"/>
        <v>3.67</v>
      </c>
      <c r="Q1125" t="str">
        <f t="shared" si="103"/>
        <v>games</v>
      </c>
      <c r="R1125" t="str">
        <f t="shared" si="104"/>
        <v>video games</v>
      </c>
      <c r="S1125" s="10">
        <f t="shared" si="105"/>
        <v>41748.5237037037</v>
      </c>
      <c r="T1125" s="10">
        <f t="shared" si="106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7"/>
        <v>4.7222222222222223E-3</v>
      </c>
      <c r="P1126" s="6">
        <f t="shared" si="102"/>
        <v>60.71</v>
      </c>
      <c r="Q1126" t="str">
        <f t="shared" si="103"/>
        <v>games</v>
      </c>
      <c r="R1126" t="str">
        <f t="shared" si="104"/>
        <v>mobile games</v>
      </c>
      <c r="S1126" s="10">
        <f t="shared" si="105"/>
        <v>42124.667256944449</v>
      </c>
      <c r="T1126" s="10">
        <f t="shared" si="106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7"/>
        <v>0</v>
      </c>
      <c r="P1127" s="6" t="e">
        <f t="shared" si="102"/>
        <v>#DIV/0!</v>
      </c>
      <c r="Q1127" t="str">
        <f t="shared" si="103"/>
        <v>games</v>
      </c>
      <c r="R1127" t="str">
        <f t="shared" si="104"/>
        <v>mobile games</v>
      </c>
      <c r="S1127" s="10">
        <f t="shared" si="105"/>
        <v>42272.624189814815</v>
      </c>
      <c r="T1127" s="10">
        <f t="shared" si="106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7"/>
        <v>5.0000000000000001E-3</v>
      </c>
      <c r="P1128" s="6">
        <f t="shared" si="102"/>
        <v>5</v>
      </c>
      <c r="Q1128" t="str">
        <f t="shared" si="103"/>
        <v>games</v>
      </c>
      <c r="R1128" t="str">
        <f t="shared" si="104"/>
        <v>mobile games</v>
      </c>
      <c r="S1128" s="10">
        <f t="shared" si="105"/>
        <v>42565.327476851846</v>
      </c>
      <c r="T1128" s="10">
        <f t="shared" si="106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7"/>
        <v>1.6714285714285713E-2</v>
      </c>
      <c r="P1129" s="6">
        <f t="shared" si="102"/>
        <v>25.43</v>
      </c>
      <c r="Q1129" t="str">
        <f t="shared" si="103"/>
        <v>games</v>
      </c>
      <c r="R1129" t="str">
        <f t="shared" si="104"/>
        <v>mobile games</v>
      </c>
      <c r="S1129" s="10">
        <f t="shared" si="105"/>
        <v>41957.895833333328</v>
      </c>
      <c r="T1129" s="10">
        <f t="shared" si="106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7"/>
        <v>1E-3</v>
      </c>
      <c r="P1130" s="6">
        <f t="shared" si="102"/>
        <v>1</v>
      </c>
      <c r="Q1130" t="str">
        <f t="shared" si="103"/>
        <v>games</v>
      </c>
      <c r="R1130" t="str">
        <f t="shared" si="104"/>
        <v>mobile games</v>
      </c>
      <c r="S1130" s="10">
        <f t="shared" si="105"/>
        <v>41858.649502314816</v>
      </c>
      <c r="T1130" s="10">
        <f t="shared" si="106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7"/>
        <v>1.0499999999999999E-3</v>
      </c>
      <c r="P1131" s="6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10">
        <f t="shared" si="105"/>
        <v>42526.264965277776</v>
      </c>
      <c r="T1131" s="10">
        <f t="shared" si="106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7"/>
        <v>2.2000000000000001E-3</v>
      </c>
      <c r="P1132" s="6">
        <f t="shared" si="102"/>
        <v>3.67</v>
      </c>
      <c r="Q1132" t="str">
        <f t="shared" si="103"/>
        <v>games</v>
      </c>
      <c r="R1132" t="str">
        <f t="shared" si="104"/>
        <v>mobile games</v>
      </c>
      <c r="S1132" s="10">
        <f t="shared" si="105"/>
        <v>41969.038194444445</v>
      </c>
      <c r="T1132" s="10">
        <f t="shared" si="106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7"/>
        <v>0</v>
      </c>
      <c r="P1133" s="6" t="e">
        <f t="shared" si="102"/>
        <v>#DIV/0!</v>
      </c>
      <c r="Q1133" t="str">
        <f t="shared" si="103"/>
        <v>games</v>
      </c>
      <c r="R1133" t="str">
        <f t="shared" si="104"/>
        <v>mobile games</v>
      </c>
      <c r="S1133" s="10">
        <f t="shared" si="105"/>
        <v>42362.908194444448</v>
      </c>
      <c r="T1133" s="10">
        <f t="shared" si="106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7"/>
        <v>0.14380000000000001</v>
      </c>
      <c r="P1134" s="6">
        <f t="shared" si="102"/>
        <v>110.62</v>
      </c>
      <c r="Q1134" t="str">
        <f t="shared" si="103"/>
        <v>games</v>
      </c>
      <c r="R1134" t="str">
        <f t="shared" si="104"/>
        <v>mobile games</v>
      </c>
      <c r="S1134" s="10">
        <f t="shared" si="105"/>
        <v>42736.115405092598</v>
      </c>
      <c r="T1134" s="10">
        <f t="shared" si="106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7"/>
        <v>6.6666666666666671E-3</v>
      </c>
      <c r="P1135" s="6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10">
        <f t="shared" si="105"/>
        <v>41851.407187500001</v>
      </c>
      <c r="T1135" s="10">
        <f t="shared" si="106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7"/>
        <v>4.0000000000000003E-5</v>
      </c>
      <c r="P1136" s="6">
        <f t="shared" si="102"/>
        <v>1</v>
      </c>
      <c r="Q1136" t="str">
        <f t="shared" si="103"/>
        <v>games</v>
      </c>
      <c r="R1136" t="str">
        <f t="shared" si="104"/>
        <v>mobile games</v>
      </c>
      <c r="S1136" s="10">
        <f t="shared" si="105"/>
        <v>41972.189583333333</v>
      </c>
      <c r="T1136" s="10">
        <f t="shared" si="106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7"/>
        <v>0.05</v>
      </c>
      <c r="P1137" s="6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10">
        <f t="shared" si="105"/>
        <v>42588.989513888882</v>
      </c>
      <c r="T1137" s="10">
        <f t="shared" si="106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7"/>
        <v>6.4439140811455853E-2</v>
      </c>
      <c r="P1138" s="6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10">
        <f t="shared" si="105"/>
        <v>42357.671631944439</v>
      </c>
      <c r="T1138" s="10">
        <f t="shared" si="106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7"/>
        <v>0.39500000000000002</v>
      </c>
      <c r="P1139" s="6">
        <f t="shared" si="102"/>
        <v>253.21</v>
      </c>
      <c r="Q1139" t="str">
        <f t="shared" si="103"/>
        <v>games</v>
      </c>
      <c r="R1139" t="str">
        <f t="shared" si="104"/>
        <v>mobile games</v>
      </c>
      <c r="S1139" s="10">
        <f t="shared" si="105"/>
        <v>42483.819687499999</v>
      </c>
      <c r="T1139" s="10">
        <f t="shared" si="106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7"/>
        <v>3.5714285714285713E-3</v>
      </c>
      <c r="P1140" s="6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10">
        <f t="shared" si="105"/>
        <v>42756.9066087963</v>
      </c>
      <c r="T1140" s="10">
        <f t="shared" si="106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7"/>
        <v>6.2500000000000001E-4</v>
      </c>
      <c r="P1141" s="6">
        <f t="shared" si="102"/>
        <v>5</v>
      </c>
      <c r="Q1141" t="str">
        <f t="shared" si="103"/>
        <v>games</v>
      </c>
      <c r="R1141" t="str">
        <f t="shared" si="104"/>
        <v>mobile games</v>
      </c>
      <c r="S1141" s="10">
        <f t="shared" si="105"/>
        <v>42005.347523148142</v>
      </c>
      <c r="T1141" s="10">
        <f t="shared" si="106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7"/>
        <v>0</v>
      </c>
      <c r="P1142" s="6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s="10">
        <f t="shared" si="105"/>
        <v>42222.462048611109</v>
      </c>
      <c r="T1142" s="10">
        <f t="shared" si="106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7"/>
        <v>0</v>
      </c>
      <c r="P1143" s="6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s="10">
        <f t="shared" si="105"/>
        <v>42194.699652777781</v>
      </c>
      <c r="T1143" s="10">
        <f t="shared" si="106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7"/>
        <v>0</v>
      </c>
      <c r="P1144" s="6" t="e">
        <f t="shared" si="102"/>
        <v>#DIV/0!</v>
      </c>
      <c r="Q1144" t="str">
        <f t="shared" si="103"/>
        <v>games</v>
      </c>
      <c r="R1144" t="str">
        <f t="shared" si="104"/>
        <v>mobile games</v>
      </c>
      <c r="S1144" s="10">
        <f t="shared" si="105"/>
        <v>42052.006099537044</v>
      </c>
      <c r="T1144" s="10">
        <f t="shared" si="106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7"/>
        <v>4.1333333333333335E-3</v>
      </c>
      <c r="P1145" s="6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10">
        <f t="shared" si="105"/>
        <v>42355.19358796296</v>
      </c>
      <c r="T1145" s="10">
        <f t="shared" si="106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7"/>
        <v>0</v>
      </c>
      <c r="P1146" s="6" t="e">
        <f t="shared" si="102"/>
        <v>#DIV/0!</v>
      </c>
      <c r="Q1146" t="str">
        <f t="shared" si="103"/>
        <v>food</v>
      </c>
      <c r="R1146" t="str">
        <f t="shared" si="104"/>
        <v>food trucks</v>
      </c>
      <c r="S1146" s="10">
        <f t="shared" si="105"/>
        <v>42123.181944444441</v>
      </c>
      <c r="T1146" s="10">
        <f t="shared" si="106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7"/>
        <v>1.25E-3</v>
      </c>
      <c r="P1147" s="6">
        <f t="shared" si="102"/>
        <v>100</v>
      </c>
      <c r="Q1147" t="str">
        <f t="shared" si="103"/>
        <v>food</v>
      </c>
      <c r="R1147" t="str">
        <f t="shared" si="104"/>
        <v>food trucks</v>
      </c>
      <c r="S1147" s="10">
        <f t="shared" si="105"/>
        <v>41914.747592592597</v>
      </c>
      <c r="T1147" s="10">
        <f t="shared" si="106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7"/>
        <v>8.8333333333333333E-2</v>
      </c>
      <c r="P1148" s="6">
        <f t="shared" si="102"/>
        <v>44.17</v>
      </c>
      <c r="Q1148" t="str">
        <f t="shared" si="103"/>
        <v>food</v>
      </c>
      <c r="R1148" t="str">
        <f t="shared" si="104"/>
        <v>food trucks</v>
      </c>
      <c r="S1148" s="10">
        <f t="shared" si="105"/>
        <v>41761.9533912037</v>
      </c>
      <c r="T1148" s="10">
        <f t="shared" si="106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7"/>
        <v>0</v>
      </c>
      <c r="P1149" s="6" t="e">
        <f t="shared" si="102"/>
        <v>#DIV/0!</v>
      </c>
      <c r="Q1149" t="str">
        <f t="shared" si="103"/>
        <v>food</v>
      </c>
      <c r="R1149" t="str">
        <f t="shared" si="104"/>
        <v>food trucks</v>
      </c>
      <c r="S1149" s="10">
        <f t="shared" si="105"/>
        <v>41931.972025462965</v>
      </c>
      <c r="T1149" s="10">
        <f t="shared" si="106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7"/>
        <v>4.8666666666666667E-3</v>
      </c>
      <c r="P1150" s="6">
        <f t="shared" si="102"/>
        <v>24.33</v>
      </c>
      <c r="Q1150" t="str">
        <f t="shared" si="103"/>
        <v>food</v>
      </c>
      <c r="R1150" t="str">
        <f t="shared" si="104"/>
        <v>food trucks</v>
      </c>
      <c r="S1150" s="10">
        <f t="shared" si="105"/>
        <v>42705.212743055556</v>
      </c>
      <c r="T1150" s="10">
        <f t="shared" si="106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7"/>
        <v>1.5E-3</v>
      </c>
      <c r="P1151" s="6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10">
        <f t="shared" si="105"/>
        <v>42537.71025462963</v>
      </c>
      <c r="T1151" s="10">
        <f t="shared" si="106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7"/>
        <v>0.1008</v>
      </c>
      <c r="P1152" s="6">
        <f t="shared" si="102"/>
        <v>42</v>
      </c>
      <c r="Q1152" t="str">
        <f t="shared" si="103"/>
        <v>food</v>
      </c>
      <c r="R1152" t="str">
        <f t="shared" si="104"/>
        <v>food trucks</v>
      </c>
      <c r="S1152" s="10">
        <f t="shared" si="105"/>
        <v>42377.954571759255</v>
      </c>
      <c r="T1152" s="10">
        <f t="shared" si="106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7"/>
        <v>0</v>
      </c>
      <c r="P1153" s="6" t="e">
        <f t="shared" si="102"/>
        <v>#DIV/0!</v>
      </c>
      <c r="Q1153" t="str">
        <f t="shared" si="103"/>
        <v>food</v>
      </c>
      <c r="R1153" t="str">
        <f t="shared" si="104"/>
        <v>food trucks</v>
      </c>
      <c r="S1153" s="10">
        <f t="shared" si="105"/>
        <v>42254.102581018517</v>
      </c>
      <c r="T1153" s="10">
        <f t="shared" si="106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7"/>
        <v>5.6937500000000002E-2</v>
      </c>
      <c r="P1154" s="6">
        <f t="shared" ref="P1154:P1217" si="108">ROUND(E1154/L1154,2)</f>
        <v>60.73</v>
      </c>
      <c r="Q1154" t="str">
        <f t="shared" si="103"/>
        <v>food</v>
      </c>
      <c r="R1154" t="str">
        <f t="shared" si="104"/>
        <v>food trucks</v>
      </c>
      <c r="S1154" s="10">
        <f t="shared" si="105"/>
        <v>42139.709629629629</v>
      </c>
      <c r="T1154" s="10">
        <f t="shared" si="106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107"/>
        <v>6.2500000000000003E-3</v>
      </c>
      <c r="P1155" s="6">
        <f t="shared" si="108"/>
        <v>50</v>
      </c>
      <c r="Q1155" t="str">
        <f t="shared" ref="Q1155:Q1218" si="109">LEFT($N1155,FIND("/",$N1155)-1)</f>
        <v>food</v>
      </c>
      <c r="R1155" t="str">
        <f t="shared" ref="R1155:R1218" si="110">RIGHT($N1155,LEN($N1155)-FIND("/",$N1155))</f>
        <v>food trucks</v>
      </c>
      <c r="S1155" s="10">
        <f t="shared" ref="S1155:S1218" si="111">((($I1155/60)/60)/24)+DATE(1970,1,1)</f>
        <v>42173.714178240742</v>
      </c>
      <c r="T1155" s="10">
        <f t="shared" ref="T1155:T1218" si="112">((($J1155/60)/60)/24)+DATE(1970,1,1)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7"/>
        <v>6.5000000000000002E-2</v>
      </c>
      <c r="P1156" s="6">
        <f t="shared" si="108"/>
        <v>108.33</v>
      </c>
      <c r="Q1156" t="str">
        <f t="shared" si="109"/>
        <v>food</v>
      </c>
      <c r="R1156" t="str">
        <f t="shared" si="110"/>
        <v>food trucks</v>
      </c>
      <c r="S1156" s="10">
        <f t="shared" si="111"/>
        <v>42253.108865740738</v>
      </c>
      <c r="T1156" s="10">
        <f t="shared" si="112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ref="O1157:O1220" si="113">$E1157/$D1157</f>
        <v>7.5199999999999998E-3</v>
      </c>
      <c r="P1157" s="6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10">
        <f t="shared" si="111"/>
        <v>41865.763981481483</v>
      </c>
      <c r="T1157" s="10">
        <f t="shared" si="112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13"/>
        <v>0</v>
      </c>
      <c r="P1158" s="6" t="e">
        <f t="shared" si="108"/>
        <v>#DIV/0!</v>
      </c>
      <c r="Q1158" t="str">
        <f t="shared" si="109"/>
        <v>food</v>
      </c>
      <c r="R1158" t="str">
        <f t="shared" si="110"/>
        <v>food trucks</v>
      </c>
      <c r="S1158" s="10">
        <f t="shared" si="111"/>
        <v>42059.07131944444</v>
      </c>
      <c r="T1158" s="10">
        <f t="shared" si="112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13"/>
        <v>1.5100000000000001E-2</v>
      </c>
      <c r="P1159" s="6">
        <f t="shared" si="108"/>
        <v>50.33</v>
      </c>
      <c r="Q1159" t="str">
        <f t="shared" si="109"/>
        <v>food</v>
      </c>
      <c r="R1159" t="str">
        <f t="shared" si="110"/>
        <v>food trucks</v>
      </c>
      <c r="S1159" s="10">
        <f t="shared" si="111"/>
        <v>41978.669907407413</v>
      </c>
      <c r="T1159" s="10">
        <f t="shared" si="112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13"/>
        <v>4.6666666666666671E-3</v>
      </c>
      <c r="P1160" s="6">
        <f t="shared" si="108"/>
        <v>11.67</v>
      </c>
      <c r="Q1160" t="str">
        <f t="shared" si="109"/>
        <v>food</v>
      </c>
      <c r="R1160" t="str">
        <f t="shared" si="110"/>
        <v>food trucks</v>
      </c>
      <c r="S1160" s="10">
        <f t="shared" si="111"/>
        <v>41982.09175925926</v>
      </c>
      <c r="T1160" s="10">
        <f t="shared" si="112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13"/>
        <v>0</v>
      </c>
      <c r="P1161" s="6" t="e">
        <f t="shared" si="108"/>
        <v>#DIV/0!</v>
      </c>
      <c r="Q1161" t="str">
        <f t="shared" si="109"/>
        <v>food</v>
      </c>
      <c r="R1161" t="str">
        <f t="shared" si="110"/>
        <v>food trucks</v>
      </c>
      <c r="S1161" s="10">
        <f t="shared" si="111"/>
        <v>42185.65625</v>
      </c>
      <c r="T1161" s="10">
        <f t="shared" si="112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13"/>
        <v>3.85E-2</v>
      </c>
      <c r="P1162" s="6">
        <f t="shared" si="108"/>
        <v>60.79</v>
      </c>
      <c r="Q1162" t="str">
        <f t="shared" si="109"/>
        <v>food</v>
      </c>
      <c r="R1162" t="str">
        <f t="shared" si="110"/>
        <v>food trucks</v>
      </c>
      <c r="S1162" s="10">
        <f t="shared" si="111"/>
        <v>42091.113263888896</v>
      </c>
      <c r="T1162" s="10">
        <f t="shared" si="112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13"/>
        <v>0</v>
      </c>
      <c r="P1163" s="6" t="e">
        <f t="shared" si="108"/>
        <v>#DIV/0!</v>
      </c>
      <c r="Q1163" t="str">
        <f t="shared" si="109"/>
        <v>food</v>
      </c>
      <c r="R1163" t="str">
        <f t="shared" si="110"/>
        <v>food trucks</v>
      </c>
      <c r="S1163" s="10">
        <f t="shared" si="111"/>
        <v>42143.629502314812</v>
      </c>
      <c r="T1163" s="10">
        <f t="shared" si="112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13"/>
        <v>5.8333333333333338E-4</v>
      </c>
      <c r="P1164" s="6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10">
        <f t="shared" si="111"/>
        <v>41907.683611111112</v>
      </c>
      <c r="T1164" s="10">
        <f t="shared" si="112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13"/>
        <v>0</v>
      </c>
      <c r="P1165" s="6" t="e">
        <f t="shared" si="108"/>
        <v>#DIV/0!</v>
      </c>
      <c r="Q1165" t="str">
        <f t="shared" si="109"/>
        <v>food</v>
      </c>
      <c r="R1165" t="str">
        <f t="shared" si="110"/>
        <v>food trucks</v>
      </c>
      <c r="S1165" s="10">
        <f t="shared" si="111"/>
        <v>41860.723611111112</v>
      </c>
      <c r="T1165" s="10">
        <f t="shared" si="112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13"/>
        <v>0</v>
      </c>
      <c r="P1166" s="6" t="e">
        <f t="shared" si="108"/>
        <v>#DIV/0!</v>
      </c>
      <c r="Q1166" t="str">
        <f t="shared" si="109"/>
        <v>food</v>
      </c>
      <c r="R1166" t="str">
        <f t="shared" si="110"/>
        <v>food trucks</v>
      </c>
      <c r="S1166" s="10">
        <f t="shared" si="111"/>
        <v>42539.724328703705</v>
      </c>
      <c r="T1166" s="10">
        <f t="shared" si="112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13"/>
        <v>0.20705000000000001</v>
      </c>
      <c r="P1167" s="6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10">
        <f t="shared" si="111"/>
        <v>41826.214467592588</v>
      </c>
      <c r="T1167" s="10">
        <f t="shared" si="112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13"/>
        <v>0.19139999999999999</v>
      </c>
      <c r="P1168" s="6">
        <f t="shared" si="108"/>
        <v>358.88</v>
      </c>
      <c r="Q1168" t="str">
        <f t="shared" si="109"/>
        <v>food</v>
      </c>
      <c r="R1168" t="str">
        <f t="shared" si="110"/>
        <v>food trucks</v>
      </c>
      <c r="S1168" s="10">
        <f t="shared" si="111"/>
        <v>42181.166666666672</v>
      </c>
      <c r="T1168" s="10">
        <f t="shared" si="112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13"/>
        <v>1.6316666666666667E-2</v>
      </c>
      <c r="P1169" s="6">
        <f t="shared" si="108"/>
        <v>61.19</v>
      </c>
      <c r="Q1169" t="str">
        <f t="shared" si="109"/>
        <v>food</v>
      </c>
      <c r="R1169" t="str">
        <f t="shared" si="110"/>
        <v>food trucks</v>
      </c>
      <c r="S1169" s="10">
        <f t="shared" si="111"/>
        <v>41894.734895833331</v>
      </c>
      <c r="T1169" s="10">
        <f t="shared" si="112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13"/>
        <v>5.6666666666666664E-2</v>
      </c>
      <c r="P1170" s="6">
        <f t="shared" si="108"/>
        <v>340</v>
      </c>
      <c r="Q1170" t="str">
        <f t="shared" si="109"/>
        <v>food</v>
      </c>
      <c r="R1170" t="str">
        <f t="shared" si="110"/>
        <v>food trucks</v>
      </c>
      <c r="S1170" s="10">
        <f t="shared" si="111"/>
        <v>42635.053993055553</v>
      </c>
      <c r="T1170" s="10">
        <f t="shared" si="112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13"/>
        <v>1.6999999999999999E-3</v>
      </c>
      <c r="P1171" s="6">
        <f t="shared" si="108"/>
        <v>5.67</v>
      </c>
      <c r="Q1171" t="str">
        <f t="shared" si="109"/>
        <v>food</v>
      </c>
      <c r="R1171" t="str">
        <f t="shared" si="110"/>
        <v>food trucks</v>
      </c>
      <c r="S1171" s="10">
        <f t="shared" si="111"/>
        <v>42057.353738425925</v>
      </c>
      <c r="T1171" s="10">
        <f t="shared" si="112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13"/>
        <v>4.0000000000000001E-3</v>
      </c>
      <c r="P1172" s="6">
        <f t="shared" si="108"/>
        <v>50</v>
      </c>
      <c r="Q1172" t="str">
        <f t="shared" si="109"/>
        <v>food</v>
      </c>
      <c r="R1172" t="str">
        <f t="shared" si="110"/>
        <v>food trucks</v>
      </c>
      <c r="S1172" s="10">
        <f t="shared" si="111"/>
        <v>42154.893182870372</v>
      </c>
      <c r="T1172" s="10">
        <f t="shared" si="112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13"/>
        <v>1E-3</v>
      </c>
      <c r="P1173" s="6">
        <f t="shared" si="108"/>
        <v>25</v>
      </c>
      <c r="Q1173" t="str">
        <f t="shared" si="109"/>
        <v>food</v>
      </c>
      <c r="R1173" t="str">
        <f t="shared" si="110"/>
        <v>food trucks</v>
      </c>
      <c r="S1173" s="10">
        <f t="shared" si="111"/>
        <v>41956.846377314811</v>
      </c>
      <c r="T1173" s="10">
        <f t="shared" si="112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13"/>
        <v>0</v>
      </c>
      <c r="P1174" s="6" t="e">
        <f t="shared" si="108"/>
        <v>#DIV/0!</v>
      </c>
      <c r="Q1174" t="str">
        <f t="shared" si="109"/>
        <v>food</v>
      </c>
      <c r="R1174" t="str">
        <f t="shared" si="110"/>
        <v>food trucks</v>
      </c>
      <c r="S1174" s="10">
        <f t="shared" si="111"/>
        <v>41871.682314814818</v>
      </c>
      <c r="T1174" s="10">
        <f t="shared" si="112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13"/>
        <v>2.4000000000000001E-4</v>
      </c>
      <c r="P1175" s="6">
        <f t="shared" si="108"/>
        <v>30</v>
      </c>
      <c r="Q1175" t="str">
        <f t="shared" si="109"/>
        <v>food</v>
      </c>
      <c r="R1175" t="str">
        <f t="shared" si="110"/>
        <v>food trucks</v>
      </c>
      <c r="S1175" s="10">
        <f t="shared" si="111"/>
        <v>42219.185844907406</v>
      </c>
      <c r="T1175" s="10">
        <f t="shared" si="112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13"/>
        <v>5.906666666666667E-2</v>
      </c>
      <c r="P1176" s="6">
        <f t="shared" si="108"/>
        <v>46.63</v>
      </c>
      <c r="Q1176" t="str">
        <f t="shared" si="109"/>
        <v>food</v>
      </c>
      <c r="R1176" t="str">
        <f t="shared" si="110"/>
        <v>food trucks</v>
      </c>
      <c r="S1176" s="10">
        <f t="shared" si="111"/>
        <v>42498.84174768519</v>
      </c>
      <c r="T1176" s="10">
        <f t="shared" si="112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13"/>
        <v>2.9250000000000002E-2</v>
      </c>
      <c r="P1177" s="6">
        <f t="shared" si="108"/>
        <v>65</v>
      </c>
      <c r="Q1177" t="str">
        <f t="shared" si="109"/>
        <v>food</v>
      </c>
      <c r="R1177" t="str">
        <f t="shared" si="110"/>
        <v>food trucks</v>
      </c>
      <c r="S1177" s="10">
        <f t="shared" si="111"/>
        <v>42200.728460648148</v>
      </c>
      <c r="T1177" s="10">
        <f t="shared" si="112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13"/>
        <v>5.7142857142857142E-5</v>
      </c>
      <c r="P1178" s="6">
        <f t="shared" si="108"/>
        <v>10</v>
      </c>
      <c r="Q1178" t="str">
        <f t="shared" si="109"/>
        <v>food</v>
      </c>
      <c r="R1178" t="str">
        <f t="shared" si="110"/>
        <v>food trucks</v>
      </c>
      <c r="S1178" s="10">
        <f t="shared" si="111"/>
        <v>42800.541666666672</v>
      </c>
      <c r="T1178" s="10">
        <f t="shared" si="112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13"/>
        <v>0</v>
      </c>
      <c r="P1179" s="6" t="e">
        <f t="shared" si="108"/>
        <v>#DIV/0!</v>
      </c>
      <c r="Q1179" t="str">
        <f t="shared" si="109"/>
        <v>food</v>
      </c>
      <c r="R1179" t="str">
        <f t="shared" si="110"/>
        <v>food trucks</v>
      </c>
      <c r="S1179" s="10">
        <f t="shared" si="111"/>
        <v>41927.660833333335</v>
      </c>
      <c r="T1179" s="10">
        <f t="shared" si="112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13"/>
        <v>6.666666666666667E-5</v>
      </c>
      <c r="P1180" s="6">
        <f t="shared" si="108"/>
        <v>5</v>
      </c>
      <c r="Q1180" t="str">
        <f t="shared" si="109"/>
        <v>food</v>
      </c>
      <c r="R1180" t="str">
        <f t="shared" si="110"/>
        <v>food trucks</v>
      </c>
      <c r="S1180" s="10">
        <f t="shared" si="111"/>
        <v>41867.905694444446</v>
      </c>
      <c r="T1180" s="10">
        <f t="shared" si="112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13"/>
        <v>5.3333333333333337E-2</v>
      </c>
      <c r="P1181" s="6">
        <f t="shared" si="108"/>
        <v>640</v>
      </c>
      <c r="Q1181" t="str">
        <f t="shared" si="109"/>
        <v>food</v>
      </c>
      <c r="R1181" t="str">
        <f t="shared" si="110"/>
        <v>food trucks</v>
      </c>
      <c r="S1181" s="10">
        <f t="shared" si="111"/>
        <v>42305.720219907409</v>
      </c>
      <c r="T1181" s="10">
        <f t="shared" si="112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13"/>
        <v>0.11749999999999999</v>
      </c>
      <c r="P1182" s="6">
        <f t="shared" si="108"/>
        <v>69.12</v>
      </c>
      <c r="Q1182" t="str">
        <f t="shared" si="109"/>
        <v>food</v>
      </c>
      <c r="R1182" t="str">
        <f t="shared" si="110"/>
        <v>food trucks</v>
      </c>
      <c r="S1182" s="10">
        <f t="shared" si="111"/>
        <v>41818.806875000002</v>
      </c>
      <c r="T1182" s="10">
        <f t="shared" si="112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13"/>
        <v>8.0000000000000007E-5</v>
      </c>
      <c r="P1183" s="6">
        <f t="shared" si="108"/>
        <v>1.33</v>
      </c>
      <c r="Q1183" t="str">
        <f t="shared" si="109"/>
        <v>food</v>
      </c>
      <c r="R1183" t="str">
        <f t="shared" si="110"/>
        <v>food trucks</v>
      </c>
      <c r="S1183" s="10">
        <f t="shared" si="111"/>
        <v>42064.339363425926</v>
      </c>
      <c r="T1183" s="10">
        <f t="shared" si="112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13"/>
        <v>4.2000000000000003E-2</v>
      </c>
      <c r="P1184" s="6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10">
        <f t="shared" si="111"/>
        <v>42747.695833333331</v>
      </c>
      <c r="T1184" s="10">
        <f t="shared" si="112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13"/>
        <v>0.04</v>
      </c>
      <c r="P1185" s="6">
        <f t="shared" si="108"/>
        <v>33.33</v>
      </c>
      <c r="Q1185" t="str">
        <f t="shared" si="109"/>
        <v>food</v>
      </c>
      <c r="R1185" t="str">
        <f t="shared" si="110"/>
        <v>food trucks</v>
      </c>
      <c r="S1185" s="10">
        <f t="shared" si="111"/>
        <v>42676.165972222225</v>
      </c>
      <c r="T1185" s="10">
        <f t="shared" si="112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13"/>
        <v>1.0493636363636363</v>
      </c>
      <c r="P1186" s="6">
        <f t="shared" si="108"/>
        <v>61.56</v>
      </c>
      <c r="Q1186" t="str">
        <f t="shared" si="109"/>
        <v>photography</v>
      </c>
      <c r="R1186" t="str">
        <f t="shared" si="110"/>
        <v>photobooks</v>
      </c>
      <c r="S1186" s="10">
        <f t="shared" si="111"/>
        <v>42772.599664351852</v>
      </c>
      <c r="T1186" s="10">
        <f t="shared" si="112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13"/>
        <v>1.0544</v>
      </c>
      <c r="P1187" s="6">
        <f t="shared" si="108"/>
        <v>118.74</v>
      </c>
      <c r="Q1187" t="str">
        <f t="shared" si="109"/>
        <v>photography</v>
      </c>
      <c r="R1187" t="str">
        <f t="shared" si="110"/>
        <v>photobooks</v>
      </c>
      <c r="S1187" s="10">
        <f t="shared" si="111"/>
        <v>42163.166666666672</v>
      </c>
      <c r="T1187" s="10">
        <f t="shared" si="112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13"/>
        <v>1.0673333333333332</v>
      </c>
      <c r="P1188" s="6">
        <f t="shared" si="108"/>
        <v>65.08</v>
      </c>
      <c r="Q1188" t="str">
        <f t="shared" si="109"/>
        <v>photography</v>
      </c>
      <c r="R1188" t="str">
        <f t="shared" si="110"/>
        <v>photobooks</v>
      </c>
      <c r="S1188" s="10">
        <f t="shared" si="111"/>
        <v>42156.945833333331</v>
      </c>
      <c r="T1188" s="10">
        <f t="shared" si="112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13"/>
        <v>1.0412571428571429</v>
      </c>
      <c r="P1189" s="6">
        <f t="shared" si="108"/>
        <v>130.16</v>
      </c>
      <c r="Q1189" t="str">
        <f t="shared" si="109"/>
        <v>photography</v>
      </c>
      <c r="R1189" t="str">
        <f t="shared" si="110"/>
        <v>photobooks</v>
      </c>
      <c r="S1189" s="10">
        <f t="shared" si="111"/>
        <v>42141.75</v>
      </c>
      <c r="T1189" s="10">
        <f t="shared" si="112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13"/>
        <v>1.6054999999999999</v>
      </c>
      <c r="P1190" s="6">
        <f t="shared" si="108"/>
        <v>37.78</v>
      </c>
      <c r="Q1190" t="str">
        <f t="shared" si="109"/>
        <v>photography</v>
      </c>
      <c r="R1190" t="str">
        <f t="shared" si="110"/>
        <v>photobooks</v>
      </c>
      <c r="S1190" s="10">
        <f t="shared" si="111"/>
        <v>42732.700694444444</v>
      </c>
      <c r="T1190" s="10">
        <f t="shared" si="112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13"/>
        <v>1.0777777777777777</v>
      </c>
      <c r="P1191" s="6">
        <f t="shared" si="108"/>
        <v>112.79</v>
      </c>
      <c r="Q1191" t="str">
        <f t="shared" si="109"/>
        <v>photography</v>
      </c>
      <c r="R1191" t="str">
        <f t="shared" si="110"/>
        <v>photobooks</v>
      </c>
      <c r="S1191" s="10">
        <f t="shared" si="111"/>
        <v>42550.979108796295</v>
      </c>
      <c r="T1191" s="10">
        <f t="shared" si="112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13"/>
        <v>1.35</v>
      </c>
      <c r="P1192" s="6">
        <f t="shared" si="108"/>
        <v>51.92</v>
      </c>
      <c r="Q1192" t="str">
        <f t="shared" si="109"/>
        <v>photography</v>
      </c>
      <c r="R1192" t="str">
        <f t="shared" si="110"/>
        <v>photobooks</v>
      </c>
      <c r="S1192" s="10">
        <f t="shared" si="111"/>
        <v>41882.665798611109</v>
      </c>
      <c r="T1192" s="10">
        <f t="shared" si="112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13"/>
        <v>1.0907407407407408</v>
      </c>
      <c r="P1193" s="6">
        <f t="shared" si="108"/>
        <v>89.24</v>
      </c>
      <c r="Q1193" t="str">
        <f t="shared" si="109"/>
        <v>photography</v>
      </c>
      <c r="R1193" t="str">
        <f t="shared" si="110"/>
        <v>photobooks</v>
      </c>
      <c r="S1193" s="10">
        <f t="shared" si="111"/>
        <v>42449.562037037031</v>
      </c>
      <c r="T1193" s="10">
        <f t="shared" si="112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13"/>
        <v>2.9</v>
      </c>
      <c r="P1194" s="6">
        <f t="shared" si="108"/>
        <v>19.329999999999998</v>
      </c>
      <c r="Q1194" t="str">
        <f t="shared" si="109"/>
        <v>photography</v>
      </c>
      <c r="R1194" t="str">
        <f t="shared" si="110"/>
        <v>photobooks</v>
      </c>
      <c r="S1194" s="10">
        <f t="shared" si="111"/>
        <v>42777.506689814814</v>
      </c>
      <c r="T1194" s="10">
        <f t="shared" si="112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13"/>
        <v>1.0395714285714286</v>
      </c>
      <c r="P1195" s="6">
        <f t="shared" si="108"/>
        <v>79.97</v>
      </c>
      <c r="Q1195" t="str">
        <f t="shared" si="109"/>
        <v>photography</v>
      </c>
      <c r="R1195" t="str">
        <f t="shared" si="110"/>
        <v>photobooks</v>
      </c>
      <c r="S1195" s="10">
        <f t="shared" si="111"/>
        <v>42469.734409722223</v>
      </c>
      <c r="T1195" s="10">
        <f t="shared" si="112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13"/>
        <v>3.2223999999999999</v>
      </c>
      <c r="P1196" s="6">
        <f t="shared" si="108"/>
        <v>56.41</v>
      </c>
      <c r="Q1196" t="str">
        <f t="shared" si="109"/>
        <v>photography</v>
      </c>
      <c r="R1196" t="str">
        <f t="shared" si="110"/>
        <v>photobooks</v>
      </c>
      <c r="S1196" s="10">
        <f t="shared" si="111"/>
        <v>42102.488182870366</v>
      </c>
      <c r="T1196" s="10">
        <f t="shared" si="112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13"/>
        <v>1.35</v>
      </c>
      <c r="P1197" s="6">
        <f t="shared" si="108"/>
        <v>79.41</v>
      </c>
      <c r="Q1197" t="str">
        <f t="shared" si="109"/>
        <v>photography</v>
      </c>
      <c r="R1197" t="str">
        <f t="shared" si="110"/>
        <v>photobooks</v>
      </c>
      <c r="S1197" s="10">
        <f t="shared" si="111"/>
        <v>42358.375</v>
      </c>
      <c r="T1197" s="10">
        <f t="shared" si="112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13"/>
        <v>2.6991034482758622</v>
      </c>
      <c r="P1198" s="6">
        <f t="shared" si="108"/>
        <v>76.44</v>
      </c>
      <c r="Q1198" t="str">
        <f t="shared" si="109"/>
        <v>photography</v>
      </c>
      <c r="R1198" t="str">
        <f t="shared" si="110"/>
        <v>photobooks</v>
      </c>
      <c r="S1198" s="10">
        <f t="shared" si="111"/>
        <v>42356.818738425922</v>
      </c>
      <c r="T1198" s="10">
        <f t="shared" si="112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13"/>
        <v>2.5329333333333333</v>
      </c>
      <c r="P1199" s="6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10">
        <f t="shared" si="111"/>
        <v>42534.249305555553</v>
      </c>
      <c r="T1199" s="10">
        <f t="shared" si="112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13"/>
        <v>2.6059999999999999</v>
      </c>
      <c r="P1200" s="6">
        <f t="shared" si="108"/>
        <v>54.62</v>
      </c>
      <c r="Q1200" t="str">
        <f t="shared" si="109"/>
        <v>photography</v>
      </c>
      <c r="R1200" t="str">
        <f t="shared" si="110"/>
        <v>photobooks</v>
      </c>
      <c r="S1200" s="10">
        <f t="shared" si="111"/>
        <v>42369.125</v>
      </c>
      <c r="T1200" s="10">
        <f t="shared" si="112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13"/>
        <v>1.0131677953348381</v>
      </c>
      <c r="P1201" s="6">
        <f t="shared" si="108"/>
        <v>299.22000000000003</v>
      </c>
      <c r="Q1201" t="str">
        <f t="shared" si="109"/>
        <v>photography</v>
      </c>
      <c r="R1201" t="str">
        <f t="shared" si="110"/>
        <v>photobooks</v>
      </c>
      <c r="S1201" s="10">
        <f t="shared" si="111"/>
        <v>42193.770833333328</v>
      </c>
      <c r="T1201" s="10">
        <f t="shared" si="112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13"/>
        <v>1.2560416666666667</v>
      </c>
      <c r="P1202" s="6">
        <f t="shared" si="108"/>
        <v>58.53</v>
      </c>
      <c r="Q1202" t="str">
        <f t="shared" si="109"/>
        <v>photography</v>
      </c>
      <c r="R1202" t="str">
        <f t="shared" si="110"/>
        <v>photobooks</v>
      </c>
      <c r="S1202" s="10">
        <f t="shared" si="111"/>
        <v>42110.477500000001</v>
      </c>
      <c r="T1202" s="10">
        <f t="shared" si="112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13"/>
        <v>1.0243783333333334</v>
      </c>
      <c r="P1203" s="6">
        <f t="shared" si="108"/>
        <v>55.37</v>
      </c>
      <c r="Q1203" t="str">
        <f t="shared" si="109"/>
        <v>photography</v>
      </c>
      <c r="R1203" t="str">
        <f t="shared" si="110"/>
        <v>photobooks</v>
      </c>
      <c r="S1203" s="10">
        <f t="shared" si="111"/>
        <v>42566.60701388889</v>
      </c>
      <c r="T1203" s="10">
        <f t="shared" si="112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13"/>
        <v>1.99244</v>
      </c>
      <c r="P1204" s="6">
        <f t="shared" si="108"/>
        <v>183.8</v>
      </c>
      <c r="Q1204" t="str">
        <f t="shared" si="109"/>
        <v>photography</v>
      </c>
      <c r="R1204" t="str">
        <f t="shared" si="110"/>
        <v>photobooks</v>
      </c>
      <c r="S1204" s="10">
        <f t="shared" si="111"/>
        <v>42182.288819444439</v>
      </c>
      <c r="T1204" s="10">
        <f t="shared" si="112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13"/>
        <v>1.0245398773006136</v>
      </c>
      <c r="P1205" s="6">
        <f t="shared" si="108"/>
        <v>165.35</v>
      </c>
      <c r="Q1205" t="str">
        <f t="shared" si="109"/>
        <v>photography</v>
      </c>
      <c r="R1205" t="str">
        <f t="shared" si="110"/>
        <v>photobooks</v>
      </c>
      <c r="S1205" s="10">
        <f t="shared" si="111"/>
        <v>42155.614895833336</v>
      </c>
      <c r="T1205" s="10">
        <f t="shared" si="112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13"/>
        <v>1.0294615384615384</v>
      </c>
      <c r="P1206" s="6">
        <f t="shared" si="108"/>
        <v>234.79</v>
      </c>
      <c r="Q1206" t="str">
        <f t="shared" si="109"/>
        <v>photography</v>
      </c>
      <c r="R1206" t="str">
        <f t="shared" si="110"/>
        <v>photobooks</v>
      </c>
      <c r="S1206" s="10">
        <f t="shared" si="111"/>
        <v>42342.208333333328</v>
      </c>
      <c r="T1206" s="10">
        <f t="shared" si="112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13"/>
        <v>1.0086153846153847</v>
      </c>
      <c r="P1207" s="6">
        <f t="shared" si="108"/>
        <v>211.48</v>
      </c>
      <c r="Q1207" t="str">
        <f t="shared" si="109"/>
        <v>photography</v>
      </c>
      <c r="R1207" t="str">
        <f t="shared" si="110"/>
        <v>photobooks</v>
      </c>
      <c r="S1207" s="10">
        <f t="shared" si="111"/>
        <v>42168.506377314814</v>
      </c>
      <c r="T1207" s="10">
        <f t="shared" si="112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13"/>
        <v>1.1499999999999999</v>
      </c>
      <c r="P1208" s="6">
        <f t="shared" si="108"/>
        <v>32.340000000000003</v>
      </c>
      <c r="Q1208" t="str">
        <f t="shared" si="109"/>
        <v>photography</v>
      </c>
      <c r="R1208" t="str">
        <f t="shared" si="110"/>
        <v>photobooks</v>
      </c>
      <c r="S1208" s="10">
        <f t="shared" si="111"/>
        <v>42805.561805555553</v>
      </c>
      <c r="T1208" s="10">
        <f t="shared" si="112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13"/>
        <v>1.0416766467065868</v>
      </c>
      <c r="P1209" s="6">
        <f t="shared" si="108"/>
        <v>123.38</v>
      </c>
      <c r="Q1209" t="str">
        <f t="shared" si="109"/>
        <v>photography</v>
      </c>
      <c r="R1209" t="str">
        <f t="shared" si="110"/>
        <v>photobooks</v>
      </c>
      <c r="S1209" s="10">
        <f t="shared" si="111"/>
        <v>42460.416666666672</v>
      </c>
      <c r="T1209" s="10">
        <f t="shared" si="112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13"/>
        <v>1.5529999999999999</v>
      </c>
      <c r="P1210" s="6">
        <f t="shared" si="108"/>
        <v>207.07</v>
      </c>
      <c r="Q1210" t="str">
        <f t="shared" si="109"/>
        <v>photography</v>
      </c>
      <c r="R1210" t="str">
        <f t="shared" si="110"/>
        <v>photobooks</v>
      </c>
      <c r="S1210" s="10">
        <f t="shared" si="111"/>
        <v>42453.667407407411</v>
      </c>
      <c r="T1210" s="10">
        <f t="shared" si="112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13"/>
        <v>1.06</v>
      </c>
      <c r="P1211" s="6">
        <f t="shared" si="108"/>
        <v>138.26</v>
      </c>
      <c r="Q1211" t="str">
        <f t="shared" si="109"/>
        <v>photography</v>
      </c>
      <c r="R1211" t="str">
        <f t="shared" si="110"/>
        <v>photobooks</v>
      </c>
      <c r="S1211" s="10">
        <f t="shared" si="111"/>
        <v>42791.846122685187</v>
      </c>
      <c r="T1211" s="10">
        <f t="shared" si="112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13"/>
        <v>2.5431499999999998</v>
      </c>
      <c r="P1212" s="6">
        <f t="shared" si="108"/>
        <v>493.82</v>
      </c>
      <c r="Q1212" t="str">
        <f t="shared" si="109"/>
        <v>photography</v>
      </c>
      <c r="R1212" t="str">
        <f t="shared" si="110"/>
        <v>photobooks</v>
      </c>
      <c r="S1212" s="10">
        <f t="shared" si="111"/>
        <v>42155.875</v>
      </c>
      <c r="T1212" s="10">
        <f t="shared" si="112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13"/>
        <v>1.0109999999999999</v>
      </c>
      <c r="P1213" s="6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10">
        <f t="shared" si="111"/>
        <v>42530.866446759261</v>
      </c>
      <c r="T1213" s="10">
        <f t="shared" si="112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13"/>
        <v>1.2904</v>
      </c>
      <c r="P1214" s="6">
        <f t="shared" si="108"/>
        <v>38.869999999999997</v>
      </c>
      <c r="Q1214" t="str">
        <f t="shared" si="109"/>
        <v>photography</v>
      </c>
      <c r="R1214" t="str">
        <f t="shared" si="110"/>
        <v>photobooks</v>
      </c>
      <c r="S1214" s="10">
        <f t="shared" si="111"/>
        <v>42335.041666666672</v>
      </c>
      <c r="T1214" s="10">
        <f t="shared" si="112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13"/>
        <v>1.0223076923076924</v>
      </c>
      <c r="P1215" s="6">
        <f t="shared" si="108"/>
        <v>61.53</v>
      </c>
      <c r="Q1215" t="str">
        <f t="shared" si="109"/>
        <v>photography</v>
      </c>
      <c r="R1215" t="str">
        <f t="shared" si="110"/>
        <v>photobooks</v>
      </c>
      <c r="S1215" s="10">
        <f t="shared" si="111"/>
        <v>42766.755787037036</v>
      </c>
      <c r="T1215" s="10">
        <f t="shared" si="112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13"/>
        <v>1.3180000000000001</v>
      </c>
      <c r="P1216" s="6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10">
        <f t="shared" si="111"/>
        <v>42164.840335648143</v>
      </c>
      <c r="T1216" s="10">
        <f t="shared" si="112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13"/>
        <v>7.8608020000000005</v>
      </c>
      <c r="P1217" s="6">
        <f t="shared" si="108"/>
        <v>71.59</v>
      </c>
      <c r="Q1217" t="str">
        <f t="shared" si="109"/>
        <v>photography</v>
      </c>
      <c r="R1217" t="str">
        <f t="shared" si="110"/>
        <v>photobooks</v>
      </c>
      <c r="S1217" s="10">
        <f t="shared" si="111"/>
        <v>41789.923101851848</v>
      </c>
      <c r="T1217" s="10">
        <f t="shared" si="112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13"/>
        <v>1.4570000000000001</v>
      </c>
      <c r="P1218" s="6">
        <f t="shared" ref="P1218:P1281" si="114">ROUND(E1218/L1218,2)</f>
        <v>91.88</v>
      </c>
      <c r="Q1218" t="str">
        <f t="shared" si="109"/>
        <v>photography</v>
      </c>
      <c r="R1218" t="str">
        <f t="shared" si="110"/>
        <v>photobooks</v>
      </c>
      <c r="S1218" s="10">
        <f t="shared" si="111"/>
        <v>42279.960416666669</v>
      </c>
      <c r="T1218" s="10">
        <f t="shared" si="112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113"/>
        <v>1.026</v>
      </c>
      <c r="P1219" s="6">
        <f t="shared" si="114"/>
        <v>148.57</v>
      </c>
      <c r="Q1219" t="str">
        <f t="shared" ref="Q1219:Q1282" si="115">LEFT($N1219,FIND("/",$N1219)-1)</f>
        <v>photography</v>
      </c>
      <c r="R1219" t="str">
        <f t="shared" ref="R1219:R1282" si="116">RIGHT($N1219,LEN($N1219)-FIND("/",$N1219))</f>
        <v>photobooks</v>
      </c>
      <c r="S1219" s="10">
        <f t="shared" ref="S1219:S1282" si="117">((($I1219/60)/60)/24)+DATE(1970,1,1)</f>
        <v>42565.809490740736</v>
      </c>
      <c r="T1219" s="10">
        <f t="shared" ref="T1219:T1282" si="118">((($J1219/60)/60)/24)+DATE(1970,1,1)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3"/>
        <v>1.7227777777777777</v>
      </c>
      <c r="P1220" s="6">
        <f t="shared" si="114"/>
        <v>174.21</v>
      </c>
      <c r="Q1220" t="str">
        <f t="shared" si="115"/>
        <v>photography</v>
      </c>
      <c r="R1220" t="str">
        <f t="shared" si="116"/>
        <v>photobooks</v>
      </c>
      <c r="S1220" s="10">
        <f t="shared" si="117"/>
        <v>42309.125</v>
      </c>
      <c r="T1220" s="10">
        <f t="shared" si="118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ref="O1221:O1284" si="119">$E1221/$D1221</f>
        <v>1.5916819571865444</v>
      </c>
      <c r="P1221" s="6">
        <f t="shared" si="114"/>
        <v>102.86</v>
      </c>
      <c r="Q1221" t="str">
        <f t="shared" si="115"/>
        <v>photography</v>
      </c>
      <c r="R1221" t="str">
        <f t="shared" si="116"/>
        <v>photobooks</v>
      </c>
      <c r="S1221" s="10">
        <f t="shared" si="117"/>
        <v>42663.461956018517</v>
      </c>
      <c r="T1221" s="10">
        <f t="shared" si="118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9"/>
        <v>1.0376666666666667</v>
      </c>
      <c r="P1222" s="6">
        <f t="shared" si="114"/>
        <v>111.18</v>
      </c>
      <c r="Q1222" t="str">
        <f t="shared" si="115"/>
        <v>photography</v>
      </c>
      <c r="R1222" t="str">
        <f t="shared" si="116"/>
        <v>photobooks</v>
      </c>
      <c r="S1222" s="10">
        <f t="shared" si="117"/>
        <v>42241.628611111111</v>
      </c>
      <c r="T1222" s="10">
        <f t="shared" si="118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9"/>
        <v>1.1140954545454547</v>
      </c>
      <c r="P1223" s="6">
        <f t="shared" si="114"/>
        <v>23.8</v>
      </c>
      <c r="Q1223" t="str">
        <f t="shared" si="115"/>
        <v>photography</v>
      </c>
      <c r="R1223" t="str">
        <f t="shared" si="116"/>
        <v>photobooks</v>
      </c>
      <c r="S1223" s="10">
        <f t="shared" si="117"/>
        <v>42708</v>
      </c>
      <c r="T1223" s="10">
        <f t="shared" si="118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9"/>
        <v>2.80375</v>
      </c>
      <c r="P1224" s="6">
        <f t="shared" si="114"/>
        <v>81.27</v>
      </c>
      <c r="Q1224" t="str">
        <f t="shared" si="115"/>
        <v>photography</v>
      </c>
      <c r="R1224" t="str">
        <f t="shared" si="116"/>
        <v>photobooks</v>
      </c>
      <c r="S1224" s="10">
        <f t="shared" si="117"/>
        <v>42461.166666666672</v>
      </c>
      <c r="T1224" s="10">
        <f t="shared" si="118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9"/>
        <v>1.1210606060606061</v>
      </c>
      <c r="P1225" s="6">
        <f t="shared" si="114"/>
        <v>116.21</v>
      </c>
      <c r="Q1225" t="str">
        <f t="shared" si="115"/>
        <v>photography</v>
      </c>
      <c r="R1225" t="str">
        <f t="shared" si="116"/>
        <v>photobooks</v>
      </c>
      <c r="S1225" s="10">
        <f t="shared" si="117"/>
        <v>42684.218854166669</v>
      </c>
      <c r="T1225" s="10">
        <f t="shared" si="118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9"/>
        <v>7.0666666666666669E-2</v>
      </c>
      <c r="P1226" s="6">
        <f t="shared" si="114"/>
        <v>58.89</v>
      </c>
      <c r="Q1226" t="str">
        <f t="shared" si="115"/>
        <v>music</v>
      </c>
      <c r="R1226" t="str">
        <f t="shared" si="116"/>
        <v>world music</v>
      </c>
      <c r="S1226" s="10">
        <f t="shared" si="117"/>
        <v>41796.549791666665</v>
      </c>
      <c r="T1226" s="10">
        <f t="shared" si="118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9"/>
        <v>4.3999999999999997E-2</v>
      </c>
      <c r="P1227" s="6">
        <f t="shared" si="114"/>
        <v>44</v>
      </c>
      <c r="Q1227" t="str">
        <f t="shared" si="115"/>
        <v>music</v>
      </c>
      <c r="R1227" t="str">
        <f t="shared" si="116"/>
        <v>world music</v>
      </c>
      <c r="S1227" s="10">
        <f t="shared" si="117"/>
        <v>41569.905995370369</v>
      </c>
      <c r="T1227" s="10">
        <f t="shared" si="118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9"/>
        <v>3.8739999999999997E-2</v>
      </c>
      <c r="P1228" s="6">
        <f t="shared" si="114"/>
        <v>48.43</v>
      </c>
      <c r="Q1228" t="str">
        <f t="shared" si="115"/>
        <v>music</v>
      </c>
      <c r="R1228" t="str">
        <f t="shared" si="116"/>
        <v>world music</v>
      </c>
      <c r="S1228" s="10">
        <f t="shared" si="117"/>
        <v>41750.041666666664</v>
      </c>
      <c r="T1228" s="10">
        <f t="shared" si="118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9"/>
        <v>0</v>
      </c>
      <c r="P1229" s="6" t="e">
        <f t="shared" si="114"/>
        <v>#DIV/0!</v>
      </c>
      <c r="Q1229" t="str">
        <f t="shared" si="115"/>
        <v>music</v>
      </c>
      <c r="R1229" t="str">
        <f t="shared" si="116"/>
        <v>world music</v>
      </c>
      <c r="S1229" s="10">
        <f t="shared" si="117"/>
        <v>41858.291666666664</v>
      </c>
      <c r="T1229" s="10">
        <f t="shared" si="118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9"/>
        <v>0.29299999999999998</v>
      </c>
      <c r="P1230" s="6">
        <f t="shared" si="114"/>
        <v>61.04</v>
      </c>
      <c r="Q1230" t="str">
        <f t="shared" si="115"/>
        <v>music</v>
      </c>
      <c r="R1230" t="str">
        <f t="shared" si="116"/>
        <v>world music</v>
      </c>
      <c r="S1230" s="10">
        <f t="shared" si="117"/>
        <v>40814.729259259257</v>
      </c>
      <c r="T1230" s="10">
        <f t="shared" si="118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9"/>
        <v>9.0909090909090905E-3</v>
      </c>
      <c r="P1231" s="6">
        <f t="shared" si="114"/>
        <v>25</v>
      </c>
      <c r="Q1231" t="str">
        <f t="shared" si="115"/>
        <v>music</v>
      </c>
      <c r="R1231" t="str">
        <f t="shared" si="116"/>
        <v>world music</v>
      </c>
      <c r="S1231" s="10">
        <f t="shared" si="117"/>
        <v>41015.666666666664</v>
      </c>
      <c r="T1231" s="10">
        <f t="shared" si="118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9"/>
        <v>0</v>
      </c>
      <c r="P1232" s="6" t="e">
        <f t="shared" si="114"/>
        <v>#DIV/0!</v>
      </c>
      <c r="Q1232" t="str">
        <f t="shared" si="115"/>
        <v>music</v>
      </c>
      <c r="R1232" t="str">
        <f t="shared" si="116"/>
        <v>world music</v>
      </c>
      <c r="S1232" s="10">
        <f t="shared" si="117"/>
        <v>40598.972569444442</v>
      </c>
      <c r="T1232" s="10">
        <f t="shared" si="118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9"/>
        <v>0</v>
      </c>
      <c r="P1233" s="6" t="e">
        <f t="shared" si="114"/>
        <v>#DIV/0!</v>
      </c>
      <c r="Q1233" t="str">
        <f t="shared" si="115"/>
        <v>music</v>
      </c>
      <c r="R1233" t="str">
        <f t="shared" si="116"/>
        <v>world music</v>
      </c>
      <c r="S1233" s="10">
        <f t="shared" si="117"/>
        <v>42244.041666666672</v>
      </c>
      <c r="T1233" s="10">
        <f t="shared" si="118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9"/>
        <v>8.0000000000000002E-3</v>
      </c>
      <c r="P1234" s="6">
        <f t="shared" si="114"/>
        <v>40</v>
      </c>
      <c r="Q1234" t="str">
        <f t="shared" si="115"/>
        <v>music</v>
      </c>
      <c r="R1234" t="str">
        <f t="shared" si="116"/>
        <v>world music</v>
      </c>
      <c r="S1234" s="10">
        <f t="shared" si="117"/>
        <v>41553.848032407412</v>
      </c>
      <c r="T1234" s="10">
        <f t="shared" si="118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9"/>
        <v>0.11600000000000001</v>
      </c>
      <c r="P1235" s="6">
        <f t="shared" si="114"/>
        <v>19.329999999999998</v>
      </c>
      <c r="Q1235" t="str">
        <f t="shared" si="115"/>
        <v>music</v>
      </c>
      <c r="R1235" t="str">
        <f t="shared" si="116"/>
        <v>world music</v>
      </c>
      <c r="S1235" s="10">
        <f t="shared" si="117"/>
        <v>40960.948773148149</v>
      </c>
      <c r="T1235" s="10">
        <f t="shared" si="118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9"/>
        <v>0</v>
      </c>
      <c r="P1236" s="6" t="e">
        <f t="shared" si="114"/>
        <v>#DIV/0!</v>
      </c>
      <c r="Q1236" t="str">
        <f t="shared" si="115"/>
        <v>music</v>
      </c>
      <c r="R1236" t="str">
        <f t="shared" si="116"/>
        <v>world music</v>
      </c>
      <c r="S1236" s="10">
        <f t="shared" si="117"/>
        <v>42037.788680555561</v>
      </c>
      <c r="T1236" s="10">
        <f t="shared" si="118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9"/>
        <v>2.787363950092912E-2</v>
      </c>
      <c r="P1237" s="6">
        <f t="shared" si="114"/>
        <v>35</v>
      </c>
      <c r="Q1237" t="str">
        <f t="shared" si="115"/>
        <v>music</v>
      </c>
      <c r="R1237" t="str">
        <f t="shared" si="116"/>
        <v>world music</v>
      </c>
      <c r="S1237" s="10">
        <f t="shared" si="117"/>
        <v>41623.135405092595</v>
      </c>
      <c r="T1237" s="10">
        <f t="shared" si="118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9"/>
        <v>0</v>
      </c>
      <c r="P1238" s="6" t="e">
        <f t="shared" si="114"/>
        <v>#DIV/0!</v>
      </c>
      <c r="Q1238" t="str">
        <f t="shared" si="115"/>
        <v>music</v>
      </c>
      <c r="R1238" t="str">
        <f t="shared" si="116"/>
        <v>world music</v>
      </c>
      <c r="S1238" s="10">
        <f t="shared" si="117"/>
        <v>41118.666666666664</v>
      </c>
      <c r="T1238" s="10">
        <f t="shared" si="118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9"/>
        <v>0</v>
      </c>
      <c r="P1239" s="6" t="e">
        <f t="shared" si="114"/>
        <v>#DIV/0!</v>
      </c>
      <c r="Q1239" t="str">
        <f t="shared" si="115"/>
        <v>music</v>
      </c>
      <c r="R1239" t="str">
        <f t="shared" si="116"/>
        <v>world music</v>
      </c>
      <c r="S1239" s="10">
        <f t="shared" si="117"/>
        <v>41145.283159722225</v>
      </c>
      <c r="T1239" s="10">
        <f t="shared" si="118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9"/>
        <v>0.17799999999999999</v>
      </c>
      <c r="P1240" s="6">
        <f t="shared" si="114"/>
        <v>59.33</v>
      </c>
      <c r="Q1240" t="str">
        <f t="shared" si="115"/>
        <v>music</v>
      </c>
      <c r="R1240" t="str">
        <f t="shared" si="116"/>
        <v>world music</v>
      </c>
      <c r="S1240" s="10">
        <f t="shared" si="117"/>
        <v>40761.61037037037</v>
      </c>
      <c r="T1240" s="10">
        <f t="shared" si="118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9"/>
        <v>0</v>
      </c>
      <c r="P1241" s="6" t="e">
        <f t="shared" si="114"/>
        <v>#DIV/0!</v>
      </c>
      <c r="Q1241" t="str">
        <f t="shared" si="115"/>
        <v>music</v>
      </c>
      <c r="R1241" t="str">
        <f t="shared" si="116"/>
        <v>world music</v>
      </c>
      <c r="S1241" s="10">
        <f t="shared" si="117"/>
        <v>40913.962581018517</v>
      </c>
      <c r="T1241" s="10">
        <f t="shared" si="118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9"/>
        <v>3.0124999999999999E-2</v>
      </c>
      <c r="P1242" s="6">
        <f t="shared" si="114"/>
        <v>30.13</v>
      </c>
      <c r="Q1242" t="str">
        <f t="shared" si="115"/>
        <v>music</v>
      </c>
      <c r="R1242" t="str">
        <f t="shared" si="116"/>
        <v>world music</v>
      </c>
      <c r="S1242" s="10">
        <f t="shared" si="117"/>
        <v>41467.910416666666</v>
      </c>
      <c r="T1242" s="10">
        <f t="shared" si="118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9"/>
        <v>0.50739999999999996</v>
      </c>
      <c r="P1243" s="6">
        <f t="shared" si="114"/>
        <v>74.62</v>
      </c>
      <c r="Q1243" t="str">
        <f t="shared" si="115"/>
        <v>music</v>
      </c>
      <c r="R1243" t="str">
        <f t="shared" si="116"/>
        <v>world music</v>
      </c>
      <c r="S1243" s="10">
        <f t="shared" si="117"/>
        <v>41946.249305555553</v>
      </c>
      <c r="T1243" s="10">
        <f t="shared" si="118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9"/>
        <v>5.4884742041712408E-3</v>
      </c>
      <c r="P1244" s="6">
        <f t="shared" si="114"/>
        <v>5</v>
      </c>
      <c r="Q1244" t="str">
        <f t="shared" si="115"/>
        <v>music</v>
      </c>
      <c r="R1244" t="str">
        <f t="shared" si="116"/>
        <v>world music</v>
      </c>
      <c r="S1244" s="10">
        <f t="shared" si="117"/>
        <v>40797.554166666669</v>
      </c>
      <c r="T1244" s="10">
        <f t="shared" si="118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9"/>
        <v>0.14091666666666666</v>
      </c>
      <c r="P1245" s="6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10">
        <f t="shared" si="117"/>
        <v>40732.875</v>
      </c>
      <c r="T1245" s="10">
        <f t="shared" si="118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9"/>
        <v>1.038</v>
      </c>
      <c r="P1246" s="6">
        <f t="shared" si="114"/>
        <v>46.13</v>
      </c>
      <c r="Q1246" t="str">
        <f t="shared" si="115"/>
        <v>music</v>
      </c>
      <c r="R1246" t="str">
        <f t="shared" si="116"/>
        <v>rock</v>
      </c>
      <c r="S1246" s="10">
        <f t="shared" si="117"/>
        <v>41386.875</v>
      </c>
      <c r="T1246" s="10">
        <f t="shared" si="118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9"/>
        <v>1.2024999999999999</v>
      </c>
      <c r="P1247" s="6">
        <f t="shared" si="114"/>
        <v>141.47</v>
      </c>
      <c r="Q1247" t="str">
        <f t="shared" si="115"/>
        <v>music</v>
      </c>
      <c r="R1247" t="str">
        <f t="shared" si="116"/>
        <v>rock</v>
      </c>
      <c r="S1247" s="10">
        <f t="shared" si="117"/>
        <v>41804.599930555552</v>
      </c>
      <c r="T1247" s="10">
        <f t="shared" si="118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9"/>
        <v>1.17</v>
      </c>
      <c r="P1248" s="6">
        <f t="shared" si="114"/>
        <v>75.48</v>
      </c>
      <c r="Q1248" t="str">
        <f t="shared" si="115"/>
        <v>music</v>
      </c>
      <c r="R1248" t="str">
        <f t="shared" si="116"/>
        <v>rock</v>
      </c>
      <c r="S1248" s="10">
        <f t="shared" si="117"/>
        <v>40883.085057870368</v>
      </c>
      <c r="T1248" s="10">
        <f t="shared" si="118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9"/>
        <v>1.2214285714285715</v>
      </c>
      <c r="P1249" s="6">
        <f t="shared" si="114"/>
        <v>85.5</v>
      </c>
      <c r="Q1249" t="str">
        <f t="shared" si="115"/>
        <v>music</v>
      </c>
      <c r="R1249" t="str">
        <f t="shared" si="116"/>
        <v>rock</v>
      </c>
      <c r="S1249" s="10">
        <f t="shared" si="117"/>
        <v>41400.292303240742</v>
      </c>
      <c r="T1249" s="10">
        <f t="shared" si="118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9"/>
        <v>1.5164</v>
      </c>
      <c r="P1250" s="6">
        <f t="shared" si="114"/>
        <v>64.25</v>
      </c>
      <c r="Q1250" t="str">
        <f t="shared" si="115"/>
        <v>music</v>
      </c>
      <c r="R1250" t="str">
        <f t="shared" si="116"/>
        <v>rock</v>
      </c>
      <c r="S1250" s="10">
        <f t="shared" si="117"/>
        <v>41803.290972222225</v>
      </c>
      <c r="T1250" s="10">
        <f t="shared" si="118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9"/>
        <v>1.0444</v>
      </c>
      <c r="P1251" s="6">
        <f t="shared" si="114"/>
        <v>64.47</v>
      </c>
      <c r="Q1251" t="str">
        <f t="shared" si="115"/>
        <v>music</v>
      </c>
      <c r="R1251" t="str">
        <f t="shared" si="116"/>
        <v>rock</v>
      </c>
      <c r="S1251" s="10">
        <f t="shared" si="117"/>
        <v>41097.74086805556</v>
      </c>
      <c r="T1251" s="10">
        <f t="shared" si="118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9"/>
        <v>2.0015333333333332</v>
      </c>
      <c r="P1252" s="6">
        <f t="shared" si="114"/>
        <v>118.2</v>
      </c>
      <c r="Q1252" t="str">
        <f t="shared" si="115"/>
        <v>music</v>
      </c>
      <c r="R1252" t="str">
        <f t="shared" si="116"/>
        <v>rock</v>
      </c>
      <c r="S1252" s="10">
        <f t="shared" si="117"/>
        <v>41888.64271990741</v>
      </c>
      <c r="T1252" s="10">
        <f t="shared" si="118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9"/>
        <v>1.018</v>
      </c>
      <c r="P1253" s="6">
        <f t="shared" si="114"/>
        <v>82.54</v>
      </c>
      <c r="Q1253" t="str">
        <f t="shared" si="115"/>
        <v>music</v>
      </c>
      <c r="R1253" t="str">
        <f t="shared" si="116"/>
        <v>rock</v>
      </c>
      <c r="S1253" s="10">
        <f t="shared" si="117"/>
        <v>40811.814432870371</v>
      </c>
      <c r="T1253" s="10">
        <f t="shared" si="118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9"/>
        <v>1.3765714285714286</v>
      </c>
      <c r="P1254" s="6">
        <f t="shared" si="114"/>
        <v>34.17</v>
      </c>
      <c r="Q1254" t="str">
        <f t="shared" si="115"/>
        <v>music</v>
      </c>
      <c r="R1254" t="str">
        <f t="shared" si="116"/>
        <v>rock</v>
      </c>
      <c r="S1254" s="10">
        <f t="shared" si="117"/>
        <v>41571.988067129627</v>
      </c>
      <c r="T1254" s="10">
        <f t="shared" si="118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9"/>
        <v>3038.3319999999999</v>
      </c>
      <c r="P1255" s="6">
        <f t="shared" si="114"/>
        <v>42.73</v>
      </c>
      <c r="Q1255" t="str">
        <f t="shared" si="115"/>
        <v>music</v>
      </c>
      <c r="R1255" t="str">
        <f t="shared" si="116"/>
        <v>rock</v>
      </c>
      <c r="S1255" s="10">
        <f t="shared" si="117"/>
        <v>41885.783645833333</v>
      </c>
      <c r="T1255" s="10">
        <f t="shared" si="118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9"/>
        <v>1.9885074626865671</v>
      </c>
      <c r="P1256" s="6">
        <f t="shared" si="114"/>
        <v>94.49</v>
      </c>
      <c r="Q1256" t="str">
        <f t="shared" si="115"/>
        <v>music</v>
      </c>
      <c r="R1256" t="str">
        <f t="shared" si="116"/>
        <v>rock</v>
      </c>
      <c r="S1256" s="10">
        <f t="shared" si="117"/>
        <v>40544.207638888889</v>
      </c>
      <c r="T1256" s="10">
        <f t="shared" si="118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9"/>
        <v>2.0236666666666667</v>
      </c>
      <c r="P1257" s="6">
        <f t="shared" si="114"/>
        <v>55.7</v>
      </c>
      <c r="Q1257" t="str">
        <f t="shared" si="115"/>
        <v>music</v>
      </c>
      <c r="R1257" t="str">
        <f t="shared" si="116"/>
        <v>rock</v>
      </c>
      <c r="S1257" s="10">
        <f t="shared" si="117"/>
        <v>41609.887175925927</v>
      </c>
      <c r="T1257" s="10">
        <f t="shared" si="118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9"/>
        <v>1.1796376666666666</v>
      </c>
      <c r="P1258" s="6">
        <f t="shared" si="114"/>
        <v>98.03</v>
      </c>
      <c r="Q1258" t="str">
        <f t="shared" si="115"/>
        <v>music</v>
      </c>
      <c r="R1258" t="str">
        <f t="shared" si="116"/>
        <v>rock</v>
      </c>
      <c r="S1258" s="10">
        <f t="shared" si="117"/>
        <v>40951.919340277782</v>
      </c>
      <c r="T1258" s="10">
        <f t="shared" si="118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9"/>
        <v>2.9472727272727273</v>
      </c>
      <c r="P1259" s="6">
        <f t="shared" si="114"/>
        <v>92.1</v>
      </c>
      <c r="Q1259" t="str">
        <f t="shared" si="115"/>
        <v>music</v>
      </c>
      <c r="R1259" t="str">
        <f t="shared" si="116"/>
        <v>rock</v>
      </c>
      <c r="S1259" s="10">
        <f t="shared" si="117"/>
        <v>40636.043865740743</v>
      </c>
      <c r="T1259" s="10">
        <f t="shared" si="118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9"/>
        <v>2.1314633333333335</v>
      </c>
      <c r="P1260" s="6">
        <f t="shared" si="114"/>
        <v>38.18</v>
      </c>
      <c r="Q1260" t="str">
        <f t="shared" si="115"/>
        <v>music</v>
      </c>
      <c r="R1260" t="str">
        <f t="shared" si="116"/>
        <v>rock</v>
      </c>
      <c r="S1260" s="10">
        <f t="shared" si="117"/>
        <v>41517.611250000002</v>
      </c>
      <c r="T1260" s="10">
        <f t="shared" si="118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9"/>
        <v>1.0424</v>
      </c>
      <c r="P1261" s="6">
        <f t="shared" si="114"/>
        <v>27.15</v>
      </c>
      <c r="Q1261" t="str">
        <f t="shared" si="115"/>
        <v>music</v>
      </c>
      <c r="R1261" t="str">
        <f t="shared" si="116"/>
        <v>rock</v>
      </c>
      <c r="S1261" s="10">
        <f t="shared" si="117"/>
        <v>41799.165972222225</v>
      </c>
      <c r="T1261" s="10">
        <f t="shared" si="118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9"/>
        <v>1.1366666666666667</v>
      </c>
      <c r="P1262" s="6">
        <f t="shared" si="114"/>
        <v>50.69</v>
      </c>
      <c r="Q1262" t="str">
        <f t="shared" si="115"/>
        <v>music</v>
      </c>
      <c r="R1262" t="str">
        <f t="shared" si="116"/>
        <v>rock</v>
      </c>
      <c r="S1262" s="10">
        <f t="shared" si="117"/>
        <v>41696.842824074076</v>
      </c>
      <c r="T1262" s="10">
        <f t="shared" si="118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9"/>
        <v>1.0125</v>
      </c>
      <c r="P1263" s="6">
        <f t="shared" si="114"/>
        <v>38.94</v>
      </c>
      <c r="Q1263" t="str">
        <f t="shared" si="115"/>
        <v>music</v>
      </c>
      <c r="R1263" t="str">
        <f t="shared" si="116"/>
        <v>rock</v>
      </c>
      <c r="S1263" s="10">
        <f t="shared" si="117"/>
        <v>41668.342905092592</v>
      </c>
      <c r="T1263" s="10">
        <f t="shared" si="118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9"/>
        <v>1.2541538461538462</v>
      </c>
      <c r="P1264" s="6">
        <f t="shared" si="114"/>
        <v>77.64</v>
      </c>
      <c r="Q1264" t="str">
        <f t="shared" si="115"/>
        <v>music</v>
      </c>
      <c r="R1264" t="str">
        <f t="shared" si="116"/>
        <v>rock</v>
      </c>
      <c r="S1264" s="10">
        <f t="shared" si="117"/>
        <v>41686.762638888889</v>
      </c>
      <c r="T1264" s="10">
        <f t="shared" si="118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9"/>
        <v>1.19</v>
      </c>
      <c r="P1265" s="6">
        <f t="shared" si="114"/>
        <v>43.54</v>
      </c>
      <c r="Q1265" t="str">
        <f t="shared" si="115"/>
        <v>music</v>
      </c>
      <c r="R1265" t="str">
        <f t="shared" si="116"/>
        <v>rock</v>
      </c>
      <c r="S1265" s="10">
        <f t="shared" si="117"/>
        <v>41727.041666666664</v>
      </c>
      <c r="T1265" s="10">
        <f t="shared" si="118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9"/>
        <v>1.6646153846153846</v>
      </c>
      <c r="P1266" s="6">
        <f t="shared" si="114"/>
        <v>31.82</v>
      </c>
      <c r="Q1266" t="str">
        <f t="shared" si="115"/>
        <v>music</v>
      </c>
      <c r="R1266" t="str">
        <f t="shared" si="116"/>
        <v>rock</v>
      </c>
      <c r="S1266" s="10">
        <f t="shared" si="117"/>
        <v>41576.662997685184</v>
      </c>
      <c r="T1266" s="10">
        <f t="shared" si="118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9"/>
        <v>1.1914771428571429</v>
      </c>
      <c r="P1267" s="6">
        <f t="shared" si="114"/>
        <v>63.18</v>
      </c>
      <c r="Q1267" t="str">
        <f t="shared" si="115"/>
        <v>music</v>
      </c>
      <c r="R1267" t="str">
        <f t="shared" si="116"/>
        <v>rock</v>
      </c>
      <c r="S1267" s="10">
        <f t="shared" si="117"/>
        <v>40512.655266203699</v>
      </c>
      <c r="T1267" s="10">
        <f t="shared" si="118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9"/>
        <v>1.0047368421052632</v>
      </c>
      <c r="P1268" s="6">
        <f t="shared" si="114"/>
        <v>190.9</v>
      </c>
      <c r="Q1268" t="str">
        <f t="shared" si="115"/>
        <v>music</v>
      </c>
      <c r="R1268" t="str">
        <f t="shared" si="116"/>
        <v>rock</v>
      </c>
      <c r="S1268" s="10">
        <f t="shared" si="117"/>
        <v>41650.87667824074</v>
      </c>
      <c r="T1268" s="10">
        <f t="shared" si="118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9"/>
        <v>1.018</v>
      </c>
      <c r="P1269" s="6">
        <f t="shared" si="114"/>
        <v>140.86000000000001</v>
      </c>
      <c r="Q1269" t="str">
        <f t="shared" si="115"/>
        <v>music</v>
      </c>
      <c r="R1269" t="str">
        <f t="shared" si="116"/>
        <v>rock</v>
      </c>
      <c r="S1269" s="10">
        <f t="shared" si="117"/>
        <v>41479.585162037038</v>
      </c>
      <c r="T1269" s="10">
        <f t="shared" si="118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9"/>
        <v>1.1666666666666667</v>
      </c>
      <c r="P1270" s="6">
        <f t="shared" si="114"/>
        <v>76.92</v>
      </c>
      <c r="Q1270" t="str">
        <f t="shared" si="115"/>
        <v>music</v>
      </c>
      <c r="R1270" t="str">
        <f t="shared" si="116"/>
        <v>rock</v>
      </c>
      <c r="S1270" s="10">
        <f t="shared" si="117"/>
        <v>41537.845451388886</v>
      </c>
      <c r="T1270" s="10">
        <f t="shared" si="118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9"/>
        <v>1.0864893617021276</v>
      </c>
      <c r="P1271" s="6">
        <f t="shared" si="114"/>
        <v>99.16</v>
      </c>
      <c r="Q1271" t="str">
        <f t="shared" si="115"/>
        <v>music</v>
      </c>
      <c r="R1271" t="str">
        <f t="shared" si="116"/>
        <v>rock</v>
      </c>
      <c r="S1271" s="10">
        <f t="shared" si="117"/>
        <v>42476</v>
      </c>
      <c r="T1271" s="10">
        <f t="shared" si="118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9"/>
        <v>1.1472</v>
      </c>
      <c r="P1272" s="6">
        <f t="shared" si="114"/>
        <v>67.88</v>
      </c>
      <c r="Q1272" t="str">
        <f t="shared" si="115"/>
        <v>music</v>
      </c>
      <c r="R1272" t="str">
        <f t="shared" si="116"/>
        <v>rock</v>
      </c>
      <c r="S1272" s="10">
        <f t="shared" si="117"/>
        <v>40993.815300925926</v>
      </c>
      <c r="T1272" s="10">
        <f t="shared" si="118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9"/>
        <v>1.018</v>
      </c>
      <c r="P1273" s="6">
        <f t="shared" si="114"/>
        <v>246.29</v>
      </c>
      <c r="Q1273" t="str">
        <f t="shared" si="115"/>
        <v>music</v>
      </c>
      <c r="R1273" t="str">
        <f t="shared" si="116"/>
        <v>rock</v>
      </c>
      <c r="S1273" s="10">
        <f t="shared" si="117"/>
        <v>41591.725219907406</v>
      </c>
      <c r="T1273" s="10">
        <f t="shared" si="118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9"/>
        <v>1.06</v>
      </c>
      <c r="P1274" s="6">
        <f t="shared" si="114"/>
        <v>189.29</v>
      </c>
      <c r="Q1274" t="str">
        <f t="shared" si="115"/>
        <v>music</v>
      </c>
      <c r="R1274" t="str">
        <f t="shared" si="116"/>
        <v>rock</v>
      </c>
      <c r="S1274" s="10">
        <f t="shared" si="117"/>
        <v>40344.166666666664</v>
      </c>
      <c r="T1274" s="10">
        <f t="shared" si="118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9"/>
        <v>1.0349999999999999</v>
      </c>
      <c r="P1275" s="6">
        <f t="shared" si="114"/>
        <v>76.67</v>
      </c>
      <c r="Q1275" t="str">
        <f t="shared" si="115"/>
        <v>music</v>
      </c>
      <c r="R1275" t="str">
        <f t="shared" si="116"/>
        <v>rock</v>
      </c>
      <c r="S1275" s="10">
        <f t="shared" si="117"/>
        <v>41882.730219907404</v>
      </c>
      <c r="T1275" s="10">
        <f t="shared" si="118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9"/>
        <v>1.5497535999999998</v>
      </c>
      <c r="P1276" s="6">
        <f t="shared" si="114"/>
        <v>82.96</v>
      </c>
      <c r="Q1276" t="str">
        <f t="shared" si="115"/>
        <v>music</v>
      </c>
      <c r="R1276" t="str">
        <f t="shared" si="116"/>
        <v>rock</v>
      </c>
      <c r="S1276" s="10">
        <f t="shared" si="117"/>
        <v>41151.690104166664</v>
      </c>
      <c r="T1276" s="10">
        <f t="shared" si="118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9"/>
        <v>1.6214066666666667</v>
      </c>
      <c r="P1277" s="6">
        <f t="shared" si="114"/>
        <v>62.52</v>
      </c>
      <c r="Q1277" t="str">
        <f t="shared" si="115"/>
        <v>music</v>
      </c>
      <c r="R1277" t="str">
        <f t="shared" si="116"/>
        <v>rock</v>
      </c>
      <c r="S1277" s="10">
        <f t="shared" si="117"/>
        <v>41493.867905092593</v>
      </c>
      <c r="T1277" s="10">
        <f t="shared" si="118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9"/>
        <v>1.0442100000000001</v>
      </c>
      <c r="P1278" s="6">
        <f t="shared" si="114"/>
        <v>46.07</v>
      </c>
      <c r="Q1278" t="str">
        <f t="shared" si="115"/>
        <v>music</v>
      </c>
      <c r="R1278" t="str">
        <f t="shared" si="116"/>
        <v>rock</v>
      </c>
      <c r="S1278" s="10">
        <f t="shared" si="117"/>
        <v>40057.166666666664</v>
      </c>
      <c r="T1278" s="10">
        <f t="shared" si="118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9"/>
        <v>1.0612433333333333</v>
      </c>
      <c r="P1279" s="6">
        <f t="shared" si="114"/>
        <v>38.54</v>
      </c>
      <c r="Q1279" t="str">
        <f t="shared" si="115"/>
        <v>music</v>
      </c>
      <c r="R1279" t="str">
        <f t="shared" si="116"/>
        <v>rock</v>
      </c>
      <c r="S1279" s="10">
        <f t="shared" si="117"/>
        <v>41156.561886574076</v>
      </c>
      <c r="T1279" s="10">
        <f t="shared" si="118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9"/>
        <v>1.5493846153846154</v>
      </c>
      <c r="P1280" s="6">
        <f t="shared" si="114"/>
        <v>53.01</v>
      </c>
      <c r="Q1280" t="str">
        <f t="shared" si="115"/>
        <v>music</v>
      </c>
      <c r="R1280" t="str">
        <f t="shared" si="116"/>
        <v>rock</v>
      </c>
      <c r="S1280" s="10">
        <f t="shared" si="117"/>
        <v>41815.083333333336</v>
      </c>
      <c r="T1280" s="10">
        <f t="shared" si="118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9"/>
        <v>1.1077157238734421</v>
      </c>
      <c r="P1281" s="6">
        <f t="shared" si="114"/>
        <v>73.36</v>
      </c>
      <c r="Q1281" t="str">
        <f t="shared" si="115"/>
        <v>music</v>
      </c>
      <c r="R1281" t="str">
        <f t="shared" si="116"/>
        <v>rock</v>
      </c>
      <c r="S1281" s="10">
        <f t="shared" si="117"/>
        <v>41722.057523148149</v>
      </c>
      <c r="T1281" s="10">
        <f t="shared" si="118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9"/>
        <v>1.1091186666666666</v>
      </c>
      <c r="P1282" s="6">
        <f t="shared" ref="P1282:P1345" si="120">ROUND(E1282/L1282,2)</f>
        <v>127.98</v>
      </c>
      <c r="Q1282" t="str">
        <f t="shared" si="115"/>
        <v>music</v>
      </c>
      <c r="R1282" t="str">
        <f t="shared" si="116"/>
        <v>rock</v>
      </c>
      <c r="S1282" s="10">
        <f t="shared" si="117"/>
        <v>40603.757569444446</v>
      </c>
      <c r="T1282" s="10">
        <f t="shared" si="118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119"/>
        <v>1.1071428571428572</v>
      </c>
      <c r="P1283" s="6">
        <f t="shared" si="120"/>
        <v>104.73</v>
      </c>
      <c r="Q1283" t="str">
        <f t="shared" ref="Q1283:Q1346" si="121">LEFT($N1283,FIND("/",$N1283)-1)</f>
        <v>music</v>
      </c>
      <c r="R1283" t="str">
        <f t="shared" ref="R1283:R1346" si="122">RIGHT($N1283,LEN($N1283)-FIND("/",$N1283))</f>
        <v>rock</v>
      </c>
      <c r="S1283" s="10">
        <f t="shared" ref="S1283:S1346" si="123">((($I1283/60)/60)/24)+DATE(1970,1,1)</f>
        <v>41483.743472222224</v>
      </c>
      <c r="T1283" s="10">
        <f t="shared" ref="T1283:T1346" si="124">((($J1283/60)/60)/24)+DATE(1970,1,1)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19"/>
        <v>1.2361333333333333</v>
      </c>
      <c r="P1284" s="6">
        <f t="shared" si="120"/>
        <v>67.67</v>
      </c>
      <c r="Q1284" t="str">
        <f t="shared" si="121"/>
        <v>music</v>
      </c>
      <c r="R1284" t="str">
        <f t="shared" si="122"/>
        <v>rock</v>
      </c>
      <c r="S1284" s="10">
        <f t="shared" si="123"/>
        <v>41617.207638888889</v>
      </c>
      <c r="T1284" s="10">
        <f t="shared" si="124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ref="O1285:O1348" si="125">$E1285/$D1285</f>
        <v>2.1105</v>
      </c>
      <c r="P1285" s="6">
        <f t="shared" si="120"/>
        <v>95.93</v>
      </c>
      <c r="Q1285" t="str">
        <f t="shared" si="121"/>
        <v>music</v>
      </c>
      <c r="R1285" t="str">
        <f t="shared" si="122"/>
        <v>rock</v>
      </c>
      <c r="S1285" s="10">
        <f t="shared" si="123"/>
        <v>41344.166666666664</v>
      </c>
      <c r="T1285" s="10">
        <f t="shared" si="124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5"/>
        <v>1.01</v>
      </c>
      <c r="P1286" s="6">
        <f t="shared" si="120"/>
        <v>65.16</v>
      </c>
      <c r="Q1286" t="str">
        <f t="shared" si="121"/>
        <v>theater</v>
      </c>
      <c r="R1286" t="str">
        <f t="shared" si="122"/>
        <v>plays</v>
      </c>
      <c r="S1286" s="10">
        <f t="shared" si="123"/>
        <v>42735.707638888889</v>
      </c>
      <c r="T1286" s="10">
        <f t="shared" si="124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5"/>
        <v>1.0165</v>
      </c>
      <c r="P1287" s="6">
        <f t="shared" si="120"/>
        <v>32.270000000000003</v>
      </c>
      <c r="Q1287" t="str">
        <f t="shared" si="121"/>
        <v>theater</v>
      </c>
      <c r="R1287" t="str">
        <f t="shared" si="122"/>
        <v>plays</v>
      </c>
      <c r="S1287" s="10">
        <f t="shared" si="123"/>
        <v>42175.583043981482</v>
      </c>
      <c r="T1287" s="10">
        <f t="shared" si="124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5"/>
        <v>1.0833333333333333</v>
      </c>
      <c r="P1288" s="6">
        <f t="shared" si="120"/>
        <v>81.25</v>
      </c>
      <c r="Q1288" t="str">
        <f t="shared" si="121"/>
        <v>theater</v>
      </c>
      <c r="R1288" t="str">
        <f t="shared" si="122"/>
        <v>plays</v>
      </c>
      <c r="S1288" s="10">
        <f t="shared" si="123"/>
        <v>42052.583333333328</v>
      </c>
      <c r="T1288" s="10">
        <f t="shared" si="124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5"/>
        <v>2.42</v>
      </c>
      <c r="P1289" s="6">
        <f t="shared" si="120"/>
        <v>24.2</v>
      </c>
      <c r="Q1289" t="str">
        <f t="shared" si="121"/>
        <v>theater</v>
      </c>
      <c r="R1289" t="str">
        <f t="shared" si="122"/>
        <v>plays</v>
      </c>
      <c r="S1289" s="10">
        <f t="shared" si="123"/>
        <v>42167.621018518519</v>
      </c>
      <c r="T1289" s="10">
        <f t="shared" si="124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5"/>
        <v>1.0044999999999999</v>
      </c>
      <c r="P1290" s="6">
        <f t="shared" si="120"/>
        <v>65.87</v>
      </c>
      <c r="Q1290" t="str">
        <f t="shared" si="121"/>
        <v>theater</v>
      </c>
      <c r="R1290" t="str">
        <f t="shared" si="122"/>
        <v>plays</v>
      </c>
      <c r="S1290" s="10">
        <f t="shared" si="123"/>
        <v>42592.166666666672</v>
      </c>
      <c r="T1290" s="10">
        <f t="shared" si="124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5"/>
        <v>1.2506666666666666</v>
      </c>
      <c r="P1291" s="6">
        <f t="shared" si="120"/>
        <v>36.08</v>
      </c>
      <c r="Q1291" t="str">
        <f t="shared" si="121"/>
        <v>theater</v>
      </c>
      <c r="R1291" t="str">
        <f t="shared" si="122"/>
        <v>plays</v>
      </c>
      <c r="S1291" s="10">
        <f t="shared" si="123"/>
        <v>42739.134780092587</v>
      </c>
      <c r="T1291" s="10">
        <f t="shared" si="124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5"/>
        <v>1.0857142857142856</v>
      </c>
      <c r="P1292" s="6">
        <f t="shared" si="120"/>
        <v>44.19</v>
      </c>
      <c r="Q1292" t="str">
        <f t="shared" si="121"/>
        <v>theater</v>
      </c>
      <c r="R1292" t="str">
        <f t="shared" si="122"/>
        <v>plays</v>
      </c>
      <c r="S1292" s="10">
        <f t="shared" si="123"/>
        <v>42117.290972222225</v>
      </c>
      <c r="T1292" s="10">
        <f t="shared" si="124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5"/>
        <v>1.4570000000000001</v>
      </c>
      <c r="P1293" s="6">
        <f t="shared" si="120"/>
        <v>104.07</v>
      </c>
      <c r="Q1293" t="str">
        <f t="shared" si="121"/>
        <v>theater</v>
      </c>
      <c r="R1293" t="str">
        <f t="shared" si="122"/>
        <v>plays</v>
      </c>
      <c r="S1293" s="10">
        <f t="shared" si="123"/>
        <v>42101.291666666672</v>
      </c>
      <c r="T1293" s="10">
        <f t="shared" si="124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5"/>
        <v>1.1000000000000001</v>
      </c>
      <c r="P1294" s="6">
        <f t="shared" si="120"/>
        <v>35.96</v>
      </c>
      <c r="Q1294" t="str">
        <f t="shared" si="121"/>
        <v>theater</v>
      </c>
      <c r="R1294" t="str">
        <f t="shared" si="122"/>
        <v>plays</v>
      </c>
      <c r="S1294" s="10">
        <f t="shared" si="123"/>
        <v>42283.957638888889</v>
      </c>
      <c r="T1294" s="10">
        <f t="shared" si="124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5"/>
        <v>1.0223333333333333</v>
      </c>
      <c r="P1295" s="6">
        <f t="shared" si="120"/>
        <v>127.79</v>
      </c>
      <c r="Q1295" t="str">
        <f t="shared" si="121"/>
        <v>theater</v>
      </c>
      <c r="R1295" t="str">
        <f t="shared" si="122"/>
        <v>plays</v>
      </c>
      <c r="S1295" s="10">
        <f t="shared" si="123"/>
        <v>42322.742719907401</v>
      </c>
      <c r="T1295" s="10">
        <f t="shared" si="124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5"/>
        <v>1.22</v>
      </c>
      <c r="P1296" s="6">
        <f t="shared" si="120"/>
        <v>27.73</v>
      </c>
      <c r="Q1296" t="str">
        <f t="shared" si="121"/>
        <v>theater</v>
      </c>
      <c r="R1296" t="str">
        <f t="shared" si="122"/>
        <v>plays</v>
      </c>
      <c r="S1296" s="10">
        <f t="shared" si="123"/>
        <v>42296.458333333328</v>
      </c>
      <c r="T1296" s="10">
        <f t="shared" si="124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5"/>
        <v>1.0196000000000001</v>
      </c>
      <c r="P1297" s="6">
        <f t="shared" si="120"/>
        <v>39.83</v>
      </c>
      <c r="Q1297" t="str">
        <f t="shared" si="121"/>
        <v>theater</v>
      </c>
      <c r="R1297" t="str">
        <f t="shared" si="122"/>
        <v>plays</v>
      </c>
      <c r="S1297" s="10">
        <f t="shared" si="123"/>
        <v>42214.708333333328</v>
      </c>
      <c r="T1297" s="10">
        <f t="shared" si="124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5"/>
        <v>1.411764705882353</v>
      </c>
      <c r="P1298" s="6">
        <f t="shared" si="120"/>
        <v>52.17</v>
      </c>
      <c r="Q1298" t="str">
        <f t="shared" si="121"/>
        <v>theater</v>
      </c>
      <c r="R1298" t="str">
        <f t="shared" si="122"/>
        <v>plays</v>
      </c>
      <c r="S1298" s="10">
        <f t="shared" si="123"/>
        <v>42443.008946759262</v>
      </c>
      <c r="T1298" s="10">
        <f t="shared" si="124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5"/>
        <v>1.0952500000000001</v>
      </c>
      <c r="P1299" s="6">
        <f t="shared" si="120"/>
        <v>92.04</v>
      </c>
      <c r="Q1299" t="str">
        <f t="shared" si="121"/>
        <v>theater</v>
      </c>
      <c r="R1299" t="str">
        <f t="shared" si="122"/>
        <v>plays</v>
      </c>
      <c r="S1299" s="10">
        <f t="shared" si="123"/>
        <v>42491.747199074074</v>
      </c>
      <c r="T1299" s="10">
        <f t="shared" si="124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5"/>
        <v>1.0465</v>
      </c>
      <c r="P1300" s="6">
        <f t="shared" si="120"/>
        <v>63.42</v>
      </c>
      <c r="Q1300" t="str">
        <f t="shared" si="121"/>
        <v>theater</v>
      </c>
      <c r="R1300" t="str">
        <f t="shared" si="122"/>
        <v>plays</v>
      </c>
      <c r="S1300" s="10">
        <f t="shared" si="123"/>
        <v>42488.680925925932</v>
      </c>
      <c r="T1300" s="10">
        <f t="shared" si="124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5"/>
        <v>1.24</v>
      </c>
      <c r="P1301" s="6">
        <f t="shared" si="120"/>
        <v>135.63</v>
      </c>
      <c r="Q1301" t="str">
        <f t="shared" si="121"/>
        <v>theater</v>
      </c>
      <c r="R1301" t="str">
        <f t="shared" si="122"/>
        <v>plays</v>
      </c>
      <c r="S1301" s="10">
        <f t="shared" si="123"/>
        <v>42199.814340277779</v>
      </c>
      <c r="T1301" s="10">
        <f t="shared" si="124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5"/>
        <v>1.35</v>
      </c>
      <c r="P1302" s="6">
        <f t="shared" si="120"/>
        <v>168.75</v>
      </c>
      <c r="Q1302" t="str">
        <f t="shared" si="121"/>
        <v>theater</v>
      </c>
      <c r="R1302" t="str">
        <f t="shared" si="122"/>
        <v>plays</v>
      </c>
      <c r="S1302" s="10">
        <f t="shared" si="123"/>
        <v>42522.789583333331</v>
      </c>
      <c r="T1302" s="10">
        <f t="shared" si="124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5"/>
        <v>1.0275000000000001</v>
      </c>
      <c r="P1303" s="6">
        <f t="shared" si="120"/>
        <v>70.86</v>
      </c>
      <c r="Q1303" t="str">
        <f t="shared" si="121"/>
        <v>theater</v>
      </c>
      <c r="R1303" t="str">
        <f t="shared" si="122"/>
        <v>plays</v>
      </c>
      <c r="S1303" s="10">
        <f t="shared" si="123"/>
        <v>42206.125</v>
      </c>
      <c r="T1303" s="10">
        <f t="shared" si="124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5"/>
        <v>1</v>
      </c>
      <c r="P1304" s="6">
        <f t="shared" si="120"/>
        <v>50</v>
      </c>
      <c r="Q1304" t="str">
        <f t="shared" si="121"/>
        <v>theater</v>
      </c>
      <c r="R1304" t="str">
        <f t="shared" si="122"/>
        <v>plays</v>
      </c>
      <c r="S1304" s="10">
        <f t="shared" si="123"/>
        <v>42705.099664351852</v>
      </c>
      <c r="T1304" s="10">
        <f t="shared" si="124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5"/>
        <v>1.3026085714285716</v>
      </c>
      <c r="P1305" s="6">
        <f t="shared" si="120"/>
        <v>42.21</v>
      </c>
      <c r="Q1305" t="str">
        <f t="shared" si="121"/>
        <v>theater</v>
      </c>
      <c r="R1305" t="str">
        <f t="shared" si="122"/>
        <v>plays</v>
      </c>
      <c r="S1305" s="10">
        <f t="shared" si="123"/>
        <v>42582.458333333328</v>
      </c>
      <c r="T1305" s="10">
        <f t="shared" si="124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5"/>
        <v>0.39627499999999999</v>
      </c>
      <c r="P1306" s="6">
        <f t="shared" si="120"/>
        <v>152.41</v>
      </c>
      <c r="Q1306" t="str">
        <f t="shared" si="121"/>
        <v>technology</v>
      </c>
      <c r="R1306" t="str">
        <f t="shared" si="122"/>
        <v>wearables</v>
      </c>
      <c r="S1306" s="10">
        <f t="shared" si="123"/>
        <v>42807.152835648143</v>
      </c>
      <c r="T1306" s="10">
        <f t="shared" si="124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5"/>
        <v>0.25976666666666665</v>
      </c>
      <c r="P1307" s="6">
        <f t="shared" si="120"/>
        <v>90.62</v>
      </c>
      <c r="Q1307" t="str">
        <f t="shared" si="121"/>
        <v>technology</v>
      </c>
      <c r="R1307" t="str">
        <f t="shared" si="122"/>
        <v>wearables</v>
      </c>
      <c r="S1307" s="10">
        <f t="shared" si="123"/>
        <v>42572.729166666672</v>
      </c>
      <c r="T1307" s="10">
        <f t="shared" si="124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5"/>
        <v>0.65246363636363636</v>
      </c>
      <c r="P1308" s="6">
        <f t="shared" si="120"/>
        <v>201.6</v>
      </c>
      <c r="Q1308" t="str">
        <f t="shared" si="121"/>
        <v>technology</v>
      </c>
      <c r="R1308" t="str">
        <f t="shared" si="122"/>
        <v>wearables</v>
      </c>
      <c r="S1308" s="10">
        <f t="shared" si="123"/>
        <v>41977.457569444443</v>
      </c>
      <c r="T1308" s="10">
        <f t="shared" si="124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5"/>
        <v>0.11514000000000001</v>
      </c>
      <c r="P1309" s="6">
        <f t="shared" si="120"/>
        <v>127.93</v>
      </c>
      <c r="Q1309" t="str">
        <f t="shared" si="121"/>
        <v>technology</v>
      </c>
      <c r="R1309" t="str">
        <f t="shared" si="122"/>
        <v>wearables</v>
      </c>
      <c r="S1309" s="10">
        <f t="shared" si="123"/>
        <v>42417.503229166665</v>
      </c>
      <c r="T1309" s="10">
        <f t="shared" si="124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5"/>
        <v>0.11360000000000001</v>
      </c>
      <c r="P1310" s="6">
        <f t="shared" si="120"/>
        <v>29.89</v>
      </c>
      <c r="Q1310" t="str">
        <f t="shared" si="121"/>
        <v>technology</v>
      </c>
      <c r="R1310" t="str">
        <f t="shared" si="122"/>
        <v>wearables</v>
      </c>
      <c r="S1310" s="10">
        <f t="shared" si="123"/>
        <v>42651.613564814819</v>
      </c>
      <c r="T1310" s="10">
        <f t="shared" si="124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5"/>
        <v>1.1199130434782609</v>
      </c>
      <c r="P1311" s="6">
        <f t="shared" si="120"/>
        <v>367.97</v>
      </c>
      <c r="Q1311" t="str">
        <f t="shared" si="121"/>
        <v>technology</v>
      </c>
      <c r="R1311" t="str">
        <f t="shared" si="122"/>
        <v>wearables</v>
      </c>
      <c r="S1311" s="10">
        <f t="shared" si="123"/>
        <v>42292.882731481484</v>
      </c>
      <c r="T1311" s="10">
        <f t="shared" si="124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5"/>
        <v>0.155</v>
      </c>
      <c r="P1312" s="6">
        <f t="shared" si="120"/>
        <v>129.16999999999999</v>
      </c>
      <c r="Q1312" t="str">
        <f t="shared" si="121"/>
        <v>technology</v>
      </c>
      <c r="R1312" t="str">
        <f t="shared" si="122"/>
        <v>wearables</v>
      </c>
      <c r="S1312" s="10">
        <f t="shared" si="123"/>
        <v>42601.667245370365</v>
      </c>
      <c r="T1312" s="10">
        <f t="shared" si="124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5"/>
        <v>0.32028000000000001</v>
      </c>
      <c r="P1313" s="6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10">
        <f t="shared" si="123"/>
        <v>42704.843969907408</v>
      </c>
      <c r="T1313" s="10">
        <f t="shared" si="124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5"/>
        <v>6.0869565217391303E-3</v>
      </c>
      <c r="P1314" s="6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10">
        <f t="shared" si="123"/>
        <v>42112.702800925923</v>
      </c>
      <c r="T1314" s="10">
        <f t="shared" si="124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5"/>
        <v>0.31114999999999998</v>
      </c>
      <c r="P1315" s="6">
        <f t="shared" si="120"/>
        <v>102.02</v>
      </c>
      <c r="Q1315" t="str">
        <f t="shared" si="121"/>
        <v>technology</v>
      </c>
      <c r="R1315" t="str">
        <f t="shared" si="122"/>
        <v>wearables</v>
      </c>
      <c r="S1315" s="10">
        <f t="shared" si="123"/>
        <v>42432.709652777776</v>
      </c>
      <c r="T1315" s="10">
        <f t="shared" si="124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5"/>
        <v>1.1266666666666666E-2</v>
      </c>
      <c r="P1316" s="6">
        <f t="shared" si="120"/>
        <v>184.36</v>
      </c>
      <c r="Q1316" t="str">
        <f t="shared" si="121"/>
        <v>technology</v>
      </c>
      <c r="R1316" t="str">
        <f t="shared" si="122"/>
        <v>wearables</v>
      </c>
      <c r="S1316" s="10">
        <f t="shared" si="123"/>
        <v>42664.669675925921</v>
      </c>
      <c r="T1316" s="10">
        <f t="shared" si="124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5"/>
        <v>0.40404000000000001</v>
      </c>
      <c r="P1317" s="6">
        <f t="shared" si="120"/>
        <v>162.91999999999999</v>
      </c>
      <c r="Q1317" t="str">
        <f t="shared" si="121"/>
        <v>technology</v>
      </c>
      <c r="R1317" t="str">
        <f t="shared" si="122"/>
        <v>wearables</v>
      </c>
      <c r="S1317" s="10">
        <f t="shared" si="123"/>
        <v>42314.041666666672</v>
      </c>
      <c r="T1317" s="10">
        <f t="shared" si="124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5"/>
        <v>1.3333333333333333E-5</v>
      </c>
      <c r="P1318" s="6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10">
        <f t="shared" si="123"/>
        <v>42428.961909722217</v>
      </c>
      <c r="T1318" s="10">
        <f t="shared" si="124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5"/>
        <v>5.7334999999999997E-2</v>
      </c>
      <c r="P1319" s="6">
        <f t="shared" si="120"/>
        <v>603.53</v>
      </c>
      <c r="Q1319" t="str">
        <f t="shared" si="121"/>
        <v>technology</v>
      </c>
      <c r="R1319" t="str">
        <f t="shared" si="122"/>
        <v>wearables</v>
      </c>
      <c r="S1319" s="10">
        <f t="shared" si="123"/>
        <v>42572.583333333328</v>
      </c>
      <c r="T1319" s="10">
        <f t="shared" si="124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5"/>
        <v>0.15325</v>
      </c>
      <c r="P1320" s="6">
        <f t="shared" si="120"/>
        <v>45.41</v>
      </c>
      <c r="Q1320" t="str">
        <f t="shared" si="121"/>
        <v>technology</v>
      </c>
      <c r="R1320" t="str">
        <f t="shared" si="122"/>
        <v>wearables</v>
      </c>
      <c r="S1320" s="10">
        <f t="shared" si="123"/>
        <v>42015.043657407412</v>
      </c>
      <c r="T1320" s="10">
        <f t="shared" si="124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5"/>
        <v>0.15103448275862069</v>
      </c>
      <c r="P1321" s="6">
        <f t="shared" si="120"/>
        <v>97.33</v>
      </c>
      <c r="Q1321" t="str">
        <f t="shared" si="121"/>
        <v>technology</v>
      </c>
      <c r="R1321" t="str">
        <f t="shared" si="122"/>
        <v>wearables</v>
      </c>
      <c r="S1321" s="10">
        <f t="shared" si="123"/>
        <v>41831.666666666664</v>
      </c>
      <c r="T1321" s="10">
        <f t="shared" si="124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5"/>
        <v>5.0299999999999997E-3</v>
      </c>
      <c r="P1322" s="6">
        <f t="shared" si="120"/>
        <v>167.67</v>
      </c>
      <c r="Q1322" t="str">
        <f t="shared" si="121"/>
        <v>technology</v>
      </c>
      <c r="R1322" t="str">
        <f t="shared" si="122"/>
        <v>wearables</v>
      </c>
      <c r="S1322" s="10">
        <f t="shared" si="123"/>
        <v>42734.958333333328</v>
      </c>
      <c r="T1322" s="10">
        <f t="shared" si="124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5"/>
        <v>1.3028138528138528E-2</v>
      </c>
      <c r="P1323" s="6">
        <f t="shared" si="120"/>
        <v>859.86</v>
      </c>
      <c r="Q1323" t="str">
        <f t="shared" si="121"/>
        <v>technology</v>
      </c>
      <c r="R1323" t="str">
        <f t="shared" si="122"/>
        <v>wearables</v>
      </c>
      <c r="S1323" s="10">
        <f t="shared" si="123"/>
        <v>42727.74927083333</v>
      </c>
      <c r="T1323" s="10">
        <f t="shared" si="124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5"/>
        <v>3.0285714285714286E-3</v>
      </c>
      <c r="P1324" s="6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10">
        <f t="shared" si="123"/>
        <v>42145.656539351854</v>
      </c>
      <c r="T1324" s="10">
        <f t="shared" si="124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5"/>
        <v>8.8800000000000004E-2</v>
      </c>
      <c r="P1325" s="6">
        <f t="shared" si="120"/>
        <v>30.27</v>
      </c>
      <c r="Q1325" t="str">
        <f t="shared" si="121"/>
        <v>technology</v>
      </c>
      <c r="R1325" t="str">
        <f t="shared" si="122"/>
        <v>wearables</v>
      </c>
      <c r="S1325" s="10">
        <f t="shared" si="123"/>
        <v>42486.288194444445</v>
      </c>
      <c r="T1325" s="10">
        <f t="shared" si="124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5"/>
        <v>9.8400000000000001E-2</v>
      </c>
      <c r="P1326" s="6">
        <f t="shared" si="120"/>
        <v>54.67</v>
      </c>
      <c r="Q1326" t="str">
        <f t="shared" si="121"/>
        <v>technology</v>
      </c>
      <c r="R1326" t="str">
        <f t="shared" si="122"/>
        <v>wearables</v>
      </c>
      <c r="S1326" s="10">
        <f t="shared" si="123"/>
        <v>42656.633703703701</v>
      </c>
      <c r="T1326" s="10">
        <f t="shared" si="124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5"/>
        <v>2.4299999999999999E-2</v>
      </c>
      <c r="P1327" s="6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10">
        <f t="shared" si="123"/>
        <v>42734.086053240739</v>
      </c>
      <c r="T1327" s="10">
        <f t="shared" si="124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5"/>
        <v>1.1299999999999999E-2</v>
      </c>
      <c r="P1328" s="6">
        <f t="shared" si="120"/>
        <v>102.73</v>
      </c>
      <c r="Q1328" t="str">
        <f t="shared" si="121"/>
        <v>technology</v>
      </c>
      <c r="R1328" t="str">
        <f t="shared" si="122"/>
        <v>wearables</v>
      </c>
      <c r="S1328" s="10">
        <f t="shared" si="123"/>
        <v>42019.791990740734</v>
      </c>
      <c r="T1328" s="10">
        <f t="shared" si="124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5"/>
        <v>3.5520833333333335E-2</v>
      </c>
      <c r="P1329" s="6">
        <f t="shared" si="120"/>
        <v>41.59</v>
      </c>
      <c r="Q1329" t="str">
        <f t="shared" si="121"/>
        <v>technology</v>
      </c>
      <c r="R1329" t="str">
        <f t="shared" si="122"/>
        <v>wearables</v>
      </c>
      <c r="S1329" s="10">
        <f t="shared" si="123"/>
        <v>42153.678645833337</v>
      </c>
      <c r="T1329" s="10">
        <f t="shared" si="124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5"/>
        <v>2.3306666666666667E-2</v>
      </c>
      <c r="P1330" s="6">
        <f t="shared" si="120"/>
        <v>116.53</v>
      </c>
      <c r="Q1330" t="str">
        <f t="shared" si="121"/>
        <v>technology</v>
      </c>
      <c r="R1330" t="str">
        <f t="shared" si="122"/>
        <v>wearables</v>
      </c>
      <c r="S1330" s="10">
        <f t="shared" si="123"/>
        <v>42657.642754629633</v>
      </c>
      <c r="T1330" s="10">
        <f t="shared" si="124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5"/>
        <v>8.1600000000000006E-3</v>
      </c>
      <c r="P1331" s="6">
        <f t="shared" si="120"/>
        <v>45.33</v>
      </c>
      <c r="Q1331" t="str">
        <f t="shared" si="121"/>
        <v>technology</v>
      </c>
      <c r="R1331" t="str">
        <f t="shared" si="122"/>
        <v>wearables</v>
      </c>
      <c r="S1331" s="10">
        <f t="shared" si="123"/>
        <v>41975.263252314813</v>
      </c>
      <c r="T1331" s="10">
        <f t="shared" si="124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5"/>
        <v>0.22494285714285714</v>
      </c>
      <c r="P1332" s="6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10">
        <f t="shared" si="123"/>
        <v>42553.166666666672</v>
      </c>
      <c r="T1332" s="10">
        <f t="shared" si="124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5"/>
        <v>1.3668E-2</v>
      </c>
      <c r="P1333" s="6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10">
        <f t="shared" si="123"/>
        <v>42599.50409722222</v>
      </c>
      <c r="T1333" s="10">
        <f t="shared" si="124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5"/>
        <v>0</v>
      </c>
      <c r="P1334" s="6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s="10">
        <f t="shared" si="123"/>
        <v>42762.060277777782</v>
      </c>
      <c r="T1334" s="10">
        <f t="shared" si="124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5"/>
        <v>0</v>
      </c>
      <c r="P1335" s="6" t="e">
        <f t="shared" si="120"/>
        <v>#DIV/0!</v>
      </c>
      <c r="Q1335" t="str">
        <f t="shared" si="121"/>
        <v>technology</v>
      </c>
      <c r="R1335" t="str">
        <f t="shared" si="122"/>
        <v>wearables</v>
      </c>
      <c r="S1335" s="10">
        <f t="shared" si="123"/>
        <v>41836.106770833336</v>
      </c>
      <c r="T1335" s="10">
        <f t="shared" si="124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5"/>
        <v>0.10754135338345865</v>
      </c>
      <c r="P1336" s="6">
        <f t="shared" si="120"/>
        <v>51.82</v>
      </c>
      <c r="Q1336" t="str">
        <f t="shared" si="121"/>
        <v>technology</v>
      </c>
      <c r="R1336" t="str">
        <f t="shared" si="122"/>
        <v>wearables</v>
      </c>
      <c r="S1336" s="10">
        <f t="shared" si="123"/>
        <v>42440.774155092593</v>
      </c>
      <c r="T1336" s="10">
        <f t="shared" si="124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5"/>
        <v>0.1976</v>
      </c>
      <c r="P1337" s="6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10">
        <f t="shared" si="123"/>
        <v>42343.936365740738</v>
      </c>
      <c r="T1337" s="10">
        <f t="shared" si="124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5"/>
        <v>0.84946999999999995</v>
      </c>
      <c r="P1338" s="6">
        <f t="shared" si="120"/>
        <v>379.23</v>
      </c>
      <c r="Q1338" t="str">
        <f t="shared" si="121"/>
        <v>technology</v>
      </c>
      <c r="R1338" t="str">
        <f t="shared" si="122"/>
        <v>wearables</v>
      </c>
      <c r="S1338" s="10">
        <f t="shared" si="123"/>
        <v>41990.863750000004</v>
      </c>
      <c r="T1338" s="10">
        <f t="shared" si="124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5"/>
        <v>0.49381999999999998</v>
      </c>
      <c r="P1339" s="6">
        <f t="shared" si="120"/>
        <v>176.36</v>
      </c>
      <c r="Q1339" t="str">
        <f t="shared" si="121"/>
        <v>technology</v>
      </c>
      <c r="R1339" t="str">
        <f t="shared" si="122"/>
        <v>wearables</v>
      </c>
      <c r="S1339" s="10">
        <f t="shared" si="123"/>
        <v>42797.577303240745</v>
      </c>
      <c r="T1339" s="10">
        <f t="shared" si="124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5"/>
        <v>3.3033333333333331E-2</v>
      </c>
      <c r="P1340" s="6">
        <f t="shared" si="120"/>
        <v>66.069999999999993</v>
      </c>
      <c r="Q1340" t="str">
        <f t="shared" si="121"/>
        <v>technology</v>
      </c>
      <c r="R1340" t="str">
        <f t="shared" si="122"/>
        <v>wearables</v>
      </c>
      <c r="S1340" s="10">
        <f t="shared" si="123"/>
        <v>42218.803622685184</v>
      </c>
      <c r="T1340" s="10">
        <f t="shared" si="124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5"/>
        <v>6.6339999999999996E-2</v>
      </c>
      <c r="P1341" s="6">
        <f t="shared" si="120"/>
        <v>89.65</v>
      </c>
      <c r="Q1341" t="str">
        <f t="shared" si="121"/>
        <v>technology</v>
      </c>
      <c r="R1341" t="str">
        <f t="shared" si="122"/>
        <v>wearables</v>
      </c>
      <c r="S1341" s="10">
        <f t="shared" si="123"/>
        <v>41981.688831018517</v>
      </c>
      <c r="T1341" s="10">
        <f t="shared" si="124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5"/>
        <v>0</v>
      </c>
      <c r="P1342" s="6" t="e">
        <f t="shared" si="120"/>
        <v>#DIV/0!</v>
      </c>
      <c r="Q1342" t="str">
        <f t="shared" si="121"/>
        <v>technology</v>
      </c>
      <c r="R1342" t="str">
        <f t="shared" si="122"/>
        <v>wearables</v>
      </c>
      <c r="S1342" s="10">
        <f t="shared" si="123"/>
        <v>41866.595520833333</v>
      </c>
      <c r="T1342" s="10">
        <f t="shared" si="124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5"/>
        <v>0.7036</v>
      </c>
      <c r="P1343" s="6">
        <f t="shared" si="120"/>
        <v>382.39</v>
      </c>
      <c r="Q1343" t="str">
        <f t="shared" si="121"/>
        <v>technology</v>
      </c>
      <c r="R1343" t="str">
        <f t="shared" si="122"/>
        <v>wearables</v>
      </c>
      <c r="S1343" s="10">
        <f t="shared" si="123"/>
        <v>42644.624039351853</v>
      </c>
      <c r="T1343" s="10">
        <f t="shared" si="124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5"/>
        <v>2E-3</v>
      </c>
      <c r="P1344" s="6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10">
        <f t="shared" si="123"/>
        <v>42202.816423611104</v>
      </c>
      <c r="T1344" s="10">
        <f t="shared" si="124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5"/>
        <v>1.02298</v>
      </c>
      <c r="P1345" s="6">
        <f t="shared" si="120"/>
        <v>158.36000000000001</v>
      </c>
      <c r="Q1345" t="str">
        <f t="shared" si="121"/>
        <v>technology</v>
      </c>
      <c r="R1345" t="str">
        <f t="shared" si="122"/>
        <v>wearables</v>
      </c>
      <c r="S1345" s="10">
        <f t="shared" si="123"/>
        <v>42601.165972222225</v>
      </c>
      <c r="T1345" s="10">
        <f t="shared" si="124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5"/>
        <v>3.7773333333333334</v>
      </c>
      <c r="P1346" s="6">
        <f t="shared" ref="P1346:P1409" si="126">ROUND(E1346/L1346,2)</f>
        <v>40.76</v>
      </c>
      <c r="Q1346" t="str">
        <f t="shared" si="121"/>
        <v>publishing</v>
      </c>
      <c r="R1346" t="str">
        <f t="shared" si="122"/>
        <v>nonfiction</v>
      </c>
      <c r="S1346" s="10">
        <f t="shared" si="123"/>
        <v>42551.789803240739</v>
      </c>
      <c r="T1346" s="10">
        <f t="shared" si="124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125"/>
        <v>1.25</v>
      </c>
      <c r="P1347" s="6">
        <f t="shared" si="126"/>
        <v>53.57</v>
      </c>
      <c r="Q1347" t="str">
        <f t="shared" ref="Q1347:Q1410" si="127">LEFT($N1347,FIND("/",$N1347)-1)</f>
        <v>publishing</v>
      </c>
      <c r="R1347" t="str">
        <f t="shared" ref="R1347:R1410" si="128">RIGHT($N1347,LEN($N1347)-FIND("/",$N1347))</f>
        <v>nonfiction</v>
      </c>
      <c r="S1347" s="10">
        <f t="shared" ref="S1347:S1410" si="129">((($I1347/60)/60)/24)+DATE(1970,1,1)</f>
        <v>41834.814340277779</v>
      </c>
      <c r="T1347" s="10">
        <f t="shared" ref="T1347:T1410" si="130">((($J1347/60)/60)/24)+DATE(1970,1,1)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5"/>
        <v>1.473265306122449</v>
      </c>
      <c r="P1348" s="6">
        <f t="shared" si="126"/>
        <v>48.45</v>
      </c>
      <c r="Q1348" t="str">
        <f t="shared" si="127"/>
        <v>publishing</v>
      </c>
      <c r="R1348" t="str">
        <f t="shared" si="128"/>
        <v>nonfiction</v>
      </c>
      <c r="S1348" s="10">
        <f t="shared" si="129"/>
        <v>41452.075821759259</v>
      </c>
      <c r="T1348" s="10">
        <f t="shared" si="130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ref="O1349:O1412" si="131">$E1349/$D1349</f>
        <v>1.022</v>
      </c>
      <c r="P1349" s="6">
        <f t="shared" si="126"/>
        <v>82.42</v>
      </c>
      <c r="Q1349" t="str">
        <f t="shared" si="127"/>
        <v>publishing</v>
      </c>
      <c r="R1349" t="str">
        <f t="shared" si="128"/>
        <v>nonfiction</v>
      </c>
      <c r="S1349" s="10">
        <f t="shared" si="129"/>
        <v>42070.638020833328</v>
      </c>
      <c r="T1349" s="10">
        <f t="shared" si="130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31"/>
        <v>1.018723404255319</v>
      </c>
      <c r="P1350" s="6">
        <f t="shared" si="126"/>
        <v>230.19</v>
      </c>
      <c r="Q1350" t="str">
        <f t="shared" si="127"/>
        <v>publishing</v>
      </c>
      <c r="R1350" t="str">
        <f t="shared" si="128"/>
        <v>nonfiction</v>
      </c>
      <c r="S1350" s="10">
        <f t="shared" si="129"/>
        <v>41991.506168981476</v>
      </c>
      <c r="T1350" s="10">
        <f t="shared" si="130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31"/>
        <v>2.0419999999999998</v>
      </c>
      <c r="P1351" s="6">
        <f t="shared" si="126"/>
        <v>59.36</v>
      </c>
      <c r="Q1351" t="str">
        <f t="shared" si="127"/>
        <v>publishing</v>
      </c>
      <c r="R1351" t="str">
        <f t="shared" si="128"/>
        <v>nonfiction</v>
      </c>
      <c r="S1351" s="10">
        <f t="shared" si="129"/>
        <v>42354.290972222225</v>
      </c>
      <c r="T1351" s="10">
        <f t="shared" si="130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31"/>
        <v>1.0405</v>
      </c>
      <c r="P1352" s="6">
        <f t="shared" si="126"/>
        <v>66.7</v>
      </c>
      <c r="Q1352" t="str">
        <f t="shared" si="127"/>
        <v>publishing</v>
      </c>
      <c r="R1352" t="str">
        <f t="shared" si="128"/>
        <v>nonfiction</v>
      </c>
      <c r="S1352" s="10">
        <f t="shared" si="129"/>
        <v>42364.013124999998</v>
      </c>
      <c r="T1352" s="10">
        <f t="shared" si="130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31"/>
        <v>1.0126500000000001</v>
      </c>
      <c r="P1353" s="6">
        <f t="shared" si="126"/>
        <v>168.78</v>
      </c>
      <c r="Q1353" t="str">
        <f t="shared" si="127"/>
        <v>publishing</v>
      </c>
      <c r="R1353" t="str">
        <f t="shared" si="128"/>
        <v>nonfiction</v>
      </c>
      <c r="S1353" s="10">
        <f t="shared" si="129"/>
        <v>42412.74009259259</v>
      </c>
      <c r="T1353" s="10">
        <f t="shared" si="130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31"/>
        <v>1.3613999999999999</v>
      </c>
      <c r="P1354" s="6">
        <f t="shared" si="126"/>
        <v>59.97</v>
      </c>
      <c r="Q1354" t="str">
        <f t="shared" si="127"/>
        <v>publishing</v>
      </c>
      <c r="R1354" t="str">
        <f t="shared" si="128"/>
        <v>nonfiction</v>
      </c>
      <c r="S1354" s="10">
        <f t="shared" si="129"/>
        <v>42252.165972222225</v>
      </c>
      <c r="T1354" s="10">
        <f t="shared" si="130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31"/>
        <v>1.3360000000000001</v>
      </c>
      <c r="P1355" s="6">
        <f t="shared" si="126"/>
        <v>31.81</v>
      </c>
      <c r="Q1355" t="str">
        <f t="shared" si="127"/>
        <v>publishing</v>
      </c>
      <c r="R1355" t="str">
        <f t="shared" si="128"/>
        <v>nonfiction</v>
      </c>
      <c r="S1355" s="10">
        <f t="shared" si="129"/>
        <v>41344</v>
      </c>
      <c r="T1355" s="10">
        <f t="shared" si="130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31"/>
        <v>1.3025</v>
      </c>
      <c r="P1356" s="6">
        <f t="shared" si="126"/>
        <v>24.42</v>
      </c>
      <c r="Q1356" t="str">
        <f t="shared" si="127"/>
        <v>publishing</v>
      </c>
      <c r="R1356" t="str">
        <f t="shared" si="128"/>
        <v>nonfiction</v>
      </c>
      <c r="S1356" s="10">
        <f t="shared" si="129"/>
        <v>42532.807627314818</v>
      </c>
      <c r="T1356" s="10">
        <f t="shared" si="130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31"/>
        <v>1.2267999999999999</v>
      </c>
      <c r="P1357" s="6">
        <f t="shared" si="126"/>
        <v>25.35</v>
      </c>
      <c r="Q1357" t="str">
        <f t="shared" si="127"/>
        <v>publishing</v>
      </c>
      <c r="R1357" t="str">
        <f t="shared" si="128"/>
        <v>nonfiction</v>
      </c>
      <c r="S1357" s="10">
        <f t="shared" si="129"/>
        <v>41243.416666666664</v>
      </c>
      <c r="T1357" s="10">
        <f t="shared" si="130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31"/>
        <v>1.8281058823529412</v>
      </c>
      <c r="P1358" s="6">
        <f t="shared" si="126"/>
        <v>71.44</v>
      </c>
      <c r="Q1358" t="str">
        <f t="shared" si="127"/>
        <v>publishing</v>
      </c>
      <c r="R1358" t="str">
        <f t="shared" si="128"/>
        <v>nonfiction</v>
      </c>
      <c r="S1358" s="10">
        <f t="shared" si="129"/>
        <v>41460.038888888892</v>
      </c>
      <c r="T1358" s="10">
        <f t="shared" si="130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31"/>
        <v>1.2529999999999999</v>
      </c>
      <c r="P1359" s="6">
        <f t="shared" si="126"/>
        <v>38.549999999999997</v>
      </c>
      <c r="Q1359" t="str">
        <f t="shared" si="127"/>
        <v>publishing</v>
      </c>
      <c r="R1359" t="str">
        <f t="shared" si="128"/>
        <v>nonfiction</v>
      </c>
      <c r="S1359" s="10">
        <f t="shared" si="129"/>
        <v>41334.249305555553</v>
      </c>
      <c r="T1359" s="10">
        <f t="shared" si="130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31"/>
        <v>1.1166666666666667</v>
      </c>
      <c r="P1360" s="6">
        <f t="shared" si="126"/>
        <v>68.37</v>
      </c>
      <c r="Q1360" t="str">
        <f t="shared" si="127"/>
        <v>publishing</v>
      </c>
      <c r="R1360" t="str">
        <f t="shared" si="128"/>
        <v>nonfiction</v>
      </c>
      <c r="S1360" s="10">
        <f t="shared" si="129"/>
        <v>40719.570868055554</v>
      </c>
      <c r="T1360" s="10">
        <f t="shared" si="130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31"/>
        <v>1.1575757575757575</v>
      </c>
      <c r="P1361" s="6">
        <f t="shared" si="126"/>
        <v>40.21</v>
      </c>
      <c r="Q1361" t="str">
        <f t="shared" si="127"/>
        <v>publishing</v>
      </c>
      <c r="R1361" t="str">
        <f t="shared" si="128"/>
        <v>nonfiction</v>
      </c>
      <c r="S1361" s="10">
        <f t="shared" si="129"/>
        <v>40730.814699074072</v>
      </c>
      <c r="T1361" s="10">
        <f t="shared" si="130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31"/>
        <v>1.732</v>
      </c>
      <c r="P1362" s="6">
        <f t="shared" si="126"/>
        <v>32.07</v>
      </c>
      <c r="Q1362" t="str">
        <f t="shared" si="127"/>
        <v>publishing</v>
      </c>
      <c r="R1362" t="str">
        <f t="shared" si="128"/>
        <v>nonfiction</v>
      </c>
      <c r="S1362" s="10">
        <f t="shared" si="129"/>
        <v>41123.900694444441</v>
      </c>
      <c r="T1362" s="10">
        <f t="shared" si="130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31"/>
        <v>1.2598333333333334</v>
      </c>
      <c r="P1363" s="6">
        <f t="shared" si="126"/>
        <v>28.63</v>
      </c>
      <c r="Q1363" t="str">
        <f t="shared" si="127"/>
        <v>publishing</v>
      </c>
      <c r="R1363" t="str">
        <f t="shared" si="128"/>
        <v>nonfiction</v>
      </c>
      <c r="S1363" s="10">
        <f t="shared" si="129"/>
        <v>41811.717268518521</v>
      </c>
      <c r="T1363" s="10">
        <f t="shared" si="130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31"/>
        <v>1.091</v>
      </c>
      <c r="P1364" s="6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10">
        <f t="shared" si="129"/>
        <v>41524.934386574074</v>
      </c>
      <c r="T1364" s="10">
        <f t="shared" si="130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31"/>
        <v>1</v>
      </c>
      <c r="P1365" s="6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10">
        <f t="shared" si="129"/>
        <v>42415.332638888889</v>
      </c>
      <c r="T1365" s="10">
        <f t="shared" si="130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31"/>
        <v>1.1864285714285714</v>
      </c>
      <c r="P1366" s="6">
        <f t="shared" si="126"/>
        <v>346.04</v>
      </c>
      <c r="Q1366" t="str">
        <f t="shared" si="127"/>
        <v>music</v>
      </c>
      <c r="R1366" t="str">
        <f t="shared" si="128"/>
        <v>rock</v>
      </c>
      <c r="S1366" s="10">
        <f t="shared" si="129"/>
        <v>42011.6956712963</v>
      </c>
      <c r="T1366" s="10">
        <f t="shared" si="130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31"/>
        <v>1.0026666666666666</v>
      </c>
      <c r="P1367" s="6">
        <f t="shared" si="126"/>
        <v>81.739999999999995</v>
      </c>
      <c r="Q1367" t="str">
        <f t="shared" si="127"/>
        <v>music</v>
      </c>
      <c r="R1367" t="str">
        <f t="shared" si="128"/>
        <v>rock</v>
      </c>
      <c r="S1367" s="10">
        <f t="shared" si="129"/>
        <v>42079.691574074073</v>
      </c>
      <c r="T1367" s="10">
        <f t="shared" si="130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31"/>
        <v>1.2648920000000001</v>
      </c>
      <c r="P1368" s="6">
        <f t="shared" si="126"/>
        <v>64.540000000000006</v>
      </c>
      <c r="Q1368" t="str">
        <f t="shared" si="127"/>
        <v>music</v>
      </c>
      <c r="R1368" t="str">
        <f t="shared" si="128"/>
        <v>rock</v>
      </c>
      <c r="S1368" s="10">
        <f t="shared" si="129"/>
        <v>41970.037766203706</v>
      </c>
      <c r="T1368" s="10">
        <f t="shared" si="130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31"/>
        <v>1.1426000000000001</v>
      </c>
      <c r="P1369" s="6">
        <f t="shared" si="126"/>
        <v>63.48</v>
      </c>
      <c r="Q1369" t="str">
        <f t="shared" si="127"/>
        <v>music</v>
      </c>
      <c r="R1369" t="str">
        <f t="shared" si="128"/>
        <v>rock</v>
      </c>
      <c r="S1369" s="10">
        <f t="shared" si="129"/>
        <v>42322.044560185182</v>
      </c>
      <c r="T1369" s="10">
        <f t="shared" si="130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31"/>
        <v>1.107</v>
      </c>
      <c r="P1370" s="6">
        <f t="shared" si="126"/>
        <v>63.62</v>
      </c>
      <c r="Q1370" t="str">
        <f t="shared" si="127"/>
        <v>music</v>
      </c>
      <c r="R1370" t="str">
        <f t="shared" si="128"/>
        <v>rock</v>
      </c>
      <c r="S1370" s="10">
        <f t="shared" si="129"/>
        <v>42170.190902777773</v>
      </c>
      <c r="T1370" s="10">
        <f t="shared" si="130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31"/>
        <v>1.0534805315203954</v>
      </c>
      <c r="P1371" s="6">
        <f t="shared" si="126"/>
        <v>83.97</v>
      </c>
      <c r="Q1371" t="str">
        <f t="shared" si="127"/>
        <v>music</v>
      </c>
      <c r="R1371" t="str">
        <f t="shared" si="128"/>
        <v>rock</v>
      </c>
      <c r="S1371" s="10">
        <f t="shared" si="129"/>
        <v>41740.594282407408</v>
      </c>
      <c r="T1371" s="10">
        <f t="shared" si="130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31"/>
        <v>1.0366666666666666</v>
      </c>
      <c r="P1372" s="6">
        <f t="shared" si="126"/>
        <v>77.75</v>
      </c>
      <c r="Q1372" t="str">
        <f t="shared" si="127"/>
        <v>music</v>
      </c>
      <c r="R1372" t="str">
        <f t="shared" si="128"/>
        <v>rock</v>
      </c>
      <c r="S1372" s="10">
        <f t="shared" si="129"/>
        <v>41563.00335648148</v>
      </c>
      <c r="T1372" s="10">
        <f t="shared" si="130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31"/>
        <v>1.0708672667523933</v>
      </c>
      <c r="P1373" s="6">
        <f t="shared" si="126"/>
        <v>107.07</v>
      </c>
      <c r="Q1373" t="str">
        <f t="shared" si="127"/>
        <v>music</v>
      </c>
      <c r="R1373" t="str">
        <f t="shared" si="128"/>
        <v>rock</v>
      </c>
      <c r="S1373" s="10">
        <f t="shared" si="129"/>
        <v>42131.758587962962</v>
      </c>
      <c r="T1373" s="10">
        <f t="shared" si="130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31"/>
        <v>1.24</v>
      </c>
      <c r="P1374" s="6">
        <f t="shared" si="126"/>
        <v>38.75</v>
      </c>
      <c r="Q1374" t="str">
        <f t="shared" si="127"/>
        <v>music</v>
      </c>
      <c r="R1374" t="str">
        <f t="shared" si="128"/>
        <v>rock</v>
      </c>
      <c r="S1374" s="10">
        <f t="shared" si="129"/>
        <v>41102.739953703705</v>
      </c>
      <c r="T1374" s="10">
        <f t="shared" si="130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31"/>
        <v>1.0501</v>
      </c>
      <c r="P1375" s="6">
        <f t="shared" si="126"/>
        <v>201.94</v>
      </c>
      <c r="Q1375" t="str">
        <f t="shared" si="127"/>
        <v>music</v>
      </c>
      <c r="R1375" t="str">
        <f t="shared" si="128"/>
        <v>rock</v>
      </c>
      <c r="S1375" s="10">
        <f t="shared" si="129"/>
        <v>42734.95177083333</v>
      </c>
      <c r="T1375" s="10">
        <f t="shared" si="130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31"/>
        <v>1.8946666666666667</v>
      </c>
      <c r="P1376" s="6">
        <f t="shared" si="126"/>
        <v>43.06</v>
      </c>
      <c r="Q1376" t="str">
        <f t="shared" si="127"/>
        <v>music</v>
      </c>
      <c r="R1376" t="str">
        <f t="shared" si="128"/>
        <v>rock</v>
      </c>
      <c r="S1376" s="10">
        <f t="shared" si="129"/>
        <v>42454.12023148148</v>
      </c>
      <c r="T1376" s="10">
        <f t="shared" si="130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31"/>
        <v>1.7132499999999999</v>
      </c>
      <c r="P1377" s="6">
        <f t="shared" si="126"/>
        <v>62.87</v>
      </c>
      <c r="Q1377" t="str">
        <f t="shared" si="127"/>
        <v>music</v>
      </c>
      <c r="R1377" t="str">
        <f t="shared" si="128"/>
        <v>rock</v>
      </c>
      <c r="S1377" s="10">
        <f t="shared" si="129"/>
        <v>42750.066192129627</v>
      </c>
      <c r="T1377" s="10">
        <f t="shared" si="130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31"/>
        <v>2.5248648648648651</v>
      </c>
      <c r="P1378" s="6">
        <f t="shared" si="126"/>
        <v>55.61</v>
      </c>
      <c r="Q1378" t="str">
        <f t="shared" si="127"/>
        <v>music</v>
      </c>
      <c r="R1378" t="str">
        <f t="shared" si="128"/>
        <v>rock</v>
      </c>
      <c r="S1378" s="10">
        <f t="shared" si="129"/>
        <v>42707.710717592592</v>
      </c>
      <c r="T1378" s="10">
        <f t="shared" si="130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31"/>
        <v>1.1615384615384616</v>
      </c>
      <c r="P1379" s="6">
        <f t="shared" si="126"/>
        <v>48.71</v>
      </c>
      <c r="Q1379" t="str">
        <f t="shared" si="127"/>
        <v>music</v>
      </c>
      <c r="R1379" t="str">
        <f t="shared" si="128"/>
        <v>rock</v>
      </c>
      <c r="S1379" s="10">
        <f t="shared" si="129"/>
        <v>42769.174305555556</v>
      </c>
      <c r="T1379" s="10">
        <f t="shared" si="130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31"/>
        <v>2.0335000000000001</v>
      </c>
      <c r="P1380" s="6">
        <f t="shared" si="126"/>
        <v>30.58</v>
      </c>
      <c r="Q1380" t="str">
        <f t="shared" si="127"/>
        <v>music</v>
      </c>
      <c r="R1380" t="str">
        <f t="shared" si="128"/>
        <v>rock</v>
      </c>
      <c r="S1380" s="10">
        <f t="shared" si="129"/>
        <v>42583.759374999994</v>
      </c>
      <c r="T1380" s="10">
        <f t="shared" si="130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31"/>
        <v>1.1160000000000001</v>
      </c>
      <c r="P1381" s="6">
        <f t="shared" si="126"/>
        <v>73.91</v>
      </c>
      <c r="Q1381" t="str">
        <f t="shared" si="127"/>
        <v>music</v>
      </c>
      <c r="R1381" t="str">
        <f t="shared" si="128"/>
        <v>rock</v>
      </c>
      <c r="S1381" s="10">
        <f t="shared" si="129"/>
        <v>42160.491620370376</v>
      </c>
      <c r="T1381" s="10">
        <f t="shared" si="130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31"/>
        <v>4.24</v>
      </c>
      <c r="P1382" s="6">
        <f t="shared" si="126"/>
        <v>21.2</v>
      </c>
      <c r="Q1382" t="str">
        <f t="shared" si="127"/>
        <v>music</v>
      </c>
      <c r="R1382" t="str">
        <f t="shared" si="128"/>
        <v>rock</v>
      </c>
      <c r="S1382" s="10">
        <f t="shared" si="129"/>
        <v>42164.083333333328</v>
      </c>
      <c r="T1382" s="10">
        <f t="shared" si="130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31"/>
        <v>1.071</v>
      </c>
      <c r="P1383" s="6">
        <f t="shared" si="126"/>
        <v>73.36</v>
      </c>
      <c r="Q1383" t="str">
        <f t="shared" si="127"/>
        <v>music</v>
      </c>
      <c r="R1383" t="str">
        <f t="shared" si="128"/>
        <v>rock</v>
      </c>
      <c r="S1383" s="10">
        <f t="shared" si="129"/>
        <v>42733.214409722219</v>
      </c>
      <c r="T1383" s="10">
        <f t="shared" si="130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31"/>
        <v>1.043625</v>
      </c>
      <c r="P1384" s="6">
        <f t="shared" si="126"/>
        <v>56.41</v>
      </c>
      <c r="Q1384" t="str">
        <f t="shared" si="127"/>
        <v>music</v>
      </c>
      <c r="R1384" t="str">
        <f t="shared" si="128"/>
        <v>rock</v>
      </c>
      <c r="S1384" s="10">
        <f t="shared" si="129"/>
        <v>41400.800185185188</v>
      </c>
      <c r="T1384" s="10">
        <f t="shared" si="130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31"/>
        <v>2.124090909090909</v>
      </c>
      <c r="P1385" s="6">
        <f t="shared" si="126"/>
        <v>50.25</v>
      </c>
      <c r="Q1385" t="str">
        <f t="shared" si="127"/>
        <v>music</v>
      </c>
      <c r="R1385" t="str">
        <f t="shared" si="128"/>
        <v>rock</v>
      </c>
      <c r="S1385" s="10">
        <f t="shared" si="129"/>
        <v>42727.074976851851</v>
      </c>
      <c r="T1385" s="10">
        <f t="shared" si="130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31"/>
        <v>1.2408571428571429</v>
      </c>
      <c r="P1386" s="6">
        <f t="shared" si="126"/>
        <v>68.94</v>
      </c>
      <c r="Q1386" t="str">
        <f t="shared" si="127"/>
        <v>music</v>
      </c>
      <c r="R1386" t="str">
        <f t="shared" si="128"/>
        <v>rock</v>
      </c>
      <c r="S1386" s="10">
        <f t="shared" si="129"/>
        <v>42190.735208333332</v>
      </c>
      <c r="T1386" s="10">
        <f t="shared" si="130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31"/>
        <v>1.10406125</v>
      </c>
      <c r="P1387" s="6">
        <f t="shared" si="126"/>
        <v>65.91</v>
      </c>
      <c r="Q1387" t="str">
        <f t="shared" si="127"/>
        <v>music</v>
      </c>
      <c r="R1387" t="str">
        <f t="shared" si="128"/>
        <v>rock</v>
      </c>
      <c r="S1387" s="10">
        <f t="shared" si="129"/>
        <v>42489.507638888885</v>
      </c>
      <c r="T1387" s="10">
        <f t="shared" si="130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31"/>
        <v>2.1875</v>
      </c>
      <c r="P1388" s="6">
        <f t="shared" si="126"/>
        <v>62.5</v>
      </c>
      <c r="Q1388" t="str">
        <f t="shared" si="127"/>
        <v>music</v>
      </c>
      <c r="R1388" t="str">
        <f t="shared" si="128"/>
        <v>rock</v>
      </c>
      <c r="S1388" s="10">
        <f t="shared" si="129"/>
        <v>42214.646863425922</v>
      </c>
      <c r="T1388" s="10">
        <f t="shared" si="130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31"/>
        <v>1.36625</v>
      </c>
      <c r="P1389" s="6">
        <f t="shared" si="126"/>
        <v>70.06</v>
      </c>
      <c r="Q1389" t="str">
        <f t="shared" si="127"/>
        <v>music</v>
      </c>
      <c r="R1389" t="str">
        <f t="shared" si="128"/>
        <v>rock</v>
      </c>
      <c r="S1389" s="10">
        <f t="shared" si="129"/>
        <v>42158.1875</v>
      </c>
      <c r="T1389" s="10">
        <f t="shared" si="130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31"/>
        <v>1.348074</v>
      </c>
      <c r="P1390" s="6">
        <f t="shared" si="126"/>
        <v>60.18</v>
      </c>
      <c r="Q1390" t="str">
        <f t="shared" si="127"/>
        <v>music</v>
      </c>
      <c r="R1390" t="str">
        <f t="shared" si="128"/>
        <v>rock</v>
      </c>
      <c r="S1390" s="10">
        <f t="shared" si="129"/>
        <v>42660.676388888889</v>
      </c>
      <c r="T1390" s="10">
        <f t="shared" si="130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31"/>
        <v>1.454</v>
      </c>
      <c r="P1391" s="6">
        <f t="shared" si="126"/>
        <v>21.38</v>
      </c>
      <c r="Q1391" t="str">
        <f t="shared" si="127"/>
        <v>music</v>
      </c>
      <c r="R1391" t="str">
        <f t="shared" si="128"/>
        <v>rock</v>
      </c>
      <c r="S1391" s="10">
        <f t="shared" si="129"/>
        <v>42595.480983796297</v>
      </c>
      <c r="T1391" s="10">
        <f t="shared" si="130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31"/>
        <v>1.0910714285714285</v>
      </c>
      <c r="P1392" s="6">
        <f t="shared" si="126"/>
        <v>160.79</v>
      </c>
      <c r="Q1392" t="str">
        <f t="shared" si="127"/>
        <v>music</v>
      </c>
      <c r="R1392" t="str">
        <f t="shared" si="128"/>
        <v>rock</v>
      </c>
      <c r="S1392" s="10">
        <f t="shared" si="129"/>
        <v>42121.716666666667</v>
      </c>
      <c r="T1392" s="10">
        <f t="shared" si="130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31"/>
        <v>1.1020000000000001</v>
      </c>
      <c r="P1393" s="6">
        <f t="shared" si="126"/>
        <v>42.38</v>
      </c>
      <c r="Q1393" t="str">
        <f t="shared" si="127"/>
        <v>music</v>
      </c>
      <c r="R1393" t="str">
        <f t="shared" si="128"/>
        <v>rock</v>
      </c>
      <c r="S1393" s="10">
        <f t="shared" si="129"/>
        <v>42238.207638888889</v>
      </c>
      <c r="T1393" s="10">
        <f t="shared" si="130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31"/>
        <v>1.1364000000000001</v>
      </c>
      <c r="P1394" s="6">
        <f t="shared" si="126"/>
        <v>27.32</v>
      </c>
      <c r="Q1394" t="str">
        <f t="shared" si="127"/>
        <v>music</v>
      </c>
      <c r="R1394" t="str">
        <f t="shared" si="128"/>
        <v>rock</v>
      </c>
      <c r="S1394" s="10">
        <f t="shared" si="129"/>
        <v>42432.154930555553</v>
      </c>
      <c r="T1394" s="10">
        <f t="shared" si="130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31"/>
        <v>1.0235000000000001</v>
      </c>
      <c r="P1395" s="6">
        <f t="shared" si="126"/>
        <v>196.83</v>
      </c>
      <c r="Q1395" t="str">
        <f t="shared" si="127"/>
        <v>music</v>
      </c>
      <c r="R1395" t="str">
        <f t="shared" si="128"/>
        <v>rock</v>
      </c>
      <c r="S1395" s="10">
        <f t="shared" si="129"/>
        <v>42583.681979166664</v>
      </c>
      <c r="T1395" s="10">
        <f t="shared" si="130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31"/>
        <v>1.2213333333333334</v>
      </c>
      <c r="P1396" s="6">
        <f t="shared" si="126"/>
        <v>53.88</v>
      </c>
      <c r="Q1396" t="str">
        <f t="shared" si="127"/>
        <v>music</v>
      </c>
      <c r="R1396" t="str">
        <f t="shared" si="128"/>
        <v>rock</v>
      </c>
      <c r="S1396" s="10">
        <f t="shared" si="129"/>
        <v>42795.125</v>
      </c>
      <c r="T1396" s="10">
        <f t="shared" si="130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31"/>
        <v>1.1188571428571428</v>
      </c>
      <c r="P1397" s="6">
        <f t="shared" si="126"/>
        <v>47.76</v>
      </c>
      <c r="Q1397" t="str">
        <f t="shared" si="127"/>
        <v>music</v>
      </c>
      <c r="R1397" t="str">
        <f t="shared" si="128"/>
        <v>rock</v>
      </c>
      <c r="S1397" s="10">
        <f t="shared" si="129"/>
        <v>42749.90834490741</v>
      </c>
      <c r="T1397" s="10">
        <f t="shared" si="130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31"/>
        <v>1.073</v>
      </c>
      <c r="P1398" s="6">
        <f t="shared" si="126"/>
        <v>88.19</v>
      </c>
      <c r="Q1398" t="str">
        <f t="shared" si="127"/>
        <v>music</v>
      </c>
      <c r="R1398" t="str">
        <f t="shared" si="128"/>
        <v>rock</v>
      </c>
      <c r="S1398" s="10">
        <f t="shared" si="129"/>
        <v>42048.99863425926</v>
      </c>
      <c r="T1398" s="10">
        <f t="shared" si="130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31"/>
        <v>1.1385000000000001</v>
      </c>
      <c r="P1399" s="6">
        <f t="shared" si="126"/>
        <v>72.06</v>
      </c>
      <c r="Q1399" t="str">
        <f t="shared" si="127"/>
        <v>music</v>
      </c>
      <c r="R1399" t="str">
        <f t="shared" si="128"/>
        <v>rock</v>
      </c>
      <c r="S1399" s="10">
        <f t="shared" si="129"/>
        <v>42670.888194444444</v>
      </c>
      <c r="T1399" s="10">
        <f t="shared" si="130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31"/>
        <v>1.0968181818181819</v>
      </c>
      <c r="P1400" s="6">
        <f t="shared" si="126"/>
        <v>74.25</v>
      </c>
      <c r="Q1400" t="str">
        <f t="shared" si="127"/>
        <v>music</v>
      </c>
      <c r="R1400" t="str">
        <f t="shared" si="128"/>
        <v>rock</v>
      </c>
      <c r="S1400" s="10">
        <f t="shared" si="129"/>
        <v>42556.874236111107</v>
      </c>
      <c r="T1400" s="10">
        <f t="shared" si="130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31"/>
        <v>1.2614444444444444</v>
      </c>
      <c r="P1401" s="6">
        <f t="shared" si="126"/>
        <v>61.7</v>
      </c>
      <c r="Q1401" t="str">
        <f t="shared" si="127"/>
        <v>music</v>
      </c>
      <c r="R1401" t="str">
        <f t="shared" si="128"/>
        <v>rock</v>
      </c>
      <c r="S1401" s="10">
        <f t="shared" si="129"/>
        <v>41919.004317129627</v>
      </c>
      <c r="T1401" s="10">
        <f t="shared" si="130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31"/>
        <v>1.6742857142857144</v>
      </c>
      <c r="P1402" s="6">
        <f t="shared" si="126"/>
        <v>17.239999999999998</v>
      </c>
      <c r="Q1402" t="str">
        <f t="shared" si="127"/>
        <v>music</v>
      </c>
      <c r="R1402" t="str">
        <f t="shared" si="128"/>
        <v>rock</v>
      </c>
      <c r="S1402" s="10">
        <f t="shared" si="129"/>
        <v>42533.229166666672</v>
      </c>
      <c r="T1402" s="10">
        <f t="shared" si="130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31"/>
        <v>4.9652000000000003</v>
      </c>
      <c r="P1403" s="6">
        <f t="shared" si="126"/>
        <v>51.72</v>
      </c>
      <c r="Q1403" t="str">
        <f t="shared" si="127"/>
        <v>music</v>
      </c>
      <c r="R1403" t="str">
        <f t="shared" si="128"/>
        <v>rock</v>
      </c>
      <c r="S1403" s="10">
        <f t="shared" si="129"/>
        <v>41420.99622685185</v>
      </c>
      <c r="T1403" s="10">
        <f t="shared" si="130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31"/>
        <v>1.0915999999999999</v>
      </c>
      <c r="P1404" s="6">
        <f t="shared" si="126"/>
        <v>24.15</v>
      </c>
      <c r="Q1404" t="str">
        <f t="shared" si="127"/>
        <v>music</v>
      </c>
      <c r="R1404" t="str">
        <f t="shared" si="128"/>
        <v>rock</v>
      </c>
      <c r="S1404" s="10">
        <f t="shared" si="129"/>
        <v>42125.011701388896</v>
      </c>
      <c r="T1404" s="10">
        <f t="shared" si="130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31"/>
        <v>1.0257499999999999</v>
      </c>
      <c r="P1405" s="6">
        <f t="shared" si="126"/>
        <v>62.17</v>
      </c>
      <c r="Q1405" t="str">
        <f t="shared" si="127"/>
        <v>music</v>
      </c>
      <c r="R1405" t="str">
        <f t="shared" si="128"/>
        <v>rock</v>
      </c>
      <c r="S1405" s="10">
        <f t="shared" si="129"/>
        <v>41481.062905092593</v>
      </c>
      <c r="T1405" s="10">
        <f t="shared" si="130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31"/>
        <v>1.6620689655172414E-2</v>
      </c>
      <c r="P1406" s="6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10">
        <f t="shared" si="129"/>
        <v>42057.510243055556</v>
      </c>
      <c r="T1406" s="10">
        <f t="shared" si="130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31"/>
        <v>4.1999999999999997E-3</v>
      </c>
      <c r="P1407" s="6">
        <f t="shared" si="126"/>
        <v>6.18</v>
      </c>
      <c r="Q1407" t="str">
        <f t="shared" si="127"/>
        <v>publishing</v>
      </c>
      <c r="R1407" t="str">
        <f t="shared" si="128"/>
        <v>translations</v>
      </c>
      <c r="S1407" s="10">
        <f t="shared" si="129"/>
        <v>41971.722233796296</v>
      </c>
      <c r="T1407" s="10">
        <f t="shared" si="130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31"/>
        <v>1.25E-3</v>
      </c>
      <c r="P1408" s="6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10">
        <f t="shared" si="129"/>
        <v>42350.416666666672</v>
      </c>
      <c r="T1408" s="10">
        <f t="shared" si="130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31"/>
        <v>5.0000000000000001E-3</v>
      </c>
      <c r="P1409" s="6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10">
        <f t="shared" si="129"/>
        <v>41863.536782407406</v>
      </c>
      <c r="T1409" s="10">
        <f t="shared" si="130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31"/>
        <v>7.1999999999999995E-2</v>
      </c>
      <c r="P1410" s="6">
        <f t="shared" ref="P1410:P1473" si="132">ROUND(E1410/L1410,2)</f>
        <v>12</v>
      </c>
      <c r="Q1410" t="str">
        <f t="shared" si="127"/>
        <v>publishing</v>
      </c>
      <c r="R1410" t="str">
        <f t="shared" si="128"/>
        <v>translations</v>
      </c>
      <c r="S1410" s="10">
        <f t="shared" si="129"/>
        <v>42321.913842592592</v>
      </c>
      <c r="T1410" s="10">
        <f t="shared" si="130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131"/>
        <v>0</v>
      </c>
      <c r="P1411" s="6" t="e">
        <f t="shared" si="132"/>
        <v>#DIV/0!</v>
      </c>
      <c r="Q1411" t="str">
        <f t="shared" ref="Q1411:Q1474" si="133">LEFT($N1411,FIND("/",$N1411)-1)</f>
        <v>publishing</v>
      </c>
      <c r="R1411" t="str">
        <f t="shared" ref="R1411:R1474" si="134">RIGHT($N1411,LEN($N1411)-FIND("/",$N1411))</f>
        <v>translations</v>
      </c>
      <c r="S1411" s="10">
        <f t="shared" ref="S1411:S1474" si="135">((($I1411/60)/60)/24)+DATE(1970,1,1)</f>
        <v>42005.175173611111</v>
      </c>
      <c r="T1411" s="10">
        <f t="shared" ref="T1411:T1474" si="136">((($J1411/60)/60)/24)+DATE(1970,1,1)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1"/>
        <v>1.6666666666666666E-4</v>
      </c>
      <c r="P1412" s="6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10">
        <f t="shared" si="135"/>
        <v>42524.318518518514</v>
      </c>
      <c r="T1412" s="10">
        <f t="shared" si="136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ref="O1413:O1476" si="137">$E1413/$D1413</f>
        <v>2.3333333333333335E-3</v>
      </c>
      <c r="P1413" s="6">
        <f t="shared" si="132"/>
        <v>2.33</v>
      </c>
      <c r="Q1413" t="str">
        <f t="shared" si="133"/>
        <v>publishing</v>
      </c>
      <c r="R1413" t="str">
        <f t="shared" si="134"/>
        <v>translations</v>
      </c>
      <c r="S1413" s="10">
        <f t="shared" si="135"/>
        <v>42041.059027777781</v>
      </c>
      <c r="T1413" s="10">
        <f t="shared" si="136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7"/>
        <v>4.5714285714285714E-2</v>
      </c>
      <c r="P1414" s="6">
        <f t="shared" si="132"/>
        <v>24.62</v>
      </c>
      <c r="Q1414" t="str">
        <f t="shared" si="133"/>
        <v>publishing</v>
      </c>
      <c r="R1414" t="str">
        <f t="shared" si="134"/>
        <v>translations</v>
      </c>
      <c r="S1414" s="10">
        <f t="shared" si="135"/>
        <v>41977.063645833332</v>
      </c>
      <c r="T1414" s="10">
        <f t="shared" si="136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7"/>
        <v>0.05</v>
      </c>
      <c r="P1415" s="6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10">
        <f t="shared" si="135"/>
        <v>42420.437152777777</v>
      </c>
      <c r="T1415" s="10">
        <f t="shared" si="136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7"/>
        <v>2E-3</v>
      </c>
      <c r="P1416" s="6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10">
        <f t="shared" si="135"/>
        <v>42738.25309027778</v>
      </c>
      <c r="T1416" s="10">
        <f t="shared" si="136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7"/>
        <v>0.18181818181818182</v>
      </c>
      <c r="P1417" s="6">
        <f t="shared" si="132"/>
        <v>88.89</v>
      </c>
      <c r="Q1417" t="str">
        <f t="shared" si="133"/>
        <v>publishing</v>
      </c>
      <c r="R1417" t="str">
        <f t="shared" si="134"/>
        <v>translations</v>
      </c>
      <c r="S1417" s="10">
        <f t="shared" si="135"/>
        <v>42232.675821759258</v>
      </c>
      <c r="T1417" s="10">
        <f t="shared" si="136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7"/>
        <v>0</v>
      </c>
      <c r="P1418" s="6" t="e">
        <f t="shared" si="132"/>
        <v>#DIV/0!</v>
      </c>
      <c r="Q1418" t="str">
        <f t="shared" si="133"/>
        <v>publishing</v>
      </c>
      <c r="R1418" t="str">
        <f t="shared" si="134"/>
        <v>translations</v>
      </c>
      <c r="S1418" s="10">
        <f t="shared" si="135"/>
        <v>42329.967812499999</v>
      </c>
      <c r="T1418" s="10">
        <f t="shared" si="136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7"/>
        <v>1.2222222222222223E-2</v>
      </c>
      <c r="P1419" s="6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10">
        <f t="shared" si="135"/>
        <v>42262.465972222228</v>
      </c>
      <c r="T1419" s="10">
        <f t="shared" si="136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7"/>
        <v>2E-3</v>
      </c>
      <c r="P1420" s="6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10">
        <f t="shared" si="135"/>
        <v>42425.456412037034</v>
      </c>
      <c r="T1420" s="10">
        <f t="shared" si="136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7"/>
        <v>7.0634920634920634E-2</v>
      </c>
      <c r="P1421" s="6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10">
        <f t="shared" si="135"/>
        <v>42652.456238425926</v>
      </c>
      <c r="T1421" s="10">
        <f t="shared" si="136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7"/>
        <v>2.7272727272727271E-2</v>
      </c>
      <c r="P1422" s="6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10">
        <f t="shared" si="135"/>
        <v>42549.667662037042</v>
      </c>
      <c r="T1422" s="10">
        <f t="shared" si="136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7"/>
        <v>1E-3</v>
      </c>
      <c r="P1423" s="6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10">
        <f t="shared" si="135"/>
        <v>42043.915613425925</v>
      </c>
      <c r="T1423" s="10">
        <f t="shared" si="136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7"/>
        <v>1.0399999999999999E-3</v>
      </c>
      <c r="P1424" s="6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10">
        <f t="shared" si="135"/>
        <v>42634.239629629628</v>
      </c>
      <c r="T1424" s="10">
        <f t="shared" si="136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7"/>
        <v>3.3333333333333335E-3</v>
      </c>
      <c r="P1425" s="6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10">
        <f t="shared" si="135"/>
        <v>42370.360312500001</v>
      </c>
      <c r="T1425" s="10">
        <f t="shared" si="136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7"/>
        <v>0.2036</v>
      </c>
      <c r="P1426" s="6">
        <f t="shared" si="132"/>
        <v>109.07</v>
      </c>
      <c r="Q1426" t="str">
        <f t="shared" si="133"/>
        <v>publishing</v>
      </c>
      <c r="R1426" t="str">
        <f t="shared" si="134"/>
        <v>translations</v>
      </c>
      <c r="S1426" s="10">
        <f t="shared" si="135"/>
        <v>42689.759282407409</v>
      </c>
      <c r="T1426" s="10">
        <f t="shared" si="136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7"/>
        <v>0</v>
      </c>
      <c r="P1427" s="6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s="10">
        <f t="shared" si="135"/>
        <v>42123.131469907406</v>
      </c>
      <c r="T1427" s="10">
        <f t="shared" si="136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7"/>
        <v>0</v>
      </c>
      <c r="P1428" s="6" t="e">
        <f t="shared" si="132"/>
        <v>#DIV/0!</v>
      </c>
      <c r="Q1428" t="str">
        <f t="shared" si="133"/>
        <v>publishing</v>
      </c>
      <c r="R1428" t="str">
        <f t="shared" si="134"/>
        <v>translations</v>
      </c>
      <c r="S1428" s="10">
        <f t="shared" si="135"/>
        <v>42240.390277777777</v>
      </c>
      <c r="T1428" s="10">
        <f t="shared" si="136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7"/>
        <v>8.3799999999999999E-2</v>
      </c>
      <c r="P1429" s="6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10">
        <f t="shared" si="135"/>
        <v>42631.851678240739</v>
      </c>
      <c r="T1429" s="10">
        <f t="shared" si="136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7"/>
        <v>4.4999999999999998E-2</v>
      </c>
      <c r="P1430" s="6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10">
        <f t="shared" si="135"/>
        <v>42462.338159722218</v>
      </c>
      <c r="T1430" s="10">
        <f t="shared" si="136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7"/>
        <v>0</v>
      </c>
      <c r="P1431" s="6" t="e">
        <f t="shared" si="132"/>
        <v>#DIV/0!</v>
      </c>
      <c r="Q1431" t="str">
        <f t="shared" si="133"/>
        <v>publishing</v>
      </c>
      <c r="R1431" t="str">
        <f t="shared" si="134"/>
        <v>translations</v>
      </c>
      <c r="S1431" s="10">
        <f t="shared" si="135"/>
        <v>42104.060671296291</v>
      </c>
      <c r="T1431" s="10">
        <f t="shared" si="136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7"/>
        <v>8.0600000000000005E-2</v>
      </c>
      <c r="P1432" s="6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10">
        <f t="shared" si="135"/>
        <v>41992.813518518517</v>
      </c>
      <c r="T1432" s="10">
        <f t="shared" si="136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7"/>
        <v>0.31947058823529412</v>
      </c>
      <c r="P1433" s="6">
        <f t="shared" si="132"/>
        <v>115.55</v>
      </c>
      <c r="Q1433" t="str">
        <f t="shared" si="133"/>
        <v>publishing</v>
      </c>
      <c r="R1433" t="str">
        <f t="shared" si="134"/>
        <v>translations</v>
      </c>
      <c r="S1433" s="10">
        <f t="shared" si="135"/>
        <v>42334.252500000002</v>
      </c>
      <c r="T1433" s="10">
        <f t="shared" si="136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7"/>
        <v>0</v>
      </c>
      <c r="P1434" s="6" t="e">
        <f t="shared" si="132"/>
        <v>#DIV/0!</v>
      </c>
      <c r="Q1434" t="str">
        <f t="shared" si="133"/>
        <v>publishing</v>
      </c>
      <c r="R1434" t="str">
        <f t="shared" si="134"/>
        <v>translations</v>
      </c>
      <c r="S1434" s="10">
        <f t="shared" si="135"/>
        <v>42205.780416666668</v>
      </c>
      <c r="T1434" s="10">
        <f t="shared" si="136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7"/>
        <v>6.7083333333333328E-2</v>
      </c>
      <c r="P1435" s="6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10">
        <f t="shared" si="135"/>
        <v>42714.458333333328</v>
      </c>
      <c r="T1435" s="10">
        <f t="shared" si="136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7"/>
        <v>9.987804878048781E-2</v>
      </c>
      <c r="P1436" s="6">
        <f t="shared" si="132"/>
        <v>744.55</v>
      </c>
      <c r="Q1436" t="str">
        <f t="shared" si="133"/>
        <v>publishing</v>
      </c>
      <c r="R1436" t="str">
        <f t="shared" si="134"/>
        <v>translations</v>
      </c>
      <c r="S1436" s="10">
        <f t="shared" si="135"/>
        <v>42163.625</v>
      </c>
      <c r="T1436" s="10">
        <f t="shared" si="136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7"/>
        <v>1E-3</v>
      </c>
      <c r="P1437" s="6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10">
        <f t="shared" si="135"/>
        <v>42288.780324074076</v>
      </c>
      <c r="T1437" s="10">
        <f t="shared" si="136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7"/>
        <v>7.7000000000000002E-3</v>
      </c>
      <c r="P1438" s="6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10">
        <f t="shared" si="135"/>
        <v>42421.35019675926</v>
      </c>
      <c r="T1438" s="10">
        <f t="shared" si="136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7"/>
        <v>0.26900000000000002</v>
      </c>
      <c r="P1439" s="6">
        <f t="shared" si="132"/>
        <v>36.68</v>
      </c>
      <c r="Q1439" t="str">
        <f t="shared" si="133"/>
        <v>publishing</v>
      </c>
      <c r="R1439" t="str">
        <f t="shared" si="134"/>
        <v>translations</v>
      </c>
      <c r="S1439" s="10">
        <f t="shared" si="135"/>
        <v>41833.207638888889</v>
      </c>
      <c r="T1439" s="10">
        <f t="shared" si="136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7"/>
        <v>0.03</v>
      </c>
      <c r="P1440" s="6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10">
        <f t="shared" si="135"/>
        <v>42487.579861111109</v>
      </c>
      <c r="T1440" s="10">
        <f t="shared" si="136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7"/>
        <v>6.6055045871559637E-2</v>
      </c>
      <c r="P1441" s="6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10">
        <f t="shared" si="135"/>
        <v>42070.829872685179</v>
      </c>
      <c r="T1441" s="10">
        <f t="shared" si="136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7"/>
        <v>7.6923076923076926E-5</v>
      </c>
      <c r="P1442" s="6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10">
        <f t="shared" si="135"/>
        <v>42516.748414351852</v>
      </c>
      <c r="T1442" s="10">
        <f t="shared" si="136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7"/>
        <v>1.1222222222222222E-2</v>
      </c>
      <c r="P1443" s="6">
        <f t="shared" si="132"/>
        <v>673.33</v>
      </c>
      <c r="Q1443" t="str">
        <f t="shared" si="133"/>
        <v>publishing</v>
      </c>
      <c r="R1443" t="str">
        <f t="shared" si="134"/>
        <v>translations</v>
      </c>
      <c r="S1443" s="10">
        <f t="shared" si="135"/>
        <v>42258.765844907408</v>
      </c>
      <c r="T1443" s="10">
        <f t="shared" si="136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7"/>
        <v>0</v>
      </c>
      <c r="P1444" s="6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s="10">
        <f t="shared" si="135"/>
        <v>42515.64534722222</v>
      </c>
      <c r="T1444" s="10">
        <f t="shared" si="136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7"/>
        <v>0</v>
      </c>
      <c r="P1445" s="6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s="10">
        <f t="shared" si="135"/>
        <v>42737.926030092596</v>
      </c>
      <c r="T1445" s="10">
        <f t="shared" si="136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7"/>
        <v>0</v>
      </c>
      <c r="P1446" s="6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s="10">
        <f t="shared" si="135"/>
        <v>42259.873402777783</v>
      </c>
      <c r="T1446" s="10">
        <f t="shared" si="136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7"/>
        <v>0</v>
      </c>
      <c r="P1447" s="6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s="10">
        <f t="shared" si="135"/>
        <v>42169.542303240742</v>
      </c>
      <c r="T1447" s="10">
        <f t="shared" si="136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7"/>
        <v>0</v>
      </c>
      <c r="P1448" s="6" t="e">
        <f t="shared" si="132"/>
        <v>#DIV/0!</v>
      </c>
      <c r="Q1448" t="str">
        <f t="shared" si="133"/>
        <v>publishing</v>
      </c>
      <c r="R1448" t="str">
        <f t="shared" si="134"/>
        <v>translations</v>
      </c>
      <c r="S1448" s="10">
        <f t="shared" si="135"/>
        <v>42481.447662037041</v>
      </c>
      <c r="T1448" s="10">
        <f t="shared" si="136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7"/>
        <v>1.4999999999999999E-4</v>
      </c>
      <c r="P1449" s="6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10">
        <f t="shared" si="135"/>
        <v>42559.730717592596</v>
      </c>
      <c r="T1449" s="10">
        <f t="shared" si="136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7"/>
        <v>0</v>
      </c>
      <c r="P1450" s="6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s="10">
        <f t="shared" si="135"/>
        <v>42146.225694444445</v>
      </c>
      <c r="T1450" s="10">
        <f t="shared" si="136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7"/>
        <v>0</v>
      </c>
      <c r="P1451" s="6" t="e">
        <f t="shared" si="132"/>
        <v>#DIV/0!</v>
      </c>
      <c r="Q1451" t="str">
        <f t="shared" si="133"/>
        <v>publishing</v>
      </c>
      <c r="R1451" t="str">
        <f t="shared" si="134"/>
        <v>translations</v>
      </c>
      <c r="S1451" s="10">
        <f t="shared" si="135"/>
        <v>42134.811400462961</v>
      </c>
      <c r="T1451" s="10">
        <f t="shared" si="136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7"/>
        <v>1.0000000000000001E-5</v>
      </c>
      <c r="P1452" s="6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10">
        <f t="shared" si="135"/>
        <v>42420.171261574069</v>
      </c>
      <c r="T1452" s="10">
        <f t="shared" si="136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7"/>
        <v>1.0554089709762533E-4</v>
      </c>
      <c r="P1453" s="6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10">
        <f t="shared" si="135"/>
        <v>41962.00068287037</v>
      </c>
      <c r="T1453" s="10">
        <f t="shared" si="136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7"/>
        <v>0</v>
      </c>
      <c r="P1454" s="6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s="10">
        <f t="shared" si="135"/>
        <v>41848.703275462962</v>
      </c>
      <c r="T1454" s="10">
        <f t="shared" si="136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7"/>
        <v>0</v>
      </c>
      <c r="P1455" s="6" t="e">
        <f t="shared" si="132"/>
        <v>#DIV/0!</v>
      </c>
      <c r="Q1455" t="str">
        <f t="shared" si="133"/>
        <v>publishing</v>
      </c>
      <c r="R1455" t="str">
        <f t="shared" si="134"/>
        <v>translations</v>
      </c>
      <c r="S1455" s="10">
        <f t="shared" si="135"/>
        <v>42840.654479166667</v>
      </c>
      <c r="T1455" s="10">
        <f t="shared" si="136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7"/>
        <v>8.5714285714285719E-3</v>
      </c>
      <c r="P1456" s="6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10">
        <f t="shared" si="135"/>
        <v>42484.915972222225</v>
      </c>
      <c r="T1456" s="10">
        <f t="shared" si="136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7"/>
        <v>0.105</v>
      </c>
      <c r="P1457" s="6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10">
        <f t="shared" si="135"/>
        <v>41887.568749999999</v>
      </c>
      <c r="T1457" s="10">
        <f t="shared" si="136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7"/>
        <v>2.9000000000000001E-2</v>
      </c>
      <c r="P1458" s="6">
        <f t="shared" si="132"/>
        <v>48.33</v>
      </c>
      <c r="Q1458" t="str">
        <f t="shared" si="133"/>
        <v>publishing</v>
      </c>
      <c r="R1458" t="str">
        <f t="shared" si="134"/>
        <v>translations</v>
      </c>
      <c r="S1458" s="10">
        <f t="shared" si="135"/>
        <v>42738.668576388889</v>
      </c>
      <c r="T1458" s="10">
        <f t="shared" si="136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7"/>
        <v>0</v>
      </c>
      <c r="P1459" s="6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s="10">
        <f t="shared" si="135"/>
        <v>42319.938009259262</v>
      </c>
      <c r="T1459" s="10">
        <f t="shared" si="136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7"/>
        <v>0</v>
      </c>
      <c r="P1460" s="6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s="10">
        <f t="shared" si="135"/>
        <v>41862.166666666664</v>
      </c>
      <c r="T1460" s="10">
        <f t="shared" si="136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7"/>
        <v>0</v>
      </c>
      <c r="P1461" s="6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s="10">
        <f t="shared" si="135"/>
        <v>42340.725694444445</v>
      </c>
      <c r="T1461" s="10">
        <f t="shared" si="136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7"/>
        <v>0</v>
      </c>
      <c r="P1462" s="6" t="e">
        <f t="shared" si="132"/>
        <v>#DIV/0!</v>
      </c>
      <c r="Q1462" t="str">
        <f t="shared" si="133"/>
        <v>publishing</v>
      </c>
      <c r="R1462" t="str">
        <f t="shared" si="134"/>
        <v>translations</v>
      </c>
      <c r="S1462" s="10">
        <f t="shared" si="135"/>
        <v>41973.989583333328</v>
      </c>
      <c r="T1462" s="10">
        <f t="shared" si="136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7"/>
        <v>1.012446</v>
      </c>
      <c r="P1463" s="6">
        <f t="shared" si="132"/>
        <v>44.67</v>
      </c>
      <c r="Q1463" t="str">
        <f t="shared" si="133"/>
        <v>publishing</v>
      </c>
      <c r="R1463" t="str">
        <f t="shared" si="134"/>
        <v>radio &amp; podcasts</v>
      </c>
      <c r="S1463" s="10">
        <f t="shared" si="135"/>
        <v>41933</v>
      </c>
      <c r="T1463" s="10">
        <f t="shared" si="136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7"/>
        <v>1.085175</v>
      </c>
      <c r="P1464" s="6">
        <f t="shared" si="132"/>
        <v>28.94</v>
      </c>
      <c r="Q1464" t="str">
        <f t="shared" si="133"/>
        <v>publishing</v>
      </c>
      <c r="R1464" t="str">
        <f t="shared" si="134"/>
        <v>radio &amp; podcasts</v>
      </c>
      <c r="S1464" s="10">
        <f t="shared" si="135"/>
        <v>41374.662858796299</v>
      </c>
      <c r="T1464" s="10">
        <f t="shared" si="136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7"/>
        <v>1.4766666666666666</v>
      </c>
      <c r="P1465" s="6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10">
        <f t="shared" si="135"/>
        <v>41371.869652777779</v>
      </c>
      <c r="T1465" s="10">
        <f t="shared" si="136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7"/>
        <v>1.6319999999999999</v>
      </c>
      <c r="P1466" s="6">
        <f t="shared" si="132"/>
        <v>34.869999999999997</v>
      </c>
      <c r="Q1466" t="str">
        <f t="shared" si="133"/>
        <v>publishing</v>
      </c>
      <c r="R1466" t="str">
        <f t="shared" si="134"/>
        <v>radio &amp; podcasts</v>
      </c>
      <c r="S1466" s="10">
        <f t="shared" si="135"/>
        <v>41321.661550925928</v>
      </c>
      <c r="T1466" s="10">
        <f t="shared" si="136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7"/>
        <v>4.5641449999999999</v>
      </c>
      <c r="P1467" s="6">
        <f t="shared" si="132"/>
        <v>52.62</v>
      </c>
      <c r="Q1467" t="str">
        <f t="shared" si="133"/>
        <v>publishing</v>
      </c>
      <c r="R1467" t="str">
        <f t="shared" si="134"/>
        <v>radio &amp; podcasts</v>
      </c>
      <c r="S1467" s="10">
        <f t="shared" si="135"/>
        <v>40990.125</v>
      </c>
      <c r="T1467" s="10">
        <f t="shared" si="136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7"/>
        <v>1.0787731249999999</v>
      </c>
      <c r="P1468" s="6">
        <f t="shared" si="132"/>
        <v>69.599999999999994</v>
      </c>
      <c r="Q1468" t="str">
        <f t="shared" si="133"/>
        <v>publishing</v>
      </c>
      <c r="R1468" t="str">
        <f t="shared" si="134"/>
        <v>radio &amp; podcasts</v>
      </c>
      <c r="S1468" s="10">
        <f t="shared" si="135"/>
        <v>42381.208333333328</v>
      </c>
      <c r="T1468" s="10">
        <f t="shared" si="136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7"/>
        <v>1.1508</v>
      </c>
      <c r="P1469" s="6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10">
        <f t="shared" si="135"/>
        <v>40993.760243055556</v>
      </c>
      <c r="T1469" s="10">
        <f t="shared" si="136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7"/>
        <v>1.0236842105263158</v>
      </c>
      <c r="P1470" s="6">
        <f t="shared" si="132"/>
        <v>33.19</v>
      </c>
      <c r="Q1470" t="str">
        <f t="shared" si="133"/>
        <v>publishing</v>
      </c>
      <c r="R1470" t="str">
        <f t="shared" si="134"/>
        <v>radio &amp; podcasts</v>
      </c>
      <c r="S1470" s="10">
        <f t="shared" si="135"/>
        <v>40706.014456018522</v>
      </c>
      <c r="T1470" s="10">
        <f t="shared" si="136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7"/>
        <v>1.0842485875706214</v>
      </c>
      <c r="P1471" s="6">
        <f t="shared" si="132"/>
        <v>149.46</v>
      </c>
      <c r="Q1471" t="str">
        <f t="shared" si="133"/>
        <v>publishing</v>
      </c>
      <c r="R1471" t="str">
        <f t="shared" si="134"/>
        <v>radio &amp; podcasts</v>
      </c>
      <c r="S1471" s="10">
        <f t="shared" si="135"/>
        <v>41320.598483796297</v>
      </c>
      <c r="T1471" s="10">
        <f t="shared" si="136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7"/>
        <v>1.2513333333333334</v>
      </c>
      <c r="P1472" s="6">
        <f t="shared" si="132"/>
        <v>23.17</v>
      </c>
      <c r="Q1472" t="str">
        <f t="shared" si="133"/>
        <v>publishing</v>
      </c>
      <c r="R1472" t="str">
        <f t="shared" si="134"/>
        <v>radio &amp; podcasts</v>
      </c>
      <c r="S1472" s="10">
        <f t="shared" si="135"/>
        <v>41271.827118055553</v>
      </c>
      <c r="T1472" s="10">
        <f t="shared" si="136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7"/>
        <v>1.03840625</v>
      </c>
      <c r="P1473" s="6">
        <f t="shared" si="132"/>
        <v>96.88</v>
      </c>
      <c r="Q1473" t="str">
        <f t="shared" si="133"/>
        <v>publishing</v>
      </c>
      <c r="R1473" t="str">
        <f t="shared" si="134"/>
        <v>radio &amp; podcasts</v>
      </c>
      <c r="S1473" s="10">
        <f t="shared" si="135"/>
        <v>42103.957569444443</v>
      </c>
      <c r="T1473" s="10">
        <f t="shared" si="136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7"/>
        <v>1.3870400000000001</v>
      </c>
      <c r="P1474" s="6">
        <f t="shared" ref="P1474:P1537" si="138">ROUND(E1474/L1474,2)</f>
        <v>103.2</v>
      </c>
      <c r="Q1474" t="str">
        <f t="shared" si="133"/>
        <v>publishing</v>
      </c>
      <c r="R1474" t="str">
        <f t="shared" si="134"/>
        <v>radio &amp; podcasts</v>
      </c>
      <c r="S1474" s="10">
        <f t="shared" si="135"/>
        <v>41563.542858796296</v>
      </c>
      <c r="T1474" s="10">
        <f t="shared" si="136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137"/>
        <v>1.20516</v>
      </c>
      <c r="P1475" s="6">
        <f t="shared" si="138"/>
        <v>38.46</v>
      </c>
      <c r="Q1475" t="str">
        <f t="shared" ref="Q1475:Q1538" si="139">LEFT($N1475,FIND("/",$N1475)-1)</f>
        <v>publishing</v>
      </c>
      <c r="R1475" t="str">
        <f t="shared" ref="R1475:R1538" si="140">RIGHT($N1475,LEN($N1475)-FIND("/",$N1475))</f>
        <v>radio &amp; podcasts</v>
      </c>
      <c r="S1475" s="10">
        <f t="shared" ref="S1475:S1538" si="141">((($I1475/60)/60)/24)+DATE(1970,1,1)</f>
        <v>40969.979618055557</v>
      </c>
      <c r="T1475" s="10">
        <f t="shared" ref="T1475:T1538" si="142">((($J1475/60)/60)/24)+DATE(1970,1,1)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7"/>
        <v>1.1226666666666667</v>
      </c>
      <c r="P1476" s="6">
        <f t="shared" si="138"/>
        <v>44.32</v>
      </c>
      <c r="Q1476" t="str">
        <f t="shared" si="139"/>
        <v>publishing</v>
      </c>
      <c r="R1476" t="str">
        <f t="shared" si="140"/>
        <v>radio &amp; podcasts</v>
      </c>
      <c r="S1476" s="10">
        <f t="shared" si="141"/>
        <v>41530.727916666663</v>
      </c>
      <c r="T1476" s="10">
        <f t="shared" si="142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ref="O1477:O1540" si="143">$E1477/$D1477</f>
        <v>1.8866966666666667</v>
      </c>
      <c r="P1477" s="6">
        <f t="shared" si="138"/>
        <v>64.17</v>
      </c>
      <c r="Q1477" t="str">
        <f t="shared" si="139"/>
        <v>publishing</v>
      </c>
      <c r="R1477" t="str">
        <f t="shared" si="140"/>
        <v>radio &amp; podcasts</v>
      </c>
      <c r="S1477" s="10">
        <f t="shared" si="141"/>
        <v>41993.207638888889</v>
      </c>
      <c r="T1477" s="10">
        <f t="shared" si="142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43"/>
        <v>6.6155466666666669</v>
      </c>
      <c r="P1478" s="6">
        <f t="shared" si="138"/>
        <v>43.33</v>
      </c>
      <c r="Q1478" t="str">
        <f t="shared" si="139"/>
        <v>publishing</v>
      </c>
      <c r="R1478" t="str">
        <f t="shared" si="140"/>
        <v>radio &amp; podcasts</v>
      </c>
      <c r="S1478" s="10">
        <f t="shared" si="141"/>
        <v>40796.041921296295</v>
      </c>
      <c r="T1478" s="10">
        <f t="shared" si="142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43"/>
        <v>1.1131</v>
      </c>
      <c r="P1479" s="6">
        <f t="shared" si="138"/>
        <v>90.5</v>
      </c>
      <c r="Q1479" t="str">
        <f t="shared" si="139"/>
        <v>publishing</v>
      </c>
      <c r="R1479" t="str">
        <f t="shared" si="140"/>
        <v>radio &amp; podcasts</v>
      </c>
      <c r="S1479" s="10">
        <f t="shared" si="141"/>
        <v>40900.125</v>
      </c>
      <c r="T1479" s="10">
        <f t="shared" si="142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43"/>
        <v>11.8161422</v>
      </c>
      <c r="P1480" s="6">
        <f t="shared" si="138"/>
        <v>29.19</v>
      </c>
      <c r="Q1480" t="str">
        <f t="shared" si="139"/>
        <v>publishing</v>
      </c>
      <c r="R1480" t="str">
        <f t="shared" si="140"/>
        <v>radio &amp; podcasts</v>
      </c>
      <c r="S1480" s="10">
        <f t="shared" si="141"/>
        <v>41408.871678240743</v>
      </c>
      <c r="T1480" s="10">
        <f t="shared" si="142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43"/>
        <v>1.37375</v>
      </c>
      <c r="P1481" s="6">
        <f t="shared" si="138"/>
        <v>30.96</v>
      </c>
      <c r="Q1481" t="str">
        <f t="shared" si="139"/>
        <v>publishing</v>
      </c>
      <c r="R1481" t="str">
        <f t="shared" si="140"/>
        <v>radio &amp; podcasts</v>
      </c>
      <c r="S1481" s="10">
        <f t="shared" si="141"/>
        <v>41769.165972222225</v>
      </c>
      <c r="T1481" s="10">
        <f t="shared" si="142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43"/>
        <v>1.170404</v>
      </c>
      <c r="P1482" s="6">
        <f t="shared" si="138"/>
        <v>92.16</v>
      </c>
      <c r="Q1482" t="str">
        <f t="shared" si="139"/>
        <v>publishing</v>
      </c>
      <c r="R1482" t="str">
        <f t="shared" si="140"/>
        <v>radio &amp; podcasts</v>
      </c>
      <c r="S1482" s="10">
        <f t="shared" si="141"/>
        <v>41481.708333333336</v>
      </c>
      <c r="T1482" s="10">
        <f t="shared" si="142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43"/>
        <v>2.1000000000000001E-2</v>
      </c>
      <c r="P1483" s="6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10">
        <f t="shared" si="141"/>
        <v>41580.922974537039</v>
      </c>
      <c r="T1483" s="10">
        <f t="shared" si="142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43"/>
        <v>1E-3</v>
      </c>
      <c r="P1484" s="6">
        <f t="shared" si="138"/>
        <v>5</v>
      </c>
      <c r="Q1484" t="str">
        <f t="shared" si="139"/>
        <v>publishing</v>
      </c>
      <c r="R1484" t="str">
        <f t="shared" si="140"/>
        <v>fiction</v>
      </c>
      <c r="S1484" s="10">
        <f t="shared" si="141"/>
        <v>41159.32708333333</v>
      </c>
      <c r="T1484" s="10">
        <f t="shared" si="142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43"/>
        <v>7.1428571428571426E-3</v>
      </c>
      <c r="P1485" s="6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10">
        <f t="shared" si="141"/>
        <v>42573.192997685182</v>
      </c>
      <c r="T1485" s="10">
        <f t="shared" si="142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43"/>
        <v>0</v>
      </c>
      <c r="P1486" s="6" t="e">
        <f t="shared" si="138"/>
        <v>#DIV/0!</v>
      </c>
      <c r="Q1486" t="str">
        <f t="shared" si="139"/>
        <v>publishing</v>
      </c>
      <c r="R1486" t="str">
        <f t="shared" si="140"/>
        <v>fiction</v>
      </c>
      <c r="S1486" s="10">
        <f t="shared" si="141"/>
        <v>41111.618750000001</v>
      </c>
      <c r="T1486" s="10">
        <f t="shared" si="142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43"/>
        <v>2.2388059701492536E-2</v>
      </c>
      <c r="P1487" s="6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10">
        <f t="shared" si="141"/>
        <v>42175.795983796299</v>
      </c>
      <c r="T1487" s="10">
        <f t="shared" si="142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43"/>
        <v>2.3999999999999998E-3</v>
      </c>
      <c r="P1488" s="6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10">
        <f t="shared" si="141"/>
        <v>42062.168530092589</v>
      </c>
      <c r="T1488" s="10">
        <f t="shared" si="142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43"/>
        <v>0</v>
      </c>
      <c r="P1489" s="6" t="e">
        <f t="shared" si="138"/>
        <v>#DIV/0!</v>
      </c>
      <c r="Q1489" t="str">
        <f t="shared" si="139"/>
        <v>publishing</v>
      </c>
      <c r="R1489" t="str">
        <f t="shared" si="140"/>
        <v>fiction</v>
      </c>
      <c r="S1489" s="10">
        <f t="shared" si="141"/>
        <v>42584.917488425926</v>
      </c>
      <c r="T1489" s="10">
        <f t="shared" si="142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43"/>
        <v>2.4E-2</v>
      </c>
      <c r="P1490" s="6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10">
        <f t="shared" si="141"/>
        <v>41644.563194444447</v>
      </c>
      <c r="T1490" s="10">
        <f t="shared" si="142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43"/>
        <v>0</v>
      </c>
      <c r="P1491" s="6" t="e">
        <f t="shared" si="138"/>
        <v>#DIV/0!</v>
      </c>
      <c r="Q1491" t="str">
        <f t="shared" si="139"/>
        <v>publishing</v>
      </c>
      <c r="R1491" t="str">
        <f t="shared" si="140"/>
        <v>fiction</v>
      </c>
      <c r="S1491" s="10">
        <f t="shared" si="141"/>
        <v>41228.653379629628</v>
      </c>
      <c r="T1491" s="10">
        <f t="shared" si="142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43"/>
        <v>0.30862068965517242</v>
      </c>
      <c r="P1492" s="6">
        <f t="shared" si="138"/>
        <v>47.11</v>
      </c>
      <c r="Q1492" t="str">
        <f t="shared" si="139"/>
        <v>publishing</v>
      </c>
      <c r="R1492" t="str">
        <f t="shared" si="140"/>
        <v>fiction</v>
      </c>
      <c r="S1492" s="10">
        <f t="shared" si="141"/>
        <v>41549.561041666668</v>
      </c>
      <c r="T1492" s="10">
        <f t="shared" si="142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43"/>
        <v>8.3333333333333329E-2</v>
      </c>
      <c r="P1493" s="6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10">
        <f t="shared" si="141"/>
        <v>42050.651388888888</v>
      </c>
      <c r="T1493" s="10">
        <f t="shared" si="142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43"/>
        <v>7.4999999999999997E-3</v>
      </c>
      <c r="P1494" s="6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10">
        <f t="shared" si="141"/>
        <v>40712.884791666671</v>
      </c>
      <c r="T1494" s="10">
        <f t="shared" si="142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43"/>
        <v>0</v>
      </c>
      <c r="P1495" s="6" t="e">
        <f t="shared" si="138"/>
        <v>#DIV/0!</v>
      </c>
      <c r="Q1495" t="str">
        <f t="shared" si="139"/>
        <v>publishing</v>
      </c>
      <c r="R1495" t="str">
        <f t="shared" si="140"/>
        <v>fiction</v>
      </c>
      <c r="S1495" s="10">
        <f t="shared" si="141"/>
        <v>41441.866608796299</v>
      </c>
      <c r="T1495" s="10">
        <f t="shared" si="142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43"/>
        <v>8.8999999999999996E-2</v>
      </c>
      <c r="P1496" s="6">
        <f t="shared" si="138"/>
        <v>40.450000000000003</v>
      </c>
      <c r="Q1496" t="str">
        <f t="shared" si="139"/>
        <v>publishing</v>
      </c>
      <c r="R1496" t="str">
        <f t="shared" si="140"/>
        <v>fiction</v>
      </c>
      <c r="S1496" s="10">
        <f t="shared" si="141"/>
        <v>42097.651388888888</v>
      </c>
      <c r="T1496" s="10">
        <f t="shared" si="142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43"/>
        <v>0</v>
      </c>
      <c r="P1497" s="6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s="10">
        <f t="shared" si="141"/>
        <v>40782.789710648147</v>
      </c>
      <c r="T1497" s="10">
        <f t="shared" si="142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43"/>
        <v>0</v>
      </c>
      <c r="P1498" s="6" t="e">
        <f t="shared" si="138"/>
        <v>#DIV/0!</v>
      </c>
      <c r="Q1498" t="str">
        <f t="shared" si="139"/>
        <v>publishing</v>
      </c>
      <c r="R1498" t="str">
        <f t="shared" si="140"/>
        <v>fiction</v>
      </c>
      <c r="S1498" s="10">
        <f t="shared" si="141"/>
        <v>41898.475219907406</v>
      </c>
      <c r="T1498" s="10">
        <f t="shared" si="142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43"/>
        <v>6.666666666666667E-5</v>
      </c>
      <c r="P1499" s="6">
        <f t="shared" si="138"/>
        <v>1</v>
      </c>
      <c r="Q1499" t="str">
        <f t="shared" si="139"/>
        <v>publishing</v>
      </c>
      <c r="R1499" t="str">
        <f t="shared" si="140"/>
        <v>fiction</v>
      </c>
      <c r="S1499" s="10">
        <f t="shared" si="141"/>
        <v>41486.821527777778</v>
      </c>
      <c r="T1499" s="10">
        <f t="shared" si="142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43"/>
        <v>1.9E-2</v>
      </c>
      <c r="P1500" s="6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10">
        <f t="shared" si="141"/>
        <v>41885.983541666668</v>
      </c>
      <c r="T1500" s="10">
        <f t="shared" si="142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43"/>
        <v>2.5000000000000001E-3</v>
      </c>
      <c r="P1501" s="6">
        <f t="shared" si="138"/>
        <v>5</v>
      </c>
      <c r="Q1501" t="str">
        <f t="shared" si="139"/>
        <v>publishing</v>
      </c>
      <c r="R1501" t="str">
        <f t="shared" si="140"/>
        <v>fiction</v>
      </c>
      <c r="S1501" s="10">
        <f t="shared" si="141"/>
        <v>42587.007326388892</v>
      </c>
      <c r="T1501" s="10">
        <f t="shared" si="142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43"/>
        <v>0.25035714285714283</v>
      </c>
      <c r="P1502" s="6">
        <f t="shared" si="138"/>
        <v>46.73</v>
      </c>
      <c r="Q1502" t="str">
        <f t="shared" si="139"/>
        <v>publishing</v>
      </c>
      <c r="R1502" t="str">
        <f t="shared" si="140"/>
        <v>fiction</v>
      </c>
      <c r="S1502" s="10">
        <f t="shared" si="141"/>
        <v>41395.904594907406</v>
      </c>
      <c r="T1502" s="10">
        <f t="shared" si="142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43"/>
        <v>1.6633076923076924</v>
      </c>
      <c r="P1503" s="6">
        <f t="shared" si="138"/>
        <v>97.73</v>
      </c>
      <c r="Q1503" t="str">
        <f t="shared" si="139"/>
        <v>photography</v>
      </c>
      <c r="R1503" t="str">
        <f t="shared" si="140"/>
        <v>photobooks</v>
      </c>
      <c r="S1503" s="10">
        <f t="shared" si="141"/>
        <v>42193.583599537036</v>
      </c>
      <c r="T1503" s="10">
        <f t="shared" si="142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43"/>
        <v>1.0144545454545455</v>
      </c>
      <c r="P1504" s="6">
        <f t="shared" si="138"/>
        <v>67.84</v>
      </c>
      <c r="Q1504" t="str">
        <f t="shared" si="139"/>
        <v>photography</v>
      </c>
      <c r="R1504" t="str">
        <f t="shared" si="140"/>
        <v>photobooks</v>
      </c>
      <c r="S1504" s="10">
        <f t="shared" si="141"/>
        <v>42454.916666666672</v>
      </c>
      <c r="T1504" s="10">
        <f t="shared" si="142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43"/>
        <v>1.0789146666666667</v>
      </c>
      <c r="P1505" s="6">
        <f t="shared" si="138"/>
        <v>56.98</v>
      </c>
      <c r="Q1505" t="str">
        <f t="shared" si="139"/>
        <v>photography</v>
      </c>
      <c r="R1505" t="str">
        <f t="shared" si="140"/>
        <v>photobooks</v>
      </c>
      <c r="S1505" s="10">
        <f t="shared" si="141"/>
        <v>42666.347233796296</v>
      </c>
      <c r="T1505" s="10">
        <f t="shared" si="142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43"/>
        <v>2.7793846153846156</v>
      </c>
      <c r="P1506" s="6">
        <f t="shared" si="138"/>
        <v>67.16</v>
      </c>
      <c r="Q1506" t="str">
        <f t="shared" si="139"/>
        <v>photography</v>
      </c>
      <c r="R1506" t="str">
        <f t="shared" si="140"/>
        <v>photobooks</v>
      </c>
      <c r="S1506" s="10">
        <f t="shared" si="141"/>
        <v>41800.356249999997</v>
      </c>
      <c r="T1506" s="10">
        <f t="shared" si="142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43"/>
        <v>1.0358125</v>
      </c>
      <c r="P1507" s="6">
        <f t="shared" si="138"/>
        <v>48.04</v>
      </c>
      <c r="Q1507" t="str">
        <f t="shared" si="139"/>
        <v>photography</v>
      </c>
      <c r="R1507" t="str">
        <f t="shared" si="140"/>
        <v>photobooks</v>
      </c>
      <c r="S1507" s="10">
        <f t="shared" si="141"/>
        <v>42451.834027777775</v>
      </c>
      <c r="T1507" s="10">
        <f t="shared" si="142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43"/>
        <v>1.1140000000000001</v>
      </c>
      <c r="P1508" s="6">
        <f t="shared" si="138"/>
        <v>38.86</v>
      </c>
      <c r="Q1508" t="str">
        <f t="shared" si="139"/>
        <v>photography</v>
      </c>
      <c r="R1508" t="str">
        <f t="shared" si="140"/>
        <v>photobooks</v>
      </c>
      <c r="S1508" s="10">
        <f t="shared" si="141"/>
        <v>41844.785925925928</v>
      </c>
      <c r="T1508" s="10">
        <f t="shared" si="142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43"/>
        <v>2.15</v>
      </c>
      <c r="P1509" s="6">
        <f t="shared" si="138"/>
        <v>78.180000000000007</v>
      </c>
      <c r="Q1509" t="str">
        <f t="shared" si="139"/>
        <v>photography</v>
      </c>
      <c r="R1509" t="str">
        <f t="shared" si="140"/>
        <v>photobooks</v>
      </c>
      <c r="S1509" s="10">
        <f t="shared" si="141"/>
        <v>40313.340277777781</v>
      </c>
      <c r="T1509" s="10">
        <f t="shared" si="142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43"/>
        <v>1.1076216216216217</v>
      </c>
      <c r="P1510" s="6">
        <f t="shared" si="138"/>
        <v>97.11</v>
      </c>
      <c r="Q1510" t="str">
        <f t="shared" si="139"/>
        <v>photography</v>
      </c>
      <c r="R1510" t="str">
        <f t="shared" si="140"/>
        <v>photobooks</v>
      </c>
      <c r="S1510" s="10">
        <f t="shared" si="141"/>
        <v>41817.614363425928</v>
      </c>
      <c r="T1510" s="10">
        <f t="shared" si="142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43"/>
        <v>1.2364125714285714</v>
      </c>
      <c r="P1511" s="6">
        <f t="shared" si="138"/>
        <v>110.39</v>
      </c>
      <c r="Q1511" t="str">
        <f t="shared" si="139"/>
        <v>photography</v>
      </c>
      <c r="R1511" t="str">
        <f t="shared" si="140"/>
        <v>photobooks</v>
      </c>
      <c r="S1511" s="10">
        <f t="shared" si="141"/>
        <v>42780.957638888889</v>
      </c>
      <c r="T1511" s="10">
        <f t="shared" si="142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43"/>
        <v>1.0103500000000001</v>
      </c>
      <c r="P1512" s="6">
        <f t="shared" si="138"/>
        <v>39.92</v>
      </c>
      <c r="Q1512" t="str">
        <f t="shared" si="139"/>
        <v>photography</v>
      </c>
      <c r="R1512" t="str">
        <f t="shared" si="140"/>
        <v>photobooks</v>
      </c>
      <c r="S1512" s="10">
        <f t="shared" si="141"/>
        <v>41839.385162037033</v>
      </c>
      <c r="T1512" s="10">
        <f t="shared" si="142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43"/>
        <v>1.1179285714285714</v>
      </c>
      <c r="P1513" s="6">
        <f t="shared" si="138"/>
        <v>75.98</v>
      </c>
      <c r="Q1513" t="str">
        <f t="shared" si="139"/>
        <v>photography</v>
      </c>
      <c r="R1513" t="str">
        <f t="shared" si="140"/>
        <v>photobooks</v>
      </c>
      <c r="S1513" s="10">
        <f t="shared" si="141"/>
        <v>42326.625046296293</v>
      </c>
      <c r="T1513" s="10">
        <f t="shared" si="142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43"/>
        <v>5.5877142857142861</v>
      </c>
      <c r="P1514" s="6">
        <f t="shared" si="138"/>
        <v>58.38</v>
      </c>
      <c r="Q1514" t="str">
        <f t="shared" si="139"/>
        <v>photography</v>
      </c>
      <c r="R1514" t="str">
        <f t="shared" si="140"/>
        <v>photobooks</v>
      </c>
      <c r="S1514" s="10">
        <f t="shared" si="141"/>
        <v>42771.684479166666</v>
      </c>
      <c r="T1514" s="10">
        <f t="shared" si="142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43"/>
        <v>1.5001875</v>
      </c>
      <c r="P1515" s="6">
        <f t="shared" si="138"/>
        <v>55.82</v>
      </c>
      <c r="Q1515" t="str">
        <f t="shared" si="139"/>
        <v>photography</v>
      </c>
      <c r="R1515" t="str">
        <f t="shared" si="140"/>
        <v>photobooks</v>
      </c>
      <c r="S1515" s="10">
        <f t="shared" si="141"/>
        <v>41836.637337962966</v>
      </c>
      <c r="T1515" s="10">
        <f t="shared" si="142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43"/>
        <v>1.0647599999999999</v>
      </c>
      <c r="P1516" s="6">
        <f t="shared" si="138"/>
        <v>151.24</v>
      </c>
      <c r="Q1516" t="str">
        <f t="shared" si="139"/>
        <v>photography</v>
      </c>
      <c r="R1516" t="str">
        <f t="shared" si="140"/>
        <v>photobooks</v>
      </c>
      <c r="S1516" s="10">
        <f t="shared" si="141"/>
        <v>42274.597685185188</v>
      </c>
      <c r="T1516" s="10">
        <f t="shared" si="142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43"/>
        <v>1.57189</v>
      </c>
      <c r="P1517" s="6">
        <f t="shared" si="138"/>
        <v>849.67</v>
      </c>
      <c r="Q1517" t="str">
        <f t="shared" si="139"/>
        <v>photography</v>
      </c>
      <c r="R1517" t="str">
        <f t="shared" si="140"/>
        <v>photobooks</v>
      </c>
      <c r="S1517" s="10">
        <f t="shared" si="141"/>
        <v>42445.211770833332</v>
      </c>
      <c r="T1517" s="10">
        <f t="shared" si="142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43"/>
        <v>1.0865882352941176</v>
      </c>
      <c r="P1518" s="6">
        <f t="shared" si="138"/>
        <v>159.24</v>
      </c>
      <c r="Q1518" t="str">
        <f t="shared" si="139"/>
        <v>photography</v>
      </c>
      <c r="R1518" t="str">
        <f t="shared" si="140"/>
        <v>photobooks</v>
      </c>
      <c r="S1518" s="10">
        <f t="shared" si="141"/>
        <v>42649.583333333328</v>
      </c>
      <c r="T1518" s="10">
        <f t="shared" si="142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43"/>
        <v>1.6197999999999999</v>
      </c>
      <c r="P1519" s="6">
        <f t="shared" si="138"/>
        <v>39.51</v>
      </c>
      <c r="Q1519" t="str">
        <f t="shared" si="139"/>
        <v>photography</v>
      </c>
      <c r="R1519" t="str">
        <f t="shared" si="140"/>
        <v>photobooks</v>
      </c>
      <c r="S1519" s="10">
        <f t="shared" si="141"/>
        <v>41979.25</v>
      </c>
      <c r="T1519" s="10">
        <f t="shared" si="142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43"/>
        <v>2.0536666666666665</v>
      </c>
      <c r="P1520" s="6">
        <f t="shared" si="138"/>
        <v>130.53</v>
      </c>
      <c r="Q1520" t="str">
        <f t="shared" si="139"/>
        <v>photography</v>
      </c>
      <c r="R1520" t="str">
        <f t="shared" si="140"/>
        <v>photobooks</v>
      </c>
      <c r="S1520" s="10">
        <f t="shared" si="141"/>
        <v>41790.8200462963</v>
      </c>
      <c r="T1520" s="10">
        <f t="shared" si="142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43"/>
        <v>1.033638888888889</v>
      </c>
      <c r="P1521" s="6">
        <f t="shared" si="138"/>
        <v>64.16</v>
      </c>
      <c r="Q1521" t="str">
        <f t="shared" si="139"/>
        <v>photography</v>
      </c>
      <c r="R1521" t="str">
        <f t="shared" si="140"/>
        <v>photobooks</v>
      </c>
      <c r="S1521" s="10">
        <f t="shared" si="141"/>
        <v>41810.915972222225</v>
      </c>
      <c r="T1521" s="10">
        <f t="shared" si="142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43"/>
        <v>1.0347222222222223</v>
      </c>
      <c r="P1522" s="6">
        <f t="shared" si="138"/>
        <v>111.53</v>
      </c>
      <c r="Q1522" t="str">
        <f t="shared" si="139"/>
        <v>photography</v>
      </c>
      <c r="R1522" t="str">
        <f t="shared" si="140"/>
        <v>photobooks</v>
      </c>
      <c r="S1522" s="10">
        <f t="shared" si="141"/>
        <v>41992.166666666672</v>
      </c>
      <c r="T1522" s="10">
        <f t="shared" si="142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43"/>
        <v>1.0681333333333334</v>
      </c>
      <c r="P1523" s="6">
        <f t="shared" si="138"/>
        <v>170.45</v>
      </c>
      <c r="Q1523" t="str">
        <f t="shared" si="139"/>
        <v>photography</v>
      </c>
      <c r="R1523" t="str">
        <f t="shared" si="140"/>
        <v>photobooks</v>
      </c>
      <c r="S1523" s="10">
        <f t="shared" si="141"/>
        <v>42528.167719907404</v>
      </c>
      <c r="T1523" s="10">
        <f t="shared" si="142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43"/>
        <v>1.3896574712643677</v>
      </c>
      <c r="P1524" s="6">
        <f t="shared" si="138"/>
        <v>133.74</v>
      </c>
      <c r="Q1524" t="str">
        <f t="shared" si="139"/>
        <v>photography</v>
      </c>
      <c r="R1524" t="str">
        <f t="shared" si="140"/>
        <v>photobooks</v>
      </c>
      <c r="S1524" s="10">
        <f t="shared" si="141"/>
        <v>41929.830312500002</v>
      </c>
      <c r="T1524" s="10">
        <f t="shared" si="142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43"/>
        <v>1.2484324324324325</v>
      </c>
      <c r="P1525" s="6">
        <f t="shared" si="138"/>
        <v>95.83</v>
      </c>
      <c r="Q1525" t="str">
        <f t="shared" si="139"/>
        <v>photography</v>
      </c>
      <c r="R1525" t="str">
        <f t="shared" si="140"/>
        <v>photobooks</v>
      </c>
      <c r="S1525" s="10">
        <f t="shared" si="141"/>
        <v>41996</v>
      </c>
      <c r="T1525" s="10">
        <f t="shared" si="142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43"/>
        <v>2.0699999999999998</v>
      </c>
      <c r="P1526" s="6">
        <f t="shared" si="138"/>
        <v>221.79</v>
      </c>
      <c r="Q1526" t="str">
        <f t="shared" si="139"/>
        <v>photography</v>
      </c>
      <c r="R1526" t="str">
        <f t="shared" si="140"/>
        <v>photobooks</v>
      </c>
      <c r="S1526" s="10">
        <f t="shared" si="141"/>
        <v>42786.501041666663</v>
      </c>
      <c r="T1526" s="10">
        <f t="shared" si="142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43"/>
        <v>1.7400576923076922</v>
      </c>
      <c r="P1527" s="6">
        <f t="shared" si="138"/>
        <v>32.32</v>
      </c>
      <c r="Q1527" t="str">
        <f t="shared" si="139"/>
        <v>photography</v>
      </c>
      <c r="R1527" t="str">
        <f t="shared" si="140"/>
        <v>photobooks</v>
      </c>
      <c r="S1527" s="10">
        <f t="shared" si="141"/>
        <v>42600.702986111108</v>
      </c>
      <c r="T1527" s="10">
        <f t="shared" si="142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43"/>
        <v>1.2032608695652174</v>
      </c>
      <c r="P1528" s="6">
        <f t="shared" si="138"/>
        <v>98.84</v>
      </c>
      <c r="Q1528" t="str">
        <f t="shared" si="139"/>
        <v>photography</v>
      </c>
      <c r="R1528" t="str">
        <f t="shared" si="140"/>
        <v>photobooks</v>
      </c>
      <c r="S1528" s="10">
        <f t="shared" si="141"/>
        <v>42388.276006944448</v>
      </c>
      <c r="T1528" s="10">
        <f t="shared" si="142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43"/>
        <v>1.1044428571428573</v>
      </c>
      <c r="P1529" s="6">
        <f t="shared" si="138"/>
        <v>55.22</v>
      </c>
      <c r="Q1529" t="str">
        <f t="shared" si="139"/>
        <v>photography</v>
      </c>
      <c r="R1529" t="str">
        <f t="shared" si="140"/>
        <v>photobooks</v>
      </c>
      <c r="S1529" s="10">
        <f t="shared" si="141"/>
        <v>42808.558865740735</v>
      </c>
      <c r="T1529" s="10">
        <f t="shared" si="142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43"/>
        <v>2.8156666666666665</v>
      </c>
      <c r="P1530" s="6">
        <f t="shared" si="138"/>
        <v>52.79</v>
      </c>
      <c r="Q1530" t="str">
        <f t="shared" si="139"/>
        <v>photography</v>
      </c>
      <c r="R1530" t="str">
        <f t="shared" si="140"/>
        <v>photobooks</v>
      </c>
      <c r="S1530" s="10">
        <f t="shared" si="141"/>
        <v>42767</v>
      </c>
      <c r="T1530" s="10">
        <f t="shared" si="142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43"/>
        <v>1.0067894736842105</v>
      </c>
      <c r="P1531" s="6">
        <f t="shared" si="138"/>
        <v>135.66999999999999</v>
      </c>
      <c r="Q1531" t="str">
        <f t="shared" si="139"/>
        <v>photography</v>
      </c>
      <c r="R1531" t="str">
        <f t="shared" si="140"/>
        <v>photobooks</v>
      </c>
      <c r="S1531" s="10">
        <f t="shared" si="141"/>
        <v>42082.587037037039</v>
      </c>
      <c r="T1531" s="10">
        <f t="shared" si="142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43"/>
        <v>1.3482571428571428</v>
      </c>
      <c r="P1532" s="6">
        <f t="shared" si="138"/>
        <v>53.99</v>
      </c>
      <c r="Q1532" t="str">
        <f t="shared" si="139"/>
        <v>photography</v>
      </c>
      <c r="R1532" t="str">
        <f t="shared" si="140"/>
        <v>photobooks</v>
      </c>
      <c r="S1532" s="10">
        <f t="shared" si="141"/>
        <v>42300.767303240747</v>
      </c>
      <c r="T1532" s="10">
        <f t="shared" si="142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43"/>
        <v>1.7595744680851064</v>
      </c>
      <c r="P1533" s="6">
        <f t="shared" si="138"/>
        <v>56.64</v>
      </c>
      <c r="Q1533" t="str">
        <f t="shared" si="139"/>
        <v>photography</v>
      </c>
      <c r="R1533" t="str">
        <f t="shared" si="140"/>
        <v>photobooks</v>
      </c>
      <c r="S1533" s="10">
        <f t="shared" si="141"/>
        <v>41974.125</v>
      </c>
      <c r="T1533" s="10">
        <f t="shared" si="142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43"/>
        <v>4.8402000000000003</v>
      </c>
      <c r="P1534" s="6">
        <f t="shared" si="138"/>
        <v>82.32</v>
      </c>
      <c r="Q1534" t="str">
        <f t="shared" si="139"/>
        <v>photography</v>
      </c>
      <c r="R1534" t="str">
        <f t="shared" si="140"/>
        <v>photobooks</v>
      </c>
      <c r="S1534" s="10">
        <f t="shared" si="141"/>
        <v>42415.625</v>
      </c>
      <c r="T1534" s="10">
        <f t="shared" si="142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43"/>
        <v>1.4514</v>
      </c>
      <c r="P1535" s="6">
        <f t="shared" si="138"/>
        <v>88.26</v>
      </c>
      <c r="Q1535" t="str">
        <f t="shared" si="139"/>
        <v>photography</v>
      </c>
      <c r="R1535" t="str">
        <f t="shared" si="140"/>
        <v>photobooks</v>
      </c>
      <c r="S1535" s="10">
        <f t="shared" si="141"/>
        <v>42492.165972222225</v>
      </c>
      <c r="T1535" s="10">
        <f t="shared" si="142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43"/>
        <v>4.1773333333333333</v>
      </c>
      <c r="P1536" s="6">
        <f t="shared" si="138"/>
        <v>84.91</v>
      </c>
      <c r="Q1536" t="str">
        <f t="shared" si="139"/>
        <v>photography</v>
      </c>
      <c r="R1536" t="str">
        <f t="shared" si="140"/>
        <v>photobooks</v>
      </c>
      <c r="S1536" s="10">
        <f t="shared" si="141"/>
        <v>42251.67432870371</v>
      </c>
      <c r="T1536" s="10">
        <f t="shared" si="142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43"/>
        <v>1.3242499999999999</v>
      </c>
      <c r="P1537" s="6">
        <f t="shared" si="138"/>
        <v>48.15</v>
      </c>
      <c r="Q1537" t="str">
        <f t="shared" si="139"/>
        <v>photography</v>
      </c>
      <c r="R1537" t="str">
        <f t="shared" si="140"/>
        <v>photobooks</v>
      </c>
      <c r="S1537" s="10">
        <f t="shared" si="141"/>
        <v>42513.916666666672</v>
      </c>
      <c r="T1537" s="10">
        <f t="shared" si="142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43"/>
        <v>2.5030841666666666</v>
      </c>
      <c r="P1538" s="6">
        <f t="shared" ref="P1538:P1601" si="144">ROUND(E1538/L1538,2)</f>
        <v>66.02</v>
      </c>
      <c r="Q1538" t="str">
        <f t="shared" si="139"/>
        <v>photography</v>
      </c>
      <c r="R1538" t="str">
        <f t="shared" si="140"/>
        <v>photobooks</v>
      </c>
      <c r="S1538" s="10">
        <f t="shared" si="141"/>
        <v>42243.802199074074</v>
      </c>
      <c r="T1538" s="10">
        <f t="shared" si="142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143"/>
        <v>1.7989999999999999</v>
      </c>
      <c r="P1539" s="6">
        <f t="shared" si="144"/>
        <v>96.38</v>
      </c>
      <c r="Q1539" t="str">
        <f t="shared" ref="Q1539:Q1602" si="145">LEFT($N1539,FIND("/",$N1539)-1)</f>
        <v>photography</v>
      </c>
      <c r="R1539" t="str">
        <f t="shared" ref="R1539:R1602" si="146">RIGHT($N1539,LEN($N1539)-FIND("/",$N1539))</f>
        <v>photobooks</v>
      </c>
      <c r="S1539" s="10">
        <f t="shared" ref="S1539:S1602" si="147">((($I1539/60)/60)/24)+DATE(1970,1,1)</f>
        <v>42588.75</v>
      </c>
      <c r="T1539" s="10">
        <f t="shared" ref="T1539:T1602" si="148">((($J1539/60)/60)/24)+DATE(1970,1,1)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3"/>
        <v>1.0262857142857142</v>
      </c>
      <c r="P1540" s="6">
        <f t="shared" si="144"/>
        <v>156.16999999999999</v>
      </c>
      <c r="Q1540" t="str">
        <f t="shared" si="145"/>
        <v>photography</v>
      </c>
      <c r="R1540" t="str">
        <f t="shared" si="146"/>
        <v>photobooks</v>
      </c>
      <c r="S1540" s="10">
        <f t="shared" si="147"/>
        <v>42026.782060185185</v>
      </c>
      <c r="T1540" s="10">
        <f t="shared" si="148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ref="O1541:O1604" si="149">$E1541/$D1541</f>
        <v>1.359861</v>
      </c>
      <c r="P1541" s="6">
        <f t="shared" si="144"/>
        <v>95.76</v>
      </c>
      <c r="Q1541" t="str">
        <f t="shared" si="145"/>
        <v>photography</v>
      </c>
      <c r="R1541" t="str">
        <f t="shared" si="146"/>
        <v>photobooks</v>
      </c>
      <c r="S1541" s="10">
        <f t="shared" si="147"/>
        <v>42738.919201388882</v>
      </c>
      <c r="T1541" s="10">
        <f t="shared" si="148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9"/>
        <v>1.1786666666666668</v>
      </c>
      <c r="P1542" s="6">
        <f t="shared" si="144"/>
        <v>180.41</v>
      </c>
      <c r="Q1542" t="str">
        <f t="shared" si="145"/>
        <v>photography</v>
      </c>
      <c r="R1542" t="str">
        <f t="shared" si="146"/>
        <v>photobooks</v>
      </c>
      <c r="S1542" s="10">
        <f t="shared" si="147"/>
        <v>41969.052083333328</v>
      </c>
      <c r="T1542" s="10">
        <f t="shared" si="148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9"/>
        <v>3.3333333333333332E-4</v>
      </c>
      <c r="P1543" s="6">
        <f t="shared" si="144"/>
        <v>3</v>
      </c>
      <c r="Q1543" t="str">
        <f t="shared" si="145"/>
        <v>photography</v>
      </c>
      <c r="R1543" t="str">
        <f t="shared" si="146"/>
        <v>nature</v>
      </c>
      <c r="S1543" s="10">
        <f t="shared" si="147"/>
        <v>42004.712245370371</v>
      </c>
      <c r="T1543" s="10">
        <f t="shared" si="148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9"/>
        <v>0.04</v>
      </c>
      <c r="P1544" s="6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10">
        <f t="shared" si="147"/>
        <v>42185.996527777781</v>
      </c>
      <c r="T1544" s="10">
        <f t="shared" si="148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9"/>
        <v>4.4444444444444444E-3</v>
      </c>
      <c r="P1545" s="6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10">
        <f t="shared" si="147"/>
        <v>41965.551319444443</v>
      </c>
      <c r="T1545" s="10">
        <f t="shared" si="148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9"/>
        <v>0</v>
      </c>
      <c r="P1546" s="6" t="e">
        <f t="shared" si="144"/>
        <v>#DIV/0!</v>
      </c>
      <c r="Q1546" t="str">
        <f t="shared" si="145"/>
        <v>photography</v>
      </c>
      <c r="R1546" t="str">
        <f t="shared" si="146"/>
        <v>nature</v>
      </c>
      <c r="S1546" s="10">
        <f t="shared" si="147"/>
        <v>42095.012499999997</v>
      </c>
      <c r="T1546" s="10">
        <f t="shared" si="148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9"/>
        <v>3.3333333333333332E-4</v>
      </c>
      <c r="P1547" s="6">
        <f t="shared" si="144"/>
        <v>1</v>
      </c>
      <c r="Q1547" t="str">
        <f t="shared" si="145"/>
        <v>photography</v>
      </c>
      <c r="R1547" t="str">
        <f t="shared" si="146"/>
        <v>nature</v>
      </c>
      <c r="S1547" s="10">
        <f t="shared" si="147"/>
        <v>42065.886111111111</v>
      </c>
      <c r="T1547" s="10">
        <f t="shared" si="148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9"/>
        <v>0.28899999999999998</v>
      </c>
      <c r="P1548" s="6">
        <f t="shared" si="144"/>
        <v>26.27</v>
      </c>
      <c r="Q1548" t="str">
        <f t="shared" si="145"/>
        <v>photography</v>
      </c>
      <c r="R1548" t="str">
        <f t="shared" si="146"/>
        <v>nature</v>
      </c>
      <c r="S1548" s="10">
        <f t="shared" si="147"/>
        <v>41899.212951388887</v>
      </c>
      <c r="T1548" s="10">
        <f t="shared" si="148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9"/>
        <v>0</v>
      </c>
      <c r="P1549" s="6" t="e">
        <f t="shared" si="144"/>
        <v>#DIV/0!</v>
      </c>
      <c r="Q1549" t="str">
        <f t="shared" si="145"/>
        <v>photography</v>
      </c>
      <c r="R1549" t="str">
        <f t="shared" si="146"/>
        <v>nature</v>
      </c>
      <c r="S1549" s="10">
        <f t="shared" si="147"/>
        <v>42789.426875000005</v>
      </c>
      <c r="T1549" s="10">
        <f t="shared" si="148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9"/>
        <v>8.5714285714285715E-2</v>
      </c>
      <c r="P1550" s="6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10">
        <f t="shared" si="147"/>
        <v>42316.923842592587</v>
      </c>
      <c r="T1550" s="10">
        <f t="shared" si="148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9"/>
        <v>0.34</v>
      </c>
      <c r="P1551" s="6">
        <f t="shared" si="144"/>
        <v>28.33</v>
      </c>
      <c r="Q1551" t="str">
        <f t="shared" si="145"/>
        <v>photography</v>
      </c>
      <c r="R1551" t="str">
        <f t="shared" si="146"/>
        <v>nature</v>
      </c>
      <c r="S1551" s="10">
        <f t="shared" si="147"/>
        <v>42311.177766203706</v>
      </c>
      <c r="T1551" s="10">
        <f t="shared" si="148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9"/>
        <v>0.13466666666666666</v>
      </c>
      <c r="P1552" s="6">
        <f t="shared" si="144"/>
        <v>14.43</v>
      </c>
      <c r="Q1552" t="str">
        <f t="shared" si="145"/>
        <v>photography</v>
      </c>
      <c r="R1552" t="str">
        <f t="shared" si="146"/>
        <v>nature</v>
      </c>
      <c r="S1552" s="10">
        <f t="shared" si="147"/>
        <v>42502.449467592596</v>
      </c>
      <c r="T1552" s="10">
        <f t="shared" si="148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9"/>
        <v>0</v>
      </c>
      <c r="P1553" s="6" t="e">
        <f t="shared" si="144"/>
        <v>#DIV/0!</v>
      </c>
      <c r="Q1553" t="str">
        <f t="shared" si="145"/>
        <v>photography</v>
      </c>
      <c r="R1553" t="str">
        <f t="shared" si="146"/>
        <v>nature</v>
      </c>
      <c r="S1553" s="10">
        <f t="shared" si="147"/>
        <v>42151.824525462958</v>
      </c>
      <c r="T1553" s="10">
        <f t="shared" si="148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9"/>
        <v>0.49186046511627907</v>
      </c>
      <c r="P1554" s="6">
        <f t="shared" si="144"/>
        <v>132.19</v>
      </c>
      <c r="Q1554" t="str">
        <f t="shared" si="145"/>
        <v>photography</v>
      </c>
      <c r="R1554" t="str">
        <f t="shared" si="146"/>
        <v>nature</v>
      </c>
      <c r="S1554" s="10">
        <f t="shared" si="147"/>
        <v>41913.165972222225</v>
      </c>
      <c r="T1554" s="10">
        <f t="shared" si="148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9"/>
        <v>0</v>
      </c>
      <c r="P1555" s="6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s="10">
        <f t="shared" si="147"/>
        <v>42249.282951388886</v>
      </c>
      <c r="T1555" s="10">
        <f t="shared" si="148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9"/>
        <v>0</v>
      </c>
      <c r="P1556" s="6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s="10">
        <f t="shared" si="147"/>
        <v>42218.252199074079</v>
      </c>
      <c r="T1556" s="10">
        <f t="shared" si="148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9"/>
        <v>0</v>
      </c>
      <c r="P1557" s="6" t="e">
        <f t="shared" si="144"/>
        <v>#DIV/0!</v>
      </c>
      <c r="Q1557" t="str">
        <f t="shared" si="145"/>
        <v>photography</v>
      </c>
      <c r="R1557" t="str">
        <f t="shared" si="146"/>
        <v>nature</v>
      </c>
      <c r="S1557" s="10">
        <f t="shared" si="147"/>
        <v>42264.708333333328</v>
      </c>
      <c r="T1557" s="10">
        <f t="shared" si="148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9"/>
        <v>0.45133333333333331</v>
      </c>
      <c r="P1558" s="6">
        <f t="shared" si="144"/>
        <v>56.42</v>
      </c>
      <c r="Q1558" t="str">
        <f t="shared" si="145"/>
        <v>photography</v>
      </c>
      <c r="R1558" t="str">
        <f t="shared" si="146"/>
        <v>nature</v>
      </c>
      <c r="S1558" s="10">
        <f t="shared" si="147"/>
        <v>42555.153055555551</v>
      </c>
      <c r="T1558" s="10">
        <f t="shared" si="148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9"/>
        <v>0.04</v>
      </c>
      <c r="P1559" s="6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10">
        <f t="shared" si="147"/>
        <v>41902.65315972222</v>
      </c>
      <c r="T1559" s="10">
        <f t="shared" si="148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9"/>
        <v>4.6666666666666669E-2</v>
      </c>
      <c r="P1560" s="6">
        <f t="shared" si="144"/>
        <v>11.67</v>
      </c>
      <c r="Q1560" t="str">
        <f t="shared" si="145"/>
        <v>photography</v>
      </c>
      <c r="R1560" t="str">
        <f t="shared" si="146"/>
        <v>nature</v>
      </c>
      <c r="S1560" s="10">
        <f t="shared" si="147"/>
        <v>42244.508333333331</v>
      </c>
      <c r="T1560" s="10">
        <f t="shared" si="148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9"/>
        <v>3.3333333333333335E-3</v>
      </c>
      <c r="P1561" s="6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10">
        <f t="shared" si="147"/>
        <v>42123.05322916666</v>
      </c>
      <c r="T1561" s="10">
        <f t="shared" si="148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9"/>
        <v>3.7600000000000001E-2</v>
      </c>
      <c r="P1562" s="6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10">
        <f t="shared" si="147"/>
        <v>41956.062418981484</v>
      </c>
      <c r="T1562" s="10">
        <f t="shared" si="148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9"/>
        <v>6.7000000000000002E-3</v>
      </c>
      <c r="P1563" s="6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10">
        <f t="shared" si="147"/>
        <v>41585.083368055559</v>
      </c>
      <c r="T1563" s="10">
        <f t="shared" si="148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9"/>
        <v>0</v>
      </c>
      <c r="P1564" s="6" t="e">
        <f t="shared" si="144"/>
        <v>#DIV/0!</v>
      </c>
      <c r="Q1564" t="str">
        <f t="shared" si="145"/>
        <v>publishing</v>
      </c>
      <c r="R1564" t="str">
        <f t="shared" si="146"/>
        <v>art books</v>
      </c>
      <c r="S1564" s="10">
        <f t="shared" si="147"/>
        <v>40149.034722222219</v>
      </c>
      <c r="T1564" s="10">
        <f t="shared" si="148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9"/>
        <v>1.4166666666666666E-2</v>
      </c>
      <c r="P1565" s="6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10">
        <f t="shared" si="147"/>
        <v>41712.700821759259</v>
      </c>
      <c r="T1565" s="10">
        <f t="shared" si="148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9"/>
        <v>1E-3</v>
      </c>
      <c r="P1566" s="6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10">
        <f t="shared" si="147"/>
        <v>42152.836805555555</v>
      </c>
      <c r="T1566" s="10">
        <f t="shared" si="148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9"/>
        <v>2.5000000000000001E-2</v>
      </c>
      <c r="P1567" s="6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10">
        <f t="shared" si="147"/>
        <v>40702.729872685188</v>
      </c>
      <c r="T1567" s="10">
        <f t="shared" si="148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9"/>
        <v>0.21249999999999999</v>
      </c>
      <c r="P1568" s="6">
        <f t="shared" si="144"/>
        <v>108.05</v>
      </c>
      <c r="Q1568" t="str">
        <f t="shared" si="145"/>
        <v>publishing</v>
      </c>
      <c r="R1568" t="str">
        <f t="shared" si="146"/>
        <v>art books</v>
      </c>
      <c r="S1568" s="10">
        <f t="shared" si="147"/>
        <v>42578.916666666672</v>
      </c>
      <c r="T1568" s="10">
        <f t="shared" si="148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9"/>
        <v>4.1176470588235294E-2</v>
      </c>
      <c r="P1569" s="6">
        <f t="shared" si="144"/>
        <v>26.92</v>
      </c>
      <c r="Q1569" t="str">
        <f t="shared" si="145"/>
        <v>publishing</v>
      </c>
      <c r="R1569" t="str">
        <f t="shared" si="146"/>
        <v>art books</v>
      </c>
      <c r="S1569" s="10">
        <f t="shared" si="147"/>
        <v>41687</v>
      </c>
      <c r="T1569" s="10">
        <f t="shared" si="148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9"/>
        <v>0.13639999999999999</v>
      </c>
      <c r="P1570" s="6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10">
        <f t="shared" si="147"/>
        <v>41997.062326388885</v>
      </c>
      <c r="T1570" s="10">
        <f t="shared" si="148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9"/>
        <v>0</v>
      </c>
      <c r="P1571" s="6" t="e">
        <f t="shared" si="144"/>
        <v>#DIV/0!</v>
      </c>
      <c r="Q1571" t="str">
        <f t="shared" si="145"/>
        <v>publishing</v>
      </c>
      <c r="R1571" t="str">
        <f t="shared" si="146"/>
        <v>art books</v>
      </c>
      <c r="S1571" s="10">
        <f t="shared" si="147"/>
        <v>41419.679560185185</v>
      </c>
      <c r="T1571" s="10">
        <f t="shared" si="148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9"/>
        <v>0.41399999999999998</v>
      </c>
      <c r="P1572" s="6">
        <f t="shared" si="144"/>
        <v>47.77</v>
      </c>
      <c r="Q1572" t="str">
        <f t="shared" si="145"/>
        <v>publishing</v>
      </c>
      <c r="R1572" t="str">
        <f t="shared" si="146"/>
        <v>art books</v>
      </c>
      <c r="S1572" s="10">
        <f t="shared" si="147"/>
        <v>42468.771782407406</v>
      </c>
      <c r="T1572" s="10">
        <f t="shared" si="148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9"/>
        <v>6.6115702479338841E-3</v>
      </c>
      <c r="P1573" s="6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10">
        <f t="shared" si="147"/>
        <v>42174.769479166673</v>
      </c>
      <c r="T1573" s="10">
        <f t="shared" si="148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9"/>
        <v>0.05</v>
      </c>
      <c r="P1574" s="6">
        <f t="shared" si="144"/>
        <v>41.67</v>
      </c>
      <c r="Q1574" t="str">
        <f t="shared" si="145"/>
        <v>publishing</v>
      </c>
      <c r="R1574" t="str">
        <f t="shared" si="146"/>
        <v>art books</v>
      </c>
      <c r="S1574" s="10">
        <f t="shared" si="147"/>
        <v>42428.999305555553</v>
      </c>
      <c r="T1574" s="10">
        <f t="shared" si="148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9"/>
        <v>2.4777777777777777E-2</v>
      </c>
      <c r="P1575" s="6">
        <f t="shared" si="144"/>
        <v>74.33</v>
      </c>
      <c r="Q1575" t="str">
        <f t="shared" si="145"/>
        <v>publishing</v>
      </c>
      <c r="R1575" t="str">
        <f t="shared" si="146"/>
        <v>art books</v>
      </c>
      <c r="S1575" s="10">
        <f t="shared" si="147"/>
        <v>42826.165972222225</v>
      </c>
      <c r="T1575" s="10">
        <f t="shared" si="148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9"/>
        <v>5.0599999999999999E-2</v>
      </c>
      <c r="P1576" s="6">
        <f t="shared" si="144"/>
        <v>84.33</v>
      </c>
      <c r="Q1576" t="str">
        <f t="shared" si="145"/>
        <v>publishing</v>
      </c>
      <c r="R1576" t="str">
        <f t="shared" si="146"/>
        <v>art books</v>
      </c>
      <c r="S1576" s="10">
        <f t="shared" si="147"/>
        <v>42052.927418981482</v>
      </c>
      <c r="T1576" s="10">
        <f t="shared" si="148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9"/>
        <v>0.2291</v>
      </c>
      <c r="P1577" s="6">
        <f t="shared" si="144"/>
        <v>65.459999999999994</v>
      </c>
      <c r="Q1577" t="str">
        <f t="shared" si="145"/>
        <v>publishing</v>
      </c>
      <c r="R1577" t="str">
        <f t="shared" si="146"/>
        <v>art books</v>
      </c>
      <c r="S1577" s="10">
        <f t="shared" si="147"/>
        <v>41829.524259259262</v>
      </c>
      <c r="T1577" s="10">
        <f t="shared" si="148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9"/>
        <v>0.13</v>
      </c>
      <c r="P1578" s="6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10">
        <f t="shared" si="147"/>
        <v>42185.879259259258</v>
      </c>
      <c r="T1578" s="10">
        <f t="shared" si="148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9"/>
        <v>5.4999999999999997E-3</v>
      </c>
      <c r="P1579" s="6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10">
        <f t="shared" si="147"/>
        <v>41114.847777777781</v>
      </c>
      <c r="T1579" s="10">
        <f t="shared" si="148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9"/>
        <v>0.10806536636794939</v>
      </c>
      <c r="P1580" s="6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10">
        <f t="shared" si="147"/>
        <v>40423.083333333336</v>
      </c>
      <c r="T1580" s="10">
        <f t="shared" si="148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9"/>
        <v>8.4008400840084006E-3</v>
      </c>
      <c r="P1581" s="6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10">
        <f t="shared" si="147"/>
        <v>41514.996423611112</v>
      </c>
      <c r="T1581" s="10">
        <f t="shared" si="148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9"/>
        <v>0</v>
      </c>
      <c r="P1582" s="6" t="e">
        <f t="shared" si="144"/>
        <v>#DIV/0!</v>
      </c>
      <c r="Q1582" t="str">
        <f t="shared" si="145"/>
        <v>publishing</v>
      </c>
      <c r="R1582" t="str">
        <f t="shared" si="146"/>
        <v>art books</v>
      </c>
      <c r="S1582" s="10">
        <f t="shared" si="147"/>
        <v>41050.050069444449</v>
      </c>
      <c r="T1582" s="10">
        <f t="shared" si="148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9"/>
        <v>5.0000000000000001E-3</v>
      </c>
      <c r="P1583" s="6">
        <f t="shared" si="144"/>
        <v>5</v>
      </c>
      <c r="Q1583" t="str">
        <f t="shared" si="145"/>
        <v>photography</v>
      </c>
      <c r="R1583" t="str">
        <f t="shared" si="146"/>
        <v>places</v>
      </c>
      <c r="S1583" s="10">
        <f t="shared" si="147"/>
        <v>42357.448958333334</v>
      </c>
      <c r="T1583" s="10">
        <f t="shared" si="148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9"/>
        <v>9.2999999999999999E-2</v>
      </c>
      <c r="P1584" s="6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10">
        <f t="shared" si="147"/>
        <v>42303.888888888891</v>
      </c>
      <c r="T1584" s="10">
        <f t="shared" si="148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9"/>
        <v>7.5000000000000002E-4</v>
      </c>
      <c r="P1585" s="6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10">
        <f t="shared" si="147"/>
        <v>41907.904988425929</v>
      </c>
      <c r="T1585" s="10">
        <f t="shared" si="148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9"/>
        <v>0</v>
      </c>
      <c r="P1586" s="6" t="e">
        <f t="shared" si="144"/>
        <v>#DIV/0!</v>
      </c>
      <c r="Q1586" t="str">
        <f t="shared" si="145"/>
        <v>photography</v>
      </c>
      <c r="R1586" t="str">
        <f t="shared" si="146"/>
        <v>places</v>
      </c>
      <c r="S1586" s="10">
        <f t="shared" si="147"/>
        <v>41789.649317129632</v>
      </c>
      <c r="T1586" s="10">
        <f t="shared" si="148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9"/>
        <v>0.79</v>
      </c>
      <c r="P1587" s="6">
        <f t="shared" si="144"/>
        <v>131.66999999999999</v>
      </c>
      <c r="Q1587" t="str">
        <f t="shared" si="145"/>
        <v>photography</v>
      </c>
      <c r="R1587" t="str">
        <f t="shared" si="146"/>
        <v>places</v>
      </c>
      <c r="S1587" s="10">
        <f t="shared" si="147"/>
        <v>42729.458333333328</v>
      </c>
      <c r="T1587" s="10">
        <f t="shared" si="148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9"/>
        <v>0</v>
      </c>
      <c r="P1588" s="6" t="e">
        <f t="shared" si="144"/>
        <v>#DIV/0!</v>
      </c>
      <c r="Q1588" t="str">
        <f t="shared" si="145"/>
        <v>photography</v>
      </c>
      <c r="R1588" t="str">
        <f t="shared" si="146"/>
        <v>places</v>
      </c>
      <c r="S1588" s="10">
        <f t="shared" si="147"/>
        <v>42099.062754629631</v>
      </c>
      <c r="T1588" s="10">
        <f t="shared" si="148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9"/>
        <v>1.3333333333333334E-4</v>
      </c>
      <c r="P1589" s="6">
        <f t="shared" si="144"/>
        <v>1</v>
      </c>
      <c r="Q1589" t="str">
        <f t="shared" si="145"/>
        <v>photography</v>
      </c>
      <c r="R1589" t="str">
        <f t="shared" si="146"/>
        <v>places</v>
      </c>
      <c r="S1589" s="10">
        <f t="shared" si="147"/>
        <v>41986.950983796298</v>
      </c>
      <c r="T1589" s="10">
        <f t="shared" si="148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9"/>
        <v>0</v>
      </c>
      <c r="P1590" s="6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s="10">
        <f t="shared" si="147"/>
        <v>42035.841666666667</v>
      </c>
      <c r="T1590" s="10">
        <f t="shared" si="148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9"/>
        <v>0</v>
      </c>
      <c r="P1591" s="6" t="e">
        <f t="shared" si="144"/>
        <v>#DIV/0!</v>
      </c>
      <c r="Q1591" t="str">
        <f t="shared" si="145"/>
        <v>photography</v>
      </c>
      <c r="R1591" t="str">
        <f t="shared" si="146"/>
        <v>places</v>
      </c>
      <c r="S1591" s="10">
        <f t="shared" si="147"/>
        <v>42286.984791666662</v>
      </c>
      <c r="T1591" s="10">
        <f t="shared" si="148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9"/>
        <v>1.7000000000000001E-2</v>
      </c>
      <c r="P1592" s="6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10">
        <f t="shared" si="147"/>
        <v>42270.857222222221</v>
      </c>
      <c r="T1592" s="10">
        <f t="shared" si="148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9"/>
        <v>0.29228571428571426</v>
      </c>
      <c r="P1593" s="6">
        <f t="shared" si="144"/>
        <v>44.48</v>
      </c>
      <c r="Q1593" t="str">
        <f t="shared" si="145"/>
        <v>photography</v>
      </c>
      <c r="R1593" t="str">
        <f t="shared" si="146"/>
        <v>places</v>
      </c>
      <c r="S1593" s="10">
        <f t="shared" si="147"/>
        <v>42463.68450231482</v>
      </c>
      <c r="T1593" s="10">
        <f t="shared" si="148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9"/>
        <v>0</v>
      </c>
      <c r="P1594" s="6" t="e">
        <f t="shared" si="144"/>
        <v>#DIV/0!</v>
      </c>
      <c r="Q1594" t="str">
        <f t="shared" si="145"/>
        <v>photography</v>
      </c>
      <c r="R1594" t="str">
        <f t="shared" si="146"/>
        <v>places</v>
      </c>
      <c r="S1594" s="10">
        <f t="shared" si="147"/>
        <v>42091.031076388885</v>
      </c>
      <c r="T1594" s="10">
        <f t="shared" si="148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9"/>
        <v>1.3636363636363637E-4</v>
      </c>
      <c r="P1595" s="6">
        <f t="shared" si="144"/>
        <v>1</v>
      </c>
      <c r="Q1595" t="str">
        <f t="shared" si="145"/>
        <v>photography</v>
      </c>
      <c r="R1595" t="str">
        <f t="shared" si="146"/>
        <v>places</v>
      </c>
      <c r="S1595" s="10">
        <f t="shared" si="147"/>
        <v>42063.845543981486</v>
      </c>
      <c r="T1595" s="10">
        <f t="shared" si="148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9"/>
        <v>0.20499999999999999</v>
      </c>
      <c r="P1596" s="6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10">
        <f t="shared" si="147"/>
        <v>42505.681249999994</v>
      </c>
      <c r="T1596" s="10">
        <f t="shared" si="148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9"/>
        <v>2.8E-3</v>
      </c>
      <c r="P1597" s="6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10">
        <f t="shared" si="147"/>
        <v>41808.842361111114</v>
      </c>
      <c r="T1597" s="10">
        <f t="shared" si="148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9"/>
        <v>2.3076923076923078E-2</v>
      </c>
      <c r="P1598" s="6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10">
        <f t="shared" si="147"/>
        <v>41986.471863425926</v>
      </c>
      <c r="T1598" s="10">
        <f t="shared" si="148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9"/>
        <v>0</v>
      </c>
      <c r="P1599" s="6" t="e">
        <f t="shared" si="144"/>
        <v>#DIV/0!</v>
      </c>
      <c r="Q1599" t="str">
        <f t="shared" si="145"/>
        <v>photography</v>
      </c>
      <c r="R1599" t="str">
        <f t="shared" si="146"/>
        <v>places</v>
      </c>
      <c r="S1599" s="10">
        <f t="shared" si="147"/>
        <v>42633.354131944448</v>
      </c>
      <c r="T1599" s="10">
        <f t="shared" si="148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9"/>
        <v>1.25E-3</v>
      </c>
      <c r="P1600" s="6">
        <f t="shared" si="144"/>
        <v>1</v>
      </c>
      <c r="Q1600" t="str">
        <f t="shared" si="145"/>
        <v>photography</v>
      </c>
      <c r="R1600" t="str">
        <f t="shared" si="146"/>
        <v>places</v>
      </c>
      <c r="S1600" s="10">
        <f t="shared" si="147"/>
        <v>42211.667337962965</v>
      </c>
      <c r="T1600" s="10">
        <f t="shared" si="148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9"/>
        <v>0</v>
      </c>
      <c r="P1601" s="6" t="e">
        <f t="shared" si="144"/>
        <v>#DIV/0!</v>
      </c>
      <c r="Q1601" t="str">
        <f t="shared" si="145"/>
        <v>photography</v>
      </c>
      <c r="R1601" t="str">
        <f t="shared" si="146"/>
        <v>places</v>
      </c>
      <c r="S1601" s="10">
        <f t="shared" si="147"/>
        <v>42468.497407407413</v>
      </c>
      <c r="T1601" s="10">
        <f t="shared" si="148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9"/>
        <v>7.3400000000000007E-2</v>
      </c>
      <c r="P1602" s="6">
        <f t="shared" ref="P1602:P1665" si="150">ROUND(E1602/L1602,2)</f>
        <v>40.78</v>
      </c>
      <c r="Q1602" t="str">
        <f t="shared" si="145"/>
        <v>photography</v>
      </c>
      <c r="R1602" t="str">
        <f t="shared" si="146"/>
        <v>places</v>
      </c>
      <c r="S1602" s="10">
        <f t="shared" si="147"/>
        <v>41835.21597222222</v>
      </c>
      <c r="T1602" s="10">
        <f t="shared" si="148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149"/>
        <v>1.082492</v>
      </c>
      <c r="P1603" s="6">
        <f t="shared" si="150"/>
        <v>48.33</v>
      </c>
      <c r="Q1603" t="str">
        <f t="shared" ref="Q1603:Q1666" si="151">LEFT($N1603,FIND("/",$N1603)-1)</f>
        <v>music</v>
      </c>
      <c r="R1603" t="str">
        <f t="shared" ref="R1603:R1666" si="152">RIGHT($N1603,LEN($N1603)-FIND("/",$N1603))</f>
        <v>rock</v>
      </c>
      <c r="S1603" s="10">
        <f t="shared" ref="S1603:S1666" si="153">((($I1603/60)/60)/24)+DATE(1970,1,1)</f>
        <v>40668.092974537038</v>
      </c>
      <c r="T1603" s="10">
        <f t="shared" ref="T1603:T1666" si="154">((($J1603/60)/60)/24)+DATE(1970,1,1)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49"/>
        <v>1.0016666666666667</v>
      </c>
      <c r="P1604" s="6">
        <f t="shared" si="150"/>
        <v>46.95</v>
      </c>
      <c r="Q1604" t="str">
        <f t="shared" si="151"/>
        <v>music</v>
      </c>
      <c r="R1604" t="str">
        <f t="shared" si="152"/>
        <v>rock</v>
      </c>
      <c r="S1604" s="10">
        <f t="shared" si="153"/>
        <v>40830.958333333336</v>
      </c>
      <c r="T1604" s="10">
        <f t="shared" si="154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ref="O1605:O1668" si="155">$E1605/$D1605</f>
        <v>1.0003299999999999</v>
      </c>
      <c r="P1605" s="6">
        <f t="shared" si="150"/>
        <v>66.69</v>
      </c>
      <c r="Q1605" t="str">
        <f t="shared" si="151"/>
        <v>music</v>
      </c>
      <c r="R1605" t="str">
        <f t="shared" si="152"/>
        <v>rock</v>
      </c>
      <c r="S1605" s="10">
        <f t="shared" si="153"/>
        <v>40936.169664351852</v>
      </c>
      <c r="T1605" s="10">
        <f t="shared" si="154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5"/>
        <v>1.2210714285714286</v>
      </c>
      <c r="P1606" s="6">
        <f t="shared" si="150"/>
        <v>48.84</v>
      </c>
      <c r="Q1606" t="str">
        <f t="shared" si="151"/>
        <v>music</v>
      </c>
      <c r="R1606" t="str">
        <f t="shared" si="152"/>
        <v>rock</v>
      </c>
      <c r="S1606" s="10">
        <f t="shared" si="153"/>
        <v>40985.80364583333</v>
      </c>
      <c r="T1606" s="10">
        <f t="shared" si="154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5"/>
        <v>1.0069333333333335</v>
      </c>
      <c r="P1607" s="6">
        <f t="shared" si="150"/>
        <v>137.31</v>
      </c>
      <c r="Q1607" t="str">
        <f t="shared" si="151"/>
        <v>music</v>
      </c>
      <c r="R1607" t="str">
        <f t="shared" si="152"/>
        <v>rock</v>
      </c>
      <c r="S1607" s="10">
        <f t="shared" si="153"/>
        <v>40756.291666666664</v>
      </c>
      <c r="T1607" s="10">
        <f t="shared" si="154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5"/>
        <v>1.01004125</v>
      </c>
      <c r="P1608" s="6">
        <f t="shared" si="150"/>
        <v>87.83</v>
      </c>
      <c r="Q1608" t="str">
        <f t="shared" si="151"/>
        <v>music</v>
      </c>
      <c r="R1608" t="str">
        <f t="shared" si="152"/>
        <v>rock</v>
      </c>
      <c r="S1608" s="10">
        <f t="shared" si="153"/>
        <v>40626.069884259261</v>
      </c>
      <c r="T1608" s="10">
        <f t="shared" si="154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5"/>
        <v>1.4511000000000001</v>
      </c>
      <c r="P1609" s="6">
        <f t="shared" si="150"/>
        <v>70.790000000000006</v>
      </c>
      <c r="Q1609" t="str">
        <f t="shared" si="151"/>
        <v>music</v>
      </c>
      <c r="R1609" t="str">
        <f t="shared" si="152"/>
        <v>rock</v>
      </c>
      <c r="S1609" s="10">
        <f t="shared" si="153"/>
        <v>41074.80846064815</v>
      </c>
      <c r="T1609" s="10">
        <f t="shared" si="154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5"/>
        <v>1.0125</v>
      </c>
      <c r="P1610" s="6">
        <f t="shared" si="150"/>
        <v>52.83</v>
      </c>
      <c r="Q1610" t="str">
        <f t="shared" si="151"/>
        <v>music</v>
      </c>
      <c r="R1610" t="str">
        <f t="shared" si="152"/>
        <v>rock</v>
      </c>
      <c r="S1610" s="10">
        <f t="shared" si="153"/>
        <v>41640.226388888892</v>
      </c>
      <c r="T1610" s="10">
        <f t="shared" si="154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5"/>
        <v>1.1833333333333333</v>
      </c>
      <c r="P1611" s="6">
        <f t="shared" si="150"/>
        <v>443.75</v>
      </c>
      <c r="Q1611" t="str">
        <f t="shared" si="151"/>
        <v>music</v>
      </c>
      <c r="R1611" t="str">
        <f t="shared" si="152"/>
        <v>rock</v>
      </c>
      <c r="S1611" s="10">
        <f t="shared" si="153"/>
        <v>40849.333333333336</v>
      </c>
      <c r="T1611" s="10">
        <f t="shared" si="154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5"/>
        <v>2.7185000000000001</v>
      </c>
      <c r="P1612" s="6">
        <f t="shared" si="150"/>
        <v>48.54</v>
      </c>
      <c r="Q1612" t="str">
        <f t="shared" si="151"/>
        <v>music</v>
      </c>
      <c r="R1612" t="str">
        <f t="shared" si="152"/>
        <v>rock</v>
      </c>
      <c r="S1612" s="10">
        <f t="shared" si="153"/>
        <v>41258.924884259257</v>
      </c>
      <c r="T1612" s="10">
        <f t="shared" si="154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5"/>
        <v>1.25125</v>
      </c>
      <c r="P1613" s="6">
        <f t="shared" si="150"/>
        <v>37.07</v>
      </c>
      <c r="Q1613" t="str">
        <f t="shared" si="151"/>
        <v>music</v>
      </c>
      <c r="R1613" t="str">
        <f t="shared" si="152"/>
        <v>rock</v>
      </c>
      <c r="S1613" s="10">
        <f t="shared" si="153"/>
        <v>41430.00037037037</v>
      </c>
      <c r="T1613" s="10">
        <f t="shared" si="154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5"/>
        <v>1.1000000000000001</v>
      </c>
      <c r="P1614" s="6">
        <f t="shared" si="150"/>
        <v>50</v>
      </c>
      <c r="Q1614" t="str">
        <f t="shared" si="151"/>
        <v>music</v>
      </c>
      <c r="R1614" t="str">
        <f t="shared" si="152"/>
        <v>rock</v>
      </c>
      <c r="S1614" s="10">
        <f t="shared" si="153"/>
        <v>41276.874814814815</v>
      </c>
      <c r="T1614" s="10">
        <f t="shared" si="154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5"/>
        <v>1.0149999999999999</v>
      </c>
      <c r="P1615" s="6">
        <f t="shared" si="150"/>
        <v>39.04</v>
      </c>
      <c r="Q1615" t="str">
        <f t="shared" si="151"/>
        <v>music</v>
      </c>
      <c r="R1615" t="str">
        <f t="shared" si="152"/>
        <v>rock</v>
      </c>
      <c r="S1615" s="10">
        <f t="shared" si="153"/>
        <v>41112.069467592592</v>
      </c>
      <c r="T1615" s="10">
        <f t="shared" si="154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5"/>
        <v>1.0269999999999999</v>
      </c>
      <c r="P1616" s="6">
        <f t="shared" si="150"/>
        <v>66.69</v>
      </c>
      <c r="Q1616" t="str">
        <f t="shared" si="151"/>
        <v>music</v>
      </c>
      <c r="R1616" t="str">
        <f t="shared" si="152"/>
        <v>rock</v>
      </c>
      <c r="S1616" s="10">
        <f t="shared" si="153"/>
        <v>41854.708333333336</v>
      </c>
      <c r="T1616" s="10">
        <f t="shared" si="154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5"/>
        <v>1.1412500000000001</v>
      </c>
      <c r="P1617" s="6">
        <f t="shared" si="150"/>
        <v>67.13</v>
      </c>
      <c r="Q1617" t="str">
        <f t="shared" si="151"/>
        <v>music</v>
      </c>
      <c r="R1617" t="str">
        <f t="shared" si="152"/>
        <v>rock</v>
      </c>
      <c r="S1617" s="10">
        <f t="shared" si="153"/>
        <v>40890.092546296299</v>
      </c>
      <c r="T1617" s="10">
        <f t="shared" si="154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5"/>
        <v>1.042</v>
      </c>
      <c r="P1618" s="6">
        <f t="shared" si="150"/>
        <v>66.37</v>
      </c>
      <c r="Q1618" t="str">
        <f t="shared" si="151"/>
        <v>music</v>
      </c>
      <c r="R1618" t="str">
        <f t="shared" si="152"/>
        <v>rock</v>
      </c>
      <c r="S1618" s="10">
        <f t="shared" si="153"/>
        <v>41235.916666666664</v>
      </c>
      <c r="T1618" s="10">
        <f t="shared" si="154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5"/>
        <v>1.4585714285714286</v>
      </c>
      <c r="P1619" s="6">
        <f t="shared" si="150"/>
        <v>64.62</v>
      </c>
      <c r="Q1619" t="str">
        <f t="shared" si="151"/>
        <v>music</v>
      </c>
      <c r="R1619" t="str">
        <f t="shared" si="152"/>
        <v>rock</v>
      </c>
      <c r="S1619" s="10">
        <f t="shared" si="153"/>
        <v>41579.791666666664</v>
      </c>
      <c r="T1619" s="10">
        <f t="shared" si="154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5"/>
        <v>1.0506666666666666</v>
      </c>
      <c r="P1620" s="6">
        <f t="shared" si="150"/>
        <v>58.37</v>
      </c>
      <c r="Q1620" t="str">
        <f t="shared" si="151"/>
        <v>music</v>
      </c>
      <c r="R1620" t="str">
        <f t="shared" si="152"/>
        <v>rock</v>
      </c>
      <c r="S1620" s="10">
        <f t="shared" si="153"/>
        <v>41341.654340277775</v>
      </c>
      <c r="T1620" s="10">
        <f t="shared" si="154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5"/>
        <v>1.3333333333333333</v>
      </c>
      <c r="P1621" s="6">
        <f t="shared" si="150"/>
        <v>86.96</v>
      </c>
      <c r="Q1621" t="str">
        <f t="shared" si="151"/>
        <v>music</v>
      </c>
      <c r="R1621" t="str">
        <f t="shared" si="152"/>
        <v>rock</v>
      </c>
      <c r="S1621" s="10">
        <f t="shared" si="153"/>
        <v>41897.18618055556</v>
      </c>
      <c r="T1621" s="10">
        <f t="shared" si="154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5"/>
        <v>1.1299999999999999</v>
      </c>
      <c r="P1622" s="6">
        <f t="shared" si="150"/>
        <v>66.47</v>
      </c>
      <c r="Q1622" t="str">
        <f t="shared" si="151"/>
        <v>music</v>
      </c>
      <c r="R1622" t="str">
        <f t="shared" si="152"/>
        <v>rock</v>
      </c>
      <c r="S1622" s="10">
        <f t="shared" si="153"/>
        <v>41328.339583333334</v>
      </c>
      <c r="T1622" s="10">
        <f t="shared" si="154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5"/>
        <v>1.212</v>
      </c>
      <c r="P1623" s="6">
        <f t="shared" si="150"/>
        <v>163.78</v>
      </c>
      <c r="Q1623" t="str">
        <f t="shared" si="151"/>
        <v>music</v>
      </c>
      <c r="R1623" t="str">
        <f t="shared" si="152"/>
        <v>rock</v>
      </c>
      <c r="S1623" s="10">
        <f t="shared" si="153"/>
        <v>41057.165972222225</v>
      </c>
      <c r="T1623" s="10">
        <f t="shared" si="154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5"/>
        <v>1.0172463768115942</v>
      </c>
      <c r="P1624" s="6">
        <f t="shared" si="150"/>
        <v>107.98</v>
      </c>
      <c r="Q1624" t="str">
        <f t="shared" si="151"/>
        <v>music</v>
      </c>
      <c r="R1624" t="str">
        <f t="shared" si="152"/>
        <v>rock</v>
      </c>
      <c r="S1624" s="10">
        <f t="shared" si="153"/>
        <v>41990.332638888889</v>
      </c>
      <c r="T1624" s="10">
        <f t="shared" si="154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5"/>
        <v>1.0106666666666666</v>
      </c>
      <c r="P1625" s="6">
        <f t="shared" si="150"/>
        <v>42.11</v>
      </c>
      <c r="Q1625" t="str">
        <f t="shared" si="151"/>
        <v>music</v>
      </c>
      <c r="R1625" t="str">
        <f t="shared" si="152"/>
        <v>rock</v>
      </c>
      <c r="S1625" s="10">
        <f t="shared" si="153"/>
        <v>41513.688530092593</v>
      </c>
      <c r="T1625" s="10">
        <f t="shared" si="154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5"/>
        <v>1.18</v>
      </c>
      <c r="P1626" s="6">
        <f t="shared" si="150"/>
        <v>47.2</v>
      </c>
      <c r="Q1626" t="str">
        <f t="shared" si="151"/>
        <v>music</v>
      </c>
      <c r="R1626" t="str">
        <f t="shared" si="152"/>
        <v>rock</v>
      </c>
      <c r="S1626" s="10">
        <f t="shared" si="153"/>
        <v>41283.367303240739</v>
      </c>
      <c r="T1626" s="10">
        <f t="shared" si="154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5"/>
        <v>1.5533333333333332</v>
      </c>
      <c r="P1627" s="6">
        <f t="shared" si="150"/>
        <v>112.02</v>
      </c>
      <c r="Q1627" t="str">
        <f t="shared" si="151"/>
        <v>music</v>
      </c>
      <c r="R1627" t="str">
        <f t="shared" si="152"/>
        <v>rock</v>
      </c>
      <c r="S1627" s="10">
        <f t="shared" si="153"/>
        <v>41163.699687500004</v>
      </c>
      <c r="T1627" s="10">
        <f t="shared" si="154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5"/>
        <v>1.0118750000000001</v>
      </c>
      <c r="P1628" s="6">
        <f t="shared" si="150"/>
        <v>74.95</v>
      </c>
      <c r="Q1628" t="str">
        <f t="shared" si="151"/>
        <v>music</v>
      </c>
      <c r="R1628" t="str">
        <f t="shared" si="152"/>
        <v>rock</v>
      </c>
      <c r="S1628" s="10">
        <f t="shared" si="153"/>
        <v>41609.889664351853</v>
      </c>
      <c r="T1628" s="10">
        <f t="shared" si="154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5"/>
        <v>1.17</v>
      </c>
      <c r="P1629" s="6">
        <f t="shared" si="150"/>
        <v>61.58</v>
      </c>
      <c r="Q1629" t="str">
        <f t="shared" si="151"/>
        <v>music</v>
      </c>
      <c r="R1629" t="str">
        <f t="shared" si="152"/>
        <v>rock</v>
      </c>
      <c r="S1629" s="10">
        <f t="shared" si="153"/>
        <v>41239.207638888889</v>
      </c>
      <c r="T1629" s="10">
        <f t="shared" si="154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5"/>
        <v>1.00925</v>
      </c>
      <c r="P1630" s="6">
        <f t="shared" si="150"/>
        <v>45.88</v>
      </c>
      <c r="Q1630" t="str">
        <f t="shared" si="151"/>
        <v>music</v>
      </c>
      <c r="R1630" t="str">
        <f t="shared" si="152"/>
        <v>rock</v>
      </c>
      <c r="S1630" s="10">
        <f t="shared" si="153"/>
        <v>41807.737060185187</v>
      </c>
      <c r="T1630" s="10">
        <f t="shared" si="154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5"/>
        <v>1.0366666666666666</v>
      </c>
      <c r="P1631" s="6">
        <f t="shared" si="150"/>
        <v>75.849999999999994</v>
      </c>
      <c r="Q1631" t="str">
        <f t="shared" si="151"/>
        <v>music</v>
      </c>
      <c r="R1631" t="str">
        <f t="shared" si="152"/>
        <v>rock</v>
      </c>
      <c r="S1631" s="10">
        <f t="shared" si="153"/>
        <v>41690.867280092592</v>
      </c>
      <c r="T1631" s="10">
        <f t="shared" si="154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5"/>
        <v>2.6524999999999999</v>
      </c>
      <c r="P1632" s="6">
        <f t="shared" si="150"/>
        <v>84.21</v>
      </c>
      <c r="Q1632" t="str">
        <f t="shared" si="151"/>
        <v>music</v>
      </c>
      <c r="R1632" t="str">
        <f t="shared" si="152"/>
        <v>rock</v>
      </c>
      <c r="S1632" s="10">
        <f t="shared" si="153"/>
        <v>40970.290972222225</v>
      </c>
      <c r="T1632" s="10">
        <f t="shared" si="154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5"/>
        <v>1.5590999999999999</v>
      </c>
      <c r="P1633" s="6">
        <f t="shared" si="150"/>
        <v>117.23</v>
      </c>
      <c r="Q1633" t="str">
        <f t="shared" si="151"/>
        <v>music</v>
      </c>
      <c r="R1633" t="str">
        <f t="shared" si="152"/>
        <v>rock</v>
      </c>
      <c r="S1633" s="10">
        <f t="shared" si="153"/>
        <v>41194.859502314815</v>
      </c>
      <c r="T1633" s="10">
        <f t="shared" si="154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5"/>
        <v>1.0162500000000001</v>
      </c>
      <c r="P1634" s="6">
        <f t="shared" si="150"/>
        <v>86.49</v>
      </c>
      <c r="Q1634" t="str">
        <f t="shared" si="151"/>
        <v>music</v>
      </c>
      <c r="R1634" t="str">
        <f t="shared" si="152"/>
        <v>rock</v>
      </c>
      <c r="S1634" s="10">
        <f t="shared" si="153"/>
        <v>40810.340902777774</v>
      </c>
      <c r="T1634" s="10">
        <f t="shared" si="154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5"/>
        <v>1</v>
      </c>
      <c r="P1635" s="6">
        <f t="shared" si="150"/>
        <v>172.41</v>
      </c>
      <c r="Q1635" t="str">
        <f t="shared" si="151"/>
        <v>music</v>
      </c>
      <c r="R1635" t="str">
        <f t="shared" si="152"/>
        <v>rock</v>
      </c>
      <c r="S1635" s="10">
        <f t="shared" si="153"/>
        <v>40924.208333333336</v>
      </c>
      <c r="T1635" s="10">
        <f t="shared" si="154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5"/>
        <v>1.0049999999999999</v>
      </c>
      <c r="P1636" s="6">
        <f t="shared" si="150"/>
        <v>62.81</v>
      </c>
      <c r="Q1636" t="str">
        <f t="shared" si="151"/>
        <v>music</v>
      </c>
      <c r="R1636" t="str">
        <f t="shared" si="152"/>
        <v>rock</v>
      </c>
      <c r="S1636" s="10">
        <f t="shared" si="153"/>
        <v>40696.249305555553</v>
      </c>
      <c r="T1636" s="10">
        <f t="shared" si="154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5"/>
        <v>1.2529999999999999</v>
      </c>
      <c r="P1637" s="6">
        <f t="shared" si="150"/>
        <v>67.73</v>
      </c>
      <c r="Q1637" t="str">
        <f t="shared" si="151"/>
        <v>music</v>
      </c>
      <c r="R1637" t="str">
        <f t="shared" si="152"/>
        <v>rock</v>
      </c>
      <c r="S1637" s="10">
        <f t="shared" si="153"/>
        <v>42562.868761574078</v>
      </c>
      <c r="T1637" s="10">
        <f t="shared" si="154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5"/>
        <v>1.0355555555555556</v>
      </c>
      <c r="P1638" s="6">
        <f t="shared" si="150"/>
        <v>53.56</v>
      </c>
      <c r="Q1638" t="str">
        <f t="shared" si="151"/>
        <v>music</v>
      </c>
      <c r="R1638" t="str">
        <f t="shared" si="152"/>
        <v>rock</v>
      </c>
      <c r="S1638" s="10">
        <f t="shared" si="153"/>
        <v>40706.166666666664</v>
      </c>
      <c r="T1638" s="10">
        <f t="shared" si="154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5"/>
        <v>1.038</v>
      </c>
      <c r="P1639" s="6">
        <f t="shared" si="150"/>
        <v>34.6</v>
      </c>
      <c r="Q1639" t="str">
        <f t="shared" si="151"/>
        <v>music</v>
      </c>
      <c r="R1639" t="str">
        <f t="shared" si="152"/>
        <v>rock</v>
      </c>
      <c r="S1639" s="10">
        <f t="shared" si="153"/>
        <v>40178.98541666667</v>
      </c>
      <c r="T1639" s="10">
        <f t="shared" si="154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5"/>
        <v>1.05</v>
      </c>
      <c r="P1640" s="6">
        <f t="shared" si="150"/>
        <v>38.89</v>
      </c>
      <c r="Q1640" t="str">
        <f t="shared" si="151"/>
        <v>music</v>
      </c>
      <c r="R1640" t="str">
        <f t="shared" si="152"/>
        <v>rock</v>
      </c>
      <c r="S1640" s="10">
        <f t="shared" si="153"/>
        <v>41333.892361111109</v>
      </c>
      <c r="T1640" s="10">
        <f t="shared" si="154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5"/>
        <v>1</v>
      </c>
      <c r="P1641" s="6">
        <f t="shared" si="150"/>
        <v>94.74</v>
      </c>
      <c r="Q1641" t="str">
        <f t="shared" si="151"/>
        <v>music</v>
      </c>
      <c r="R1641" t="str">
        <f t="shared" si="152"/>
        <v>rock</v>
      </c>
      <c r="S1641" s="10">
        <f t="shared" si="153"/>
        <v>40971.652372685188</v>
      </c>
      <c r="T1641" s="10">
        <f t="shared" si="154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5"/>
        <v>1.6986000000000001</v>
      </c>
      <c r="P1642" s="6">
        <f t="shared" si="150"/>
        <v>39.97</v>
      </c>
      <c r="Q1642" t="str">
        <f t="shared" si="151"/>
        <v>music</v>
      </c>
      <c r="R1642" t="str">
        <f t="shared" si="152"/>
        <v>rock</v>
      </c>
      <c r="S1642" s="10">
        <f t="shared" si="153"/>
        <v>40393.082638888889</v>
      </c>
      <c r="T1642" s="10">
        <f t="shared" si="154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5"/>
        <v>1.014</v>
      </c>
      <c r="P1643" s="6">
        <f t="shared" si="150"/>
        <v>97.5</v>
      </c>
      <c r="Q1643" t="str">
        <f t="shared" si="151"/>
        <v>music</v>
      </c>
      <c r="R1643" t="str">
        <f t="shared" si="152"/>
        <v>pop</v>
      </c>
      <c r="S1643" s="10">
        <f t="shared" si="153"/>
        <v>41992.596574074079</v>
      </c>
      <c r="T1643" s="10">
        <f t="shared" si="154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5"/>
        <v>1</v>
      </c>
      <c r="P1644" s="6">
        <f t="shared" si="150"/>
        <v>42.86</v>
      </c>
      <c r="Q1644" t="str">
        <f t="shared" si="151"/>
        <v>music</v>
      </c>
      <c r="R1644" t="str">
        <f t="shared" si="152"/>
        <v>pop</v>
      </c>
      <c r="S1644" s="10">
        <f t="shared" si="153"/>
        <v>40708.024618055555</v>
      </c>
      <c r="T1644" s="10">
        <f t="shared" si="154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5"/>
        <v>1.2470000000000001</v>
      </c>
      <c r="P1645" s="6">
        <f t="shared" si="150"/>
        <v>168.51</v>
      </c>
      <c r="Q1645" t="str">
        <f t="shared" si="151"/>
        <v>music</v>
      </c>
      <c r="R1645" t="str">
        <f t="shared" si="152"/>
        <v>pop</v>
      </c>
      <c r="S1645" s="10">
        <f t="shared" si="153"/>
        <v>41176.824212962965</v>
      </c>
      <c r="T1645" s="10">
        <f t="shared" si="154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5"/>
        <v>1.095</v>
      </c>
      <c r="P1646" s="6">
        <f t="shared" si="150"/>
        <v>85.55</v>
      </c>
      <c r="Q1646" t="str">
        <f t="shared" si="151"/>
        <v>music</v>
      </c>
      <c r="R1646" t="str">
        <f t="shared" si="152"/>
        <v>pop</v>
      </c>
      <c r="S1646" s="10">
        <f t="shared" si="153"/>
        <v>41235.101388888892</v>
      </c>
      <c r="T1646" s="10">
        <f t="shared" si="154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5"/>
        <v>1.1080000000000001</v>
      </c>
      <c r="P1647" s="6">
        <f t="shared" si="150"/>
        <v>554</v>
      </c>
      <c r="Q1647" t="str">
        <f t="shared" si="151"/>
        <v>music</v>
      </c>
      <c r="R1647" t="str">
        <f t="shared" si="152"/>
        <v>pop</v>
      </c>
      <c r="S1647" s="10">
        <f t="shared" si="153"/>
        <v>41535.617361111108</v>
      </c>
      <c r="T1647" s="10">
        <f t="shared" si="154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5"/>
        <v>1.1020000000000001</v>
      </c>
      <c r="P1648" s="6">
        <f t="shared" si="150"/>
        <v>26.55</v>
      </c>
      <c r="Q1648" t="str">
        <f t="shared" si="151"/>
        <v>music</v>
      </c>
      <c r="R1648" t="str">
        <f t="shared" si="152"/>
        <v>pop</v>
      </c>
      <c r="S1648" s="10">
        <f t="shared" si="153"/>
        <v>41865.757638888892</v>
      </c>
      <c r="T1648" s="10">
        <f t="shared" si="154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5"/>
        <v>1.0471999999999999</v>
      </c>
      <c r="P1649" s="6">
        <f t="shared" si="150"/>
        <v>113.83</v>
      </c>
      <c r="Q1649" t="str">
        <f t="shared" si="151"/>
        <v>music</v>
      </c>
      <c r="R1649" t="str">
        <f t="shared" si="152"/>
        <v>pop</v>
      </c>
      <c r="S1649" s="10">
        <f t="shared" si="153"/>
        <v>41069.409456018519</v>
      </c>
      <c r="T1649" s="10">
        <f t="shared" si="154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5"/>
        <v>1.2526086956521738</v>
      </c>
      <c r="P1650" s="6">
        <f t="shared" si="150"/>
        <v>32.01</v>
      </c>
      <c r="Q1650" t="str">
        <f t="shared" si="151"/>
        <v>music</v>
      </c>
      <c r="R1650" t="str">
        <f t="shared" si="152"/>
        <v>pop</v>
      </c>
      <c r="S1650" s="10">
        <f t="shared" si="153"/>
        <v>40622.662986111114</v>
      </c>
      <c r="T1650" s="10">
        <f t="shared" si="154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5"/>
        <v>1.0058763157894737</v>
      </c>
      <c r="P1651" s="6">
        <f t="shared" si="150"/>
        <v>47.19</v>
      </c>
      <c r="Q1651" t="str">
        <f t="shared" si="151"/>
        <v>music</v>
      </c>
      <c r="R1651" t="str">
        <f t="shared" si="152"/>
        <v>pop</v>
      </c>
      <c r="S1651" s="10">
        <f t="shared" si="153"/>
        <v>41782.684664351851</v>
      </c>
      <c r="T1651" s="10">
        <f t="shared" si="154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5"/>
        <v>1.4155</v>
      </c>
      <c r="P1652" s="6">
        <f t="shared" si="150"/>
        <v>88.47</v>
      </c>
      <c r="Q1652" t="str">
        <f t="shared" si="151"/>
        <v>music</v>
      </c>
      <c r="R1652" t="str">
        <f t="shared" si="152"/>
        <v>pop</v>
      </c>
      <c r="S1652" s="10">
        <f t="shared" si="153"/>
        <v>41556.435613425929</v>
      </c>
      <c r="T1652" s="10">
        <f t="shared" si="154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5"/>
        <v>1.0075000000000001</v>
      </c>
      <c r="P1653" s="6">
        <f t="shared" si="150"/>
        <v>100.75</v>
      </c>
      <c r="Q1653" t="str">
        <f t="shared" si="151"/>
        <v>music</v>
      </c>
      <c r="R1653" t="str">
        <f t="shared" si="152"/>
        <v>pop</v>
      </c>
      <c r="S1653" s="10">
        <f t="shared" si="153"/>
        <v>40659.290972222225</v>
      </c>
      <c r="T1653" s="10">
        <f t="shared" si="154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5"/>
        <v>1.0066666666666666</v>
      </c>
      <c r="P1654" s="6">
        <f t="shared" si="150"/>
        <v>64.709999999999994</v>
      </c>
      <c r="Q1654" t="str">
        <f t="shared" si="151"/>
        <v>music</v>
      </c>
      <c r="R1654" t="str">
        <f t="shared" si="152"/>
        <v>pop</v>
      </c>
      <c r="S1654" s="10">
        <f t="shared" si="153"/>
        <v>41602.534641203703</v>
      </c>
      <c r="T1654" s="10">
        <f t="shared" si="154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5"/>
        <v>1.7423040000000001</v>
      </c>
      <c r="P1655" s="6">
        <f t="shared" si="150"/>
        <v>51.85</v>
      </c>
      <c r="Q1655" t="str">
        <f t="shared" si="151"/>
        <v>music</v>
      </c>
      <c r="R1655" t="str">
        <f t="shared" si="152"/>
        <v>pop</v>
      </c>
      <c r="S1655" s="10">
        <f t="shared" si="153"/>
        <v>40657.834444444445</v>
      </c>
      <c r="T1655" s="10">
        <f t="shared" si="154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5"/>
        <v>1.199090909090909</v>
      </c>
      <c r="P1656" s="6">
        <f t="shared" si="150"/>
        <v>38.79</v>
      </c>
      <c r="Q1656" t="str">
        <f t="shared" si="151"/>
        <v>music</v>
      </c>
      <c r="R1656" t="str">
        <f t="shared" si="152"/>
        <v>pop</v>
      </c>
      <c r="S1656" s="10">
        <f t="shared" si="153"/>
        <v>41017.890740740739</v>
      </c>
      <c r="T1656" s="10">
        <f t="shared" si="154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5"/>
        <v>1.4286666666666668</v>
      </c>
      <c r="P1657" s="6">
        <f t="shared" si="150"/>
        <v>44.65</v>
      </c>
      <c r="Q1657" t="str">
        <f t="shared" si="151"/>
        <v>music</v>
      </c>
      <c r="R1657" t="str">
        <f t="shared" si="152"/>
        <v>pop</v>
      </c>
      <c r="S1657" s="10">
        <f t="shared" si="153"/>
        <v>41004.750231481477</v>
      </c>
      <c r="T1657" s="10">
        <f t="shared" si="154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5"/>
        <v>1.0033493333333334</v>
      </c>
      <c r="P1658" s="6">
        <f t="shared" si="150"/>
        <v>156.77000000000001</v>
      </c>
      <c r="Q1658" t="str">
        <f t="shared" si="151"/>
        <v>music</v>
      </c>
      <c r="R1658" t="str">
        <f t="shared" si="152"/>
        <v>pop</v>
      </c>
      <c r="S1658" s="10">
        <f t="shared" si="153"/>
        <v>41256.928842592592</v>
      </c>
      <c r="T1658" s="10">
        <f t="shared" si="154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5"/>
        <v>1.0493380000000001</v>
      </c>
      <c r="P1659" s="6">
        <f t="shared" si="150"/>
        <v>118.7</v>
      </c>
      <c r="Q1659" t="str">
        <f t="shared" si="151"/>
        <v>music</v>
      </c>
      <c r="R1659" t="str">
        <f t="shared" si="152"/>
        <v>pop</v>
      </c>
      <c r="S1659" s="10">
        <f t="shared" si="153"/>
        <v>41053.782037037039</v>
      </c>
      <c r="T1659" s="10">
        <f t="shared" si="154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5"/>
        <v>1.3223333333333334</v>
      </c>
      <c r="P1660" s="6">
        <f t="shared" si="150"/>
        <v>74.150000000000006</v>
      </c>
      <c r="Q1660" t="str">
        <f t="shared" si="151"/>
        <v>music</v>
      </c>
      <c r="R1660" t="str">
        <f t="shared" si="152"/>
        <v>pop</v>
      </c>
      <c r="S1660" s="10">
        <f t="shared" si="153"/>
        <v>41261.597222222219</v>
      </c>
      <c r="T1660" s="10">
        <f t="shared" si="154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5"/>
        <v>1.1279999999999999</v>
      </c>
      <c r="P1661" s="6">
        <f t="shared" si="150"/>
        <v>12.53</v>
      </c>
      <c r="Q1661" t="str">
        <f t="shared" si="151"/>
        <v>music</v>
      </c>
      <c r="R1661" t="str">
        <f t="shared" si="152"/>
        <v>pop</v>
      </c>
      <c r="S1661" s="10">
        <f t="shared" si="153"/>
        <v>41625.5</v>
      </c>
      <c r="T1661" s="10">
        <f t="shared" si="154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5"/>
        <v>12.5375</v>
      </c>
      <c r="P1662" s="6">
        <f t="shared" si="150"/>
        <v>27.86</v>
      </c>
      <c r="Q1662" t="str">
        <f t="shared" si="151"/>
        <v>music</v>
      </c>
      <c r="R1662" t="str">
        <f t="shared" si="152"/>
        <v>pop</v>
      </c>
      <c r="S1662" s="10">
        <f t="shared" si="153"/>
        <v>42490.915972222225</v>
      </c>
      <c r="T1662" s="10">
        <f t="shared" si="154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5"/>
        <v>1.0250632911392406</v>
      </c>
      <c r="P1663" s="6">
        <f t="shared" si="150"/>
        <v>80.180000000000007</v>
      </c>
      <c r="Q1663" t="str">
        <f t="shared" si="151"/>
        <v>music</v>
      </c>
      <c r="R1663" t="str">
        <f t="shared" si="152"/>
        <v>pop</v>
      </c>
      <c r="S1663" s="10">
        <f t="shared" si="153"/>
        <v>42386.875</v>
      </c>
      <c r="T1663" s="10">
        <f t="shared" si="154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5"/>
        <v>1.026375</v>
      </c>
      <c r="P1664" s="6">
        <f t="shared" si="150"/>
        <v>132.44</v>
      </c>
      <c r="Q1664" t="str">
        <f t="shared" si="151"/>
        <v>music</v>
      </c>
      <c r="R1664" t="str">
        <f t="shared" si="152"/>
        <v>pop</v>
      </c>
      <c r="S1664" s="10">
        <f t="shared" si="153"/>
        <v>40908.239999999998</v>
      </c>
      <c r="T1664" s="10">
        <f t="shared" si="154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5"/>
        <v>1.08</v>
      </c>
      <c r="P1665" s="6">
        <f t="shared" si="150"/>
        <v>33.75</v>
      </c>
      <c r="Q1665" t="str">
        <f t="shared" si="151"/>
        <v>music</v>
      </c>
      <c r="R1665" t="str">
        <f t="shared" si="152"/>
        <v>pop</v>
      </c>
      <c r="S1665" s="10">
        <f t="shared" si="153"/>
        <v>42036.02207175926</v>
      </c>
      <c r="T1665" s="10">
        <f t="shared" si="154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5"/>
        <v>1.2240879999999998</v>
      </c>
      <c r="P1666" s="6">
        <f t="shared" ref="P1666:P1729" si="156">ROUND(E1666/L1666,2)</f>
        <v>34.380000000000003</v>
      </c>
      <c r="Q1666" t="str">
        <f t="shared" si="151"/>
        <v>music</v>
      </c>
      <c r="R1666" t="str">
        <f t="shared" si="152"/>
        <v>pop</v>
      </c>
      <c r="S1666" s="10">
        <f t="shared" si="153"/>
        <v>40984.165972222225</v>
      </c>
      <c r="T1666" s="10">
        <f t="shared" si="154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55"/>
        <v>1.1945714285714286</v>
      </c>
      <c r="P1667" s="6">
        <f t="shared" si="156"/>
        <v>44.96</v>
      </c>
      <c r="Q1667" t="str">
        <f t="shared" ref="Q1667:Q1730" si="157">LEFT($N1667,FIND("/",$N1667)-1)</f>
        <v>music</v>
      </c>
      <c r="R1667" t="str">
        <f t="shared" ref="R1667:R1730" si="158">RIGHT($N1667,LEN($N1667)-FIND("/",$N1667))</f>
        <v>pop</v>
      </c>
      <c r="S1667" s="10">
        <f t="shared" ref="S1667:S1730" si="159">((($I1667/60)/60)/24)+DATE(1970,1,1)</f>
        <v>40596.125</v>
      </c>
      <c r="T1667" s="10">
        <f t="shared" ref="T1667:T1730" si="160">((($J1667/60)/60)/24)+DATE(1970,1,1)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5"/>
        <v>1.6088</v>
      </c>
      <c r="P1668" s="6">
        <f t="shared" si="156"/>
        <v>41.04</v>
      </c>
      <c r="Q1668" t="str">
        <f t="shared" si="157"/>
        <v>music</v>
      </c>
      <c r="R1668" t="str">
        <f t="shared" si="158"/>
        <v>pop</v>
      </c>
      <c r="S1668" s="10">
        <f t="shared" si="159"/>
        <v>41361.211493055554</v>
      </c>
      <c r="T1668" s="10">
        <f t="shared" si="160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ref="O1669:O1732" si="161">$E1669/$D1669</f>
        <v>1.2685294117647059</v>
      </c>
      <c r="P1669" s="6">
        <f t="shared" si="156"/>
        <v>52.6</v>
      </c>
      <c r="Q1669" t="str">
        <f t="shared" si="157"/>
        <v>music</v>
      </c>
      <c r="R1669" t="str">
        <f t="shared" si="158"/>
        <v>pop</v>
      </c>
      <c r="S1669" s="10">
        <f t="shared" si="159"/>
        <v>41709.290972222225</v>
      </c>
      <c r="T1669" s="10">
        <f t="shared" si="160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61"/>
        <v>1.026375</v>
      </c>
      <c r="P1670" s="6">
        <f t="shared" si="156"/>
        <v>70.78</v>
      </c>
      <c r="Q1670" t="str">
        <f t="shared" si="157"/>
        <v>music</v>
      </c>
      <c r="R1670" t="str">
        <f t="shared" si="158"/>
        <v>pop</v>
      </c>
      <c r="S1670" s="10">
        <f t="shared" si="159"/>
        <v>40875.191423611112</v>
      </c>
      <c r="T1670" s="10">
        <f t="shared" si="160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61"/>
        <v>1.3975</v>
      </c>
      <c r="P1671" s="6">
        <f t="shared" si="156"/>
        <v>53.75</v>
      </c>
      <c r="Q1671" t="str">
        <f t="shared" si="157"/>
        <v>music</v>
      </c>
      <c r="R1671" t="str">
        <f t="shared" si="158"/>
        <v>pop</v>
      </c>
      <c r="S1671" s="10">
        <f t="shared" si="159"/>
        <v>42521.885138888887</v>
      </c>
      <c r="T1671" s="10">
        <f t="shared" si="160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61"/>
        <v>1.026</v>
      </c>
      <c r="P1672" s="6">
        <f t="shared" si="156"/>
        <v>44.61</v>
      </c>
      <c r="Q1672" t="str">
        <f t="shared" si="157"/>
        <v>music</v>
      </c>
      <c r="R1672" t="str">
        <f t="shared" si="158"/>
        <v>pop</v>
      </c>
      <c r="S1672" s="10">
        <f t="shared" si="159"/>
        <v>40364.166666666664</v>
      </c>
      <c r="T1672" s="10">
        <f t="shared" si="160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61"/>
        <v>1.0067349999999999</v>
      </c>
      <c r="P1673" s="6">
        <f t="shared" si="156"/>
        <v>26.15</v>
      </c>
      <c r="Q1673" t="str">
        <f t="shared" si="157"/>
        <v>music</v>
      </c>
      <c r="R1673" t="str">
        <f t="shared" si="158"/>
        <v>pop</v>
      </c>
      <c r="S1673" s="10">
        <f t="shared" si="159"/>
        <v>42583.54414351852</v>
      </c>
      <c r="T1673" s="10">
        <f t="shared" si="160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61"/>
        <v>1.1294117647058823</v>
      </c>
      <c r="P1674" s="6">
        <f t="shared" si="156"/>
        <v>39.18</v>
      </c>
      <c r="Q1674" t="str">
        <f t="shared" si="157"/>
        <v>music</v>
      </c>
      <c r="R1674" t="str">
        <f t="shared" si="158"/>
        <v>pop</v>
      </c>
      <c r="S1674" s="10">
        <f t="shared" si="159"/>
        <v>41064.656597222223</v>
      </c>
      <c r="T1674" s="10">
        <f t="shared" si="160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61"/>
        <v>1.2809523809523808</v>
      </c>
      <c r="P1675" s="6">
        <f t="shared" si="156"/>
        <v>45.59</v>
      </c>
      <c r="Q1675" t="str">
        <f t="shared" si="157"/>
        <v>music</v>
      </c>
      <c r="R1675" t="str">
        <f t="shared" si="158"/>
        <v>pop</v>
      </c>
      <c r="S1675" s="10">
        <f t="shared" si="159"/>
        <v>42069.878379629634</v>
      </c>
      <c r="T1675" s="10">
        <f t="shared" si="160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61"/>
        <v>2.0169999999999999</v>
      </c>
      <c r="P1676" s="6">
        <f t="shared" si="156"/>
        <v>89.25</v>
      </c>
      <c r="Q1676" t="str">
        <f t="shared" si="157"/>
        <v>music</v>
      </c>
      <c r="R1676" t="str">
        <f t="shared" si="158"/>
        <v>pop</v>
      </c>
      <c r="S1676" s="10">
        <f t="shared" si="159"/>
        <v>42600.290972222225</v>
      </c>
      <c r="T1676" s="10">
        <f t="shared" si="160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61"/>
        <v>1.37416</v>
      </c>
      <c r="P1677" s="6">
        <f t="shared" si="156"/>
        <v>40.42</v>
      </c>
      <c r="Q1677" t="str">
        <f t="shared" si="157"/>
        <v>music</v>
      </c>
      <c r="R1677" t="str">
        <f t="shared" si="158"/>
        <v>pop</v>
      </c>
      <c r="S1677" s="10">
        <f t="shared" si="159"/>
        <v>40832.918749999997</v>
      </c>
      <c r="T1677" s="10">
        <f t="shared" si="160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61"/>
        <v>1.1533333333333333</v>
      </c>
      <c r="P1678" s="6">
        <f t="shared" si="156"/>
        <v>82.38</v>
      </c>
      <c r="Q1678" t="str">
        <f t="shared" si="157"/>
        <v>music</v>
      </c>
      <c r="R1678" t="str">
        <f t="shared" si="158"/>
        <v>pop</v>
      </c>
      <c r="S1678" s="10">
        <f t="shared" si="159"/>
        <v>41020.165972222225</v>
      </c>
      <c r="T1678" s="10">
        <f t="shared" si="160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61"/>
        <v>1.1166666666666667</v>
      </c>
      <c r="P1679" s="6">
        <f t="shared" si="156"/>
        <v>159.52000000000001</v>
      </c>
      <c r="Q1679" t="str">
        <f t="shared" si="157"/>
        <v>music</v>
      </c>
      <c r="R1679" t="str">
        <f t="shared" si="158"/>
        <v>pop</v>
      </c>
      <c r="S1679" s="10">
        <f t="shared" si="159"/>
        <v>42476.249305555553</v>
      </c>
      <c r="T1679" s="10">
        <f t="shared" si="160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61"/>
        <v>1.1839999999999999</v>
      </c>
      <c r="P1680" s="6">
        <f t="shared" si="156"/>
        <v>36.24</v>
      </c>
      <c r="Q1680" t="str">
        <f t="shared" si="157"/>
        <v>music</v>
      </c>
      <c r="R1680" t="str">
        <f t="shared" si="158"/>
        <v>pop</v>
      </c>
      <c r="S1680" s="10">
        <f t="shared" si="159"/>
        <v>41676.854988425926</v>
      </c>
      <c r="T1680" s="10">
        <f t="shared" si="160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61"/>
        <v>1.75</v>
      </c>
      <c r="P1681" s="6">
        <f t="shared" si="156"/>
        <v>62.5</v>
      </c>
      <c r="Q1681" t="str">
        <f t="shared" si="157"/>
        <v>music</v>
      </c>
      <c r="R1681" t="str">
        <f t="shared" si="158"/>
        <v>pop</v>
      </c>
      <c r="S1681" s="10">
        <f t="shared" si="159"/>
        <v>40746.068807870368</v>
      </c>
      <c r="T1681" s="10">
        <f t="shared" si="160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61"/>
        <v>1.175</v>
      </c>
      <c r="P1682" s="6">
        <f t="shared" si="156"/>
        <v>47</v>
      </c>
      <c r="Q1682" t="str">
        <f t="shared" si="157"/>
        <v>music</v>
      </c>
      <c r="R1682" t="str">
        <f t="shared" si="158"/>
        <v>pop</v>
      </c>
      <c r="S1682" s="10">
        <f t="shared" si="159"/>
        <v>41832.757719907408</v>
      </c>
      <c r="T1682" s="10">
        <f t="shared" si="160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61"/>
        <v>1.0142212307692309</v>
      </c>
      <c r="P1683" s="6">
        <f t="shared" si="156"/>
        <v>74.58</v>
      </c>
      <c r="Q1683" t="str">
        <f t="shared" si="157"/>
        <v>music</v>
      </c>
      <c r="R1683" t="str">
        <f t="shared" si="158"/>
        <v>faith</v>
      </c>
      <c r="S1683" s="10">
        <f t="shared" si="159"/>
        <v>42823.083333333328</v>
      </c>
      <c r="T1683" s="10">
        <f t="shared" si="160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61"/>
        <v>0</v>
      </c>
      <c r="P1684" s="6" t="e">
        <f t="shared" si="156"/>
        <v>#DIV/0!</v>
      </c>
      <c r="Q1684" t="str">
        <f t="shared" si="157"/>
        <v>music</v>
      </c>
      <c r="R1684" t="str">
        <f t="shared" si="158"/>
        <v>faith</v>
      </c>
      <c r="S1684" s="10">
        <f t="shared" si="159"/>
        <v>42839.171990740739</v>
      </c>
      <c r="T1684" s="10">
        <f t="shared" si="160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61"/>
        <v>0.21714285714285714</v>
      </c>
      <c r="P1685" s="6">
        <f t="shared" si="156"/>
        <v>76</v>
      </c>
      <c r="Q1685" t="str">
        <f t="shared" si="157"/>
        <v>music</v>
      </c>
      <c r="R1685" t="str">
        <f t="shared" si="158"/>
        <v>faith</v>
      </c>
      <c r="S1685" s="10">
        <f t="shared" si="159"/>
        <v>42832.781689814816</v>
      </c>
      <c r="T1685" s="10">
        <f t="shared" si="160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61"/>
        <v>1.0912500000000001</v>
      </c>
      <c r="P1686" s="6">
        <f t="shared" si="156"/>
        <v>86.44</v>
      </c>
      <c r="Q1686" t="str">
        <f t="shared" si="157"/>
        <v>music</v>
      </c>
      <c r="R1686" t="str">
        <f t="shared" si="158"/>
        <v>faith</v>
      </c>
      <c r="S1686" s="10">
        <f t="shared" si="159"/>
        <v>42811.773622685185</v>
      </c>
      <c r="T1686" s="10">
        <f t="shared" si="160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61"/>
        <v>1.0285714285714285</v>
      </c>
      <c r="P1687" s="6">
        <f t="shared" si="156"/>
        <v>24</v>
      </c>
      <c r="Q1687" t="str">
        <f t="shared" si="157"/>
        <v>music</v>
      </c>
      <c r="R1687" t="str">
        <f t="shared" si="158"/>
        <v>faith</v>
      </c>
      <c r="S1687" s="10">
        <f t="shared" si="159"/>
        <v>42818.208599537036</v>
      </c>
      <c r="T1687" s="10">
        <f t="shared" si="160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61"/>
        <v>3.5999999999999999E-3</v>
      </c>
      <c r="P1688" s="6">
        <f t="shared" si="156"/>
        <v>18</v>
      </c>
      <c r="Q1688" t="str">
        <f t="shared" si="157"/>
        <v>music</v>
      </c>
      <c r="R1688" t="str">
        <f t="shared" si="158"/>
        <v>faith</v>
      </c>
      <c r="S1688" s="10">
        <f t="shared" si="159"/>
        <v>42852.802303240736</v>
      </c>
      <c r="T1688" s="10">
        <f t="shared" si="160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61"/>
        <v>0.3125</v>
      </c>
      <c r="P1689" s="6">
        <f t="shared" si="156"/>
        <v>80.13</v>
      </c>
      <c r="Q1689" t="str">
        <f t="shared" si="157"/>
        <v>music</v>
      </c>
      <c r="R1689" t="str">
        <f t="shared" si="158"/>
        <v>faith</v>
      </c>
      <c r="S1689" s="10">
        <f t="shared" si="159"/>
        <v>42835.84375</v>
      </c>
      <c r="T1689" s="10">
        <f t="shared" si="160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61"/>
        <v>0.443</v>
      </c>
      <c r="P1690" s="6">
        <f t="shared" si="156"/>
        <v>253.14</v>
      </c>
      <c r="Q1690" t="str">
        <f t="shared" si="157"/>
        <v>music</v>
      </c>
      <c r="R1690" t="str">
        <f t="shared" si="158"/>
        <v>faith</v>
      </c>
      <c r="S1690" s="10">
        <f t="shared" si="159"/>
        <v>42834.492986111116</v>
      </c>
      <c r="T1690" s="10">
        <f t="shared" si="160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61"/>
        <v>1</v>
      </c>
      <c r="P1691" s="6">
        <f t="shared" si="156"/>
        <v>171.43</v>
      </c>
      <c r="Q1691" t="str">
        <f t="shared" si="157"/>
        <v>music</v>
      </c>
      <c r="R1691" t="str">
        <f t="shared" si="158"/>
        <v>faith</v>
      </c>
      <c r="S1691" s="10">
        <f t="shared" si="159"/>
        <v>42810.900810185187</v>
      </c>
      <c r="T1691" s="10">
        <f t="shared" si="160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61"/>
        <v>0.254</v>
      </c>
      <c r="P1692" s="6">
        <f t="shared" si="156"/>
        <v>57.73</v>
      </c>
      <c r="Q1692" t="str">
        <f t="shared" si="157"/>
        <v>music</v>
      </c>
      <c r="R1692" t="str">
        <f t="shared" si="158"/>
        <v>faith</v>
      </c>
      <c r="S1692" s="10">
        <f t="shared" si="159"/>
        <v>42831.389374999999</v>
      </c>
      <c r="T1692" s="10">
        <f t="shared" si="160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61"/>
        <v>0.33473333333333333</v>
      </c>
      <c r="P1693" s="6">
        <f t="shared" si="156"/>
        <v>264.26</v>
      </c>
      <c r="Q1693" t="str">
        <f t="shared" si="157"/>
        <v>music</v>
      </c>
      <c r="R1693" t="str">
        <f t="shared" si="158"/>
        <v>faith</v>
      </c>
      <c r="S1693" s="10">
        <f t="shared" si="159"/>
        <v>42828.041666666672</v>
      </c>
      <c r="T1693" s="10">
        <f t="shared" si="160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61"/>
        <v>0.47799999999999998</v>
      </c>
      <c r="P1694" s="6">
        <f t="shared" si="156"/>
        <v>159.33000000000001</v>
      </c>
      <c r="Q1694" t="str">
        <f t="shared" si="157"/>
        <v>music</v>
      </c>
      <c r="R1694" t="str">
        <f t="shared" si="158"/>
        <v>faith</v>
      </c>
      <c r="S1694" s="10">
        <f t="shared" si="159"/>
        <v>42820.999305555553</v>
      </c>
      <c r="T1694" s="10">
        <f t="shared" si="160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61"/>
        <v>9.3333333333333338E-2</v>
      </c>
      <c r="P1695" s="6">
        <f t="shared" si="156"/>
        <v>35</v>
      </c>
      <c r="Q1695" t="str">
        <f t="shared" si="157"/>
        <v>music</v>
      </c>
      <c r="R1695" t="str">
        <f t="shared" si="158"/>
        <v>faith</v>
      </c>
      <c r="S1695" s="10">
        <f t="shared" si="159"/>
        <v>42834.833333333328</v>
      </c>
      <c r="T1695" s="10">
        <f t="shared" si="160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61"/>
        <v>5.0000000000000001E-4</v>
      </c>
      <c r="P1696" s="6">
        <f t="shared" si="156"/>
        <v>5</v>
      </c>
      <c r="Q1696" t="str">
        <f t="shared" si="157"/>
        <v>music</v>
      </c>
      <c r="R1696" t="str">
        <f t="shared" si="158"/>
        <v>faith</v>
      </c>
      <c r="S1696" s="10">
        <f t="shared" si="159"/>
        <v>42821.191666666666</v>
      </c>
      <c r="T1696" s="10">
        <f t="shared" si="160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61"/>
        <v>0.11708333333333333</v>
      </c>
      <c r="P1697" s="6">
        <f t="shared" si="156"/>
        <v>61.09</v>
      </c>
      <c r="Q1697" t="str">
        <f t="shared" si="157"/>
        <v>music</v>
      </c>
      <c r="R1697" t="str">
        <f t="shared" si="158"/>
        <v>faith</v>
      </c>
      <c r="S1697" s="10">
        <f t="shared" si="159"/>
        <v>42835.041666666672</v>
      </c>
      <c r="T1697" s="10">
        <f t="shared" si="160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61"/>
        <v>0</v>
      </c>
      <c r="P1698" s="6" t="e">
        <f t="shared" si="156"/>
        <v>#DIV/0!</v>
      </c>
      <c r="Q1698" t="str">
        <f t="shared" si="157"/>
        <v>music</v>
      </c>
      <c r="R1698" t="str">
        <f t="shared" si="158"/>
        <v>faith</v>
      </c>
      <c r="S1698" s="10">
        <f t="shared" si="159"/>
        <v>42826.027905092589</v>
      </c>
      <c r="T1698" s="10">
        <f t="shared" si="160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61"/>
        <v>0.20208000000000001</v>
      </c>
      <c r="P1699" s="6">
        <f t="shared" si="156"/>
        <v>114.82</v>
      </c>
      <c r="Q1699" t="str">
        <f t="shared" si="157"/>
        <v>music</v>
      </c>
      <c r="R1699" t="str">
        <f t="shared" si="158"/>
        <v>faith</v>
      </c>
      <c r="S1699" s="10">
        <f t="shared" si="159"/>
        <v>42834.991296296299</v>
      </c>
      <c r="T1699" s="10">
        <f t="shared" si="160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61"/>
        <v>0</v>
      </c>
      <c r="P1700" s="6" t="e">
        <f t="shared" si="156"/>
        <v>#DIV/0!</v>
      </c>
      <c r="Q1700" t="str">
        <f t="shared" si="157"/>
        <v>music</v>
      </c>
      <c r="R1700" t="str">
        <f t="shared" si="158"/>
        <v>faith</v>
      </c>
      <c r="S1700" s="10">
        <f t="shared" si="159"/>
        <v>42820.147916666669</v>
      </c>
      <c r="T1700" s="10">
        <f t="shared" si="160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61"/>
        <v>4.2311459353574929E-2</v>
      </c>
      <c r="P1701" s="6">
        <f t="shared" si="156"/>
        <v>54</v>
      </c>
      <c r="Q1701" t="str">
        <f t="shared" si="157"/>
        <v>music</v>
      </c>
      <c r="R1701" t="str">
        <f t="shared" si="158"/>
        <v>faith</v>
      </c>
      <c r="S1701" s="10">
        <f t="shared" si="159"/>
        <v>42836.863946759258</v>
      </c>
      <c r="T1701" s="10">
        <f t="shared" si="160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61"/>
        <v>0.2606</v>
      </c>
      <c r="P1702" s="6">
        <f t="shared" si="156"/>
        <v>65.97</v>
      </c>
      <c r="Q1702" t="str">
        <f t="shared" si="157"/>
        <v>music</v>
      </c>
      <c r="R1702" t="str">
        <f t="shared" si="158"/>
        <v>faith</v>
      </c>
      <c r="S1702" s="10">
        <f t="shared" si="159"/>
        <v>42826.166666666672</v>
      </c>
      <c r="T1702" s="10">
        <f t="shared" si="160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61"/>
        <v>1.9801980198019802E-3</v>
      </c>
      <c r="P1703" s="6">
        <f t="shared" si="156"/>
        <v>5</v>
      </c>
      <c r="Q1703" t="str">
        <f t="shared" si="157"/>
        <v>music</v>
      </c>
      <c r="R1703" t="str">
        <f t="shared" si="158"/>
        <v>faith</v>
      </c>
      <c r="S1703" s="10">
        <f t="shared" si="159"/>
        <v>42019.664409722223</v>
      </c>
      <c r="T1703" s="10">
        <f t="shared" si="160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61"/>
        <v>6.0606060606060605E-5</v>
      </c>
      <c r="P1704" s="6">
        <f t="shared" si="156"/>
        <v>1</v>
      </c>
      <c r="Q1704" t="str">
        <f t="shared" si="157"/>
        <v>music</v>
      </c>
      <c r="R1704" t="str">
        <f t="shared" si="158"/>
        <v>faith</v>
      </c>
      <c r="S1704" s="10">
        <f t="shared" si="159"/>
        <v>42093.828125</v>
      </c>
      <c r="T1704" s="10">
        <f t="shared" si="160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61"/>
        <v>1.0200000000000001E-2</v>
      </c>
      <c r="P1705" s="6">
        <f t="shared" si="156"/>
        <v>25.5</v>
      </c>
      <c r="Q1705" t="str">
        <f t="shared" si="157"/>
        <v>music</v>
      </c>
      <c r="R1705" t="str">
        <f t="shared" si="158"/>
        <v>faith</v>
      </c>
      <c r="S1705" s="10">
        <f t="shared" si="159"/>
        <v>42247.281678240746</v>
      </c>
      <c r="T1705" s="10">
        <f t="shared" si="160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61"/>
        <v>0.65100000000000002</v>
      </c>
      <c r="P1706" s="6">
        <f t="shared" si="156"/>
        <v>118.36</v>
      </c>
      <c r="Q1706" t="str">
        <f t="shared" si="157"/>
        <v>music</v>
      </c>
      <c r="R1706" t="str">
        <f t="shared" si="158"/>
        <v>faith</v>
      </c>
      <c r="S1706" s="10">
        <f t="shared" si="159"/>
        <v>42051.139733796299</v>
      </c>
      <c r="T1706" s="10">
        <f t="shared" si="160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61"/>
        <v>0</v>
      </c>
      <c r="P1707" s="6" t="e">
        <f t="shared" si="156"/>
        <v>#DIV/0!</v>
      </c>
      <c r="Q1707" t="str">
        <f t="shared" si="157"/>
        <v>music</v>
      </c>
      <c r="R1707" t="str">
        <f t="shared" si="158"/>
        <v>faith</v>
      </c>
      <c r="S1707" s="10">
        <f t="shared" si="159"/>
        <v>42256.666666666672</v>
      </c>
      <c r="T1707" s="10">
        <f t="shared" si="160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61"/>
        <v>0</v>
      </c>
      <c r="P1708" s="6" t="e">
        <f t="shared" si="156"/>
        <v>#DIV/0!</v>
      </c>
      <c r="Q1708" t="str">
        <f t="shared" si="157"/>
        <v>music</v>
      </c>
      <c r="R1708" t="str">
        <f t="shared" si="158"/>
        <v>faith</v>
      </c>
      <c r="S1708" s="10">
        <f t="shared" si="159"/>
        <v>42239.306388888886</v>
      </c>
      <c r="T1708" s="10">
        <f t="shared" si="160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61"/>
        <v>9.74E-2</v>
      </c>
      <c r="P1709" s="6">
        <f t="shared" si="156"/>
        <v>54.11</v>
      </c>
      <c r="Q1709" t="str">
        <f t="shared" si="157"/>
        <v>music</v>
      </c>
      <c r="R1709" t="str">
        <f t="shared" si="158"/>
        <v>faith</v>
      </c>
      <c r="S1709" s="10">
        <f t="shared" si="159"/>
        <v>42457.679340277777</v>
      </c>
      <c r="T1709" s="10">
        <f t="shared" si="160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61"/>
        <v>0</v>
      </c>
      <c r="P1710" s="6" t="e">
        <f t="shared" si="156"/>
        <v>#DIV/0!</v>
      </c>
      <c r="Q1710" t="str">
        <f t="shared" si="157"/>
        <v>music</v>
      </c>
      <c r="R1710" t="str">
        <f t="shared" si="158"/>
        <v>faith</v>
      </c>
      <c r="S1710" s="10">
        <f t="shared" si="159"/>
        <v>42491.866967592592</v>
      </c>
      <c r="T1710" s="10">
        <f t="shared" si="160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61"/>
        <v>4.8571428571428571E-2</v>
      </c>
      <c r="P1711" s="6">
        <f t="shared" si="156"/>
        <v>21.25</v>
      </c>
      <c r="Q1711" t="str">
        <f t="shared" si="157"/>
        <v>music</v>
      </c>
      <c r="R1711" t="str">
        <f t="shared" si="158"/>
        <v>faith</v>
      </c>
      <c r="S1711" s="10">
        <f t="shared" si="159"/>
        <v>41882.818749999999</v>
      </c>
      <c r="T1711" s="10">
        <f t="shared" si="160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61"/>
        <v>6.7999999999999996E-3</v>
      </c>
      <c r="P1712" s="6">
        <f t="shared" si="156"/>
        <v>34</v>
      </c>
      <c r="Q1712" t="str">
        <f t="shared" si="157"/>
        <v>music</v>
      </c>
      <c r="R1712" t="str">
        <f t="shared" si="158"/>
        <v>faith</v>
      </c>
      <c r="S1712" s="10">
        <f t="shared" si="159"/>
        <v>42387.541666666672</v>
      </c>
      <c r="T1712" s="10">
        <f t="shared" si="160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61"/>
        <v>0.105</v>
      </c>
      <c r="P1713" s="6">
        <f t="shared" si="156"/>
        <v>525</v>
      </c>
      <c r="Q1713" t="str">
        <f t="shared" si="157"/>
        <v>music</v>
      </c>
      <c r="R1713" t="str">
        <f t="shared" si="158"/>
        <v>faith</v>
      </c>
      <c r="S1713" s="10">
        <f t="shared" si="159"/>
        <v>41883.646226851852</v>
      </c>
      <c r="T1713" s="10">
        <f t="shared" si="160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61"/>
        <v>0</v>
      </c>
      <c r="P1714" s="6" t="e">
        <f t="shared" si="156"/>
        <v>#DIV/0!</v>
      </c>
      <c r="Q1714" t="str">
        <f t="shared" si="157"/>
        <v>music</v>
      </c>
      <c r="R1714" t="str">
        <f t="shared" si="158"/>
        <v>faith</v>
      </c>
      <c r="S1714" s="10">
        <f t="shared" si="159"/>
        <v>42185.913807870369</v>
      </c>
      <c r="T1714" s="10">
        <f t="shared" si="160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61"/>
        <v>1.6666666666666666E-2</v>
      </c>
      <c r="P1715" s="6">
        <f t="shared" si="156"/>
        <v>50</v>
      </c>
      <c r="Q1715" t="str">
        <f t="shared" si="157"/>
        <v>music</v>
      </c>
      <c r="R1715" t="str">
        <f t="shared" si="158"/>
        <v>faith</v>
      </c>
      <c r="S1715" s="10">
        <f t="shared" si="159"/>
        <v>41917.801064814819</v>
      </c>
      <c r="T1715" s="10">
        <f t="shared" si="160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61"/>
        <v>7.868E-2</v>
      </c>
      <c r="P1716" s="6">
        <f t="shared" si="156"/>
        <v>115.71</v>
      </c>
      <c r="Q1716" t="str">
        <f t="shared" si="157"/>
        <v>music</v>
      </c>
      <c r="R1716" t="str">
        <f t="shared" si="158"/>
        <v>faith</v>
      </c>
      <c r="S1716" s="10">
        <f t="shared" si="159"/>
        <v>42125.918530092589</v>
      </c>
      <c r="T1716" s="10">
        <f t="shared" si="160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61"/>
        <v>2.2000000000000001E-3</v>
      </c>
      <c r="P1717" s="6">
        <f t="shared" si="156"/>
        <v>5.5</v>
      </c>
      <c r="Q1717" t="str">
        <f t="shared" si="157"/>
        <v>music</v>
      </c>
      <c r="R1717" t="str">
        <f t="shared" si="158"/>
        <v>faith</v>
      </c>
      <c r="S1717" s="10">
        <f t="shared" si="159"/>
        <v>42094.140277777777</v>
      </c>
      <c r="T1717" s="10">
        <f t="shared" si="160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61"/>
        <v>7.4999999999999997E-2</v>
      </c>
      <c r="P1718" s="6">
        <f t="shared" si="156"/>
        <v>50</v>
      </c>
      <c r="Q1718" t="str">
        <f t="shared" si="157"/>
        <v>music</v>
      </c>
      <c r="R1718" t="str">
        <f t="shared" si="158"/>
        <v>faith</v>
      </c>
      <c r="S1718" s="10">
        <f t="shared" si="159"/>
        <v>42713.619201388887</v>
      </c>
      <c r="T1718" s="10">
        <f t="shared" si="160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61"/>
        <v>0.42725880551301687</v>
      </c>
      <c r="P1719" s="6">
        <f t="shared" si="156"/>
        <v>34.020000000000003</v>
      </c>
      <c r="Q1719" t="str">
        <f t="shared" si="157"/>
        <v>music</v>
      </c>
      <c r="R1719" t="str">
        <f t="shared" si="158"/>
        <v>faith</v>
      </c>
      <c r="S1719" s="10">
        <f t="shared" si="159"/>
        <v>42481.166666666672</v>
      </c>
      <c r="T1719" s="10">
        <f t="shared" si="160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61"/>
        <v>2.142857142857143E-3</v>
      </c>
      <c r="P1720" s="6">
        <f t="shared" si="156"/>
        <v>37.5</v>
      </c>
      <c r="Q1720" t="str">
        <f t="shared" si="157"/>
        <v>music</v>
      </c>
      <c r="R1720" t="str">
        <f t="shared" si="158"/>
        <v>faith</v>
      </c>
      <c r="S1720" s="10">
        <f t="shared" si="159"/>
        <v>42504.207638888889</v>
      </c>
      <c r="T1720" s="10">
        <f t="shared" si="160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61"/>
        <v>8.7500000000000008E-3</v>
      </c>
      <c r="P1721" s="6">
        <f t="shared" si="156"/>
        <v>11.67</v>
      </c>
      <c r="Q1721" t="str">
        <f t="shared" si="157"/>
        <v>music</v>
      </c>
      <c r="R1721" t="str">
        <f t="shared" si="158"/>
        <v>faith</v>
      </c>
      <c r="S1721" s="10">
        <f t="shared" si="159"/>
        <v>41899.534618055557</v>
      </c>
      <c r="T1721" s="10">
        <f t="shared" si="160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61"/>
        <v>5.6250000000000001E-2</v>
      </c>
      <c r="P1722" s="6">
        <f t="shared" si="156"/>
        <v>28.13</v>
      </c>
      <c r="Q1722" t="str">
        <f t="shared" si="157"/>
        <v>music</v>
      </c>
      <c r="R1722" t="str">
        <f t="shared" si="158"/>
        <v>faith</v>
      </c>
      <c r="S1722" s="10">
        <f t="shared" si="159"/>
        <v>41952.824895833335</v>
      </c>
      <c r="T1722" s="10">
        <f t="shared" si="160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61"/>
        <v>0</v>
      </c>
      <c r="P1723" s="6" t="e">
        <f t="shared" si="156"/>
        <v>#DIV/0!</v>
      </c>
      <c r="Q1723" t="str">
        <f t="shared" si="157"/>
        <v>music</v>
      </c>
      <c r="R1723" t="str">
        <f t="shared" si="158"/>
        <v>faith</v>
      </c>
      <c r="S1723" s="10">
        <f t="shared" si="159"/>
        <v>42349.461377314816</v>
      </c>
      <c r="T1723" s="10">
        <f t="shared" si="160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61"/>
        <v>3.4722222222222224E-4</v>
      </c>
      <c r="P1724" s="6">
        <f t="shared" si="156"/>
        <v>1</v>
      </c>
      <c r="Q1724" t="str">
        <f t="shared" si="157"/>
        <v>music</v>
      </c>
      <c r="R1724" t="str">
        <f t="shared" si="158"/>
        <v>faith</v>
      </c>
      <c r="S1724" s="10">
        <f t="shared" si="159"/>
        <v>42463.006944444445</v>
      </c>
      <c r="T1724" s="10">
        <f t="shared" si="160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61"/>
        <v>6.5000000000000002E-2</v>
      </c>
      <c r="P1725" s="6">
        <f t="shared" si="156"/>
        <v>216.67</v>
      </c>
      <c r="Q1725" t="str">
        <f t="shared" si="157"/>
        <v>music</v>
      </c>
      <c r="R1725" t="str">
        <f t="shared" si="158"/>
        <v>faith</v>
      </c>
      <c r="S1725" s="10">
        <f t="shared" si="159"/>
        <v>42186.25</v>
      </c>
      <c r="T1725" s="10">
        <f t="shared" si="160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61"/>
        <v>5.8333333333333336E-3</v>
      </c>
      <c r="P1726" s="6">
        <f t="shared" si="156"/>
        <v>8.75</v>
      </c>
      <c r="Q1726" t="str">
        <f t="shared" si="157"/>
        <v>music</v>
      </c>
      <c r="R1726" t="str">
        <f t="shared" si="158"/>
        <v>faith</v>
      </c>
      <c r="S1726" s="10">
        <f t="shared" si="159"/>
        <v>41942.932430555556</v>
      </c>
      <c r="T1726" s="10">
        <f t="shared" si="160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61"/>
        <v>0.10181818181818182</v>
      </c>
      <c r="P1727" s="6">
        <f t="shared" si="156"/>
        <v>62.22</v>
      </c>
      <c r="Q1727" t="str">
        <f t="shared" si="157"/>
        <v>music</v>
      </c>
      <c r="R1727" t="str">
        <f t="shared" si="158"/>
        <v>faith</v>
      </c>
      <c r="S1727" s="10">
        <f t="shared" si="159"/>
        <v>41875.968159722222</v>
      </c>
      <c r="T1727" s="10">
        <f t="shared" si="160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61"/>
        <v>0.33784615384615385</v>
      </c>
      <c r="P1728" s="6">
        <f t="shared" si="156"/>
        <v>137.25</v>
      </c>
      <c r="Q1728" t="str">
        <f t="shared" si="157"/>
        <v>music</v>
      </c>
      <c r="R1728" t="str">
        <f t="shared" si="158"/>
        <v>faith</v>
      </c>
      <c r="S1728" s="10">
        <f t="shared" si="159"/>
        <v>41817.919722222221</v>
      </c>
      <c r="T1728" s="10">
        <f t="shared" si="160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61"/>
        <v>3.3333333333333332E-4</v>
      </c>
      <c r="P1729" s="6">
        <f t="shared" si="156"/>
        <v>1</v>
      </c>
      <c r="Q1729" t="str">
        <f t="shared" si="157"/>
        <v>music</v>
      </c>
      <c r="R1729" t="str">
        <f t="shared" si="158"/>
        <v>faith</v>
      </c>
      <c r="S1729" s="10">
        <f t="shared" si="159"/>
        <v>42099.458333333328</v>
      </c>
      <c r="T1729" s="10">
        <f t="shared" si="160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61"/>
        <v>0.68400000000000005</v>
      </c>
      <c r="P1730" s="6">
        <f t="shared" ref="P1730:P1793" si="162">ROUND(E1730/L1730,2)</f>
        <v>122.14</v>
      </c>
      <c r="Q1730" t="str">
        <f t="shared" si="157"/>
        <v>music</v>
      </c>
      <c r="R1730" t="str">
        <f t="shared" si="158"/>
        <v>faith</v>
      </c>
      <c r="S1730" s="10">
        <f t="shared" si="159"/>
        <v>42298.625856481478</v>
      </c>
      <c r="T1730" s="10">
        <f t="shared" si="160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161"/>
        <v>0</v>
      </c>
      <c r="P1731" s="6" t="e">
        <f t="shared" si="162"/>
        <v>#DIV/0!</v>
      </c>
      <c r="Q1731" t="str">
        <f t="shared" ref="Q1731:Q1794" si="163">LEFT($N1731,FIND("/",$N1731)-1)</f>
        <v>music</v>
      </c>
      <c r="R1731" t="str">
        <f t="shared" ref="R1731:R1794" si="164">RIGHT($N1731,LEN($N1731)-FIND("/",$N1731))</f>
        <v>faith</v>
      </c>
      <c r="S1731" s="10">
        <f t="shared" ref="S1731:S1794" si="165">((($I1731/60)/60)/24)+DATE(1970,1,1)</f>
        <v>42531.052152777775</v>
      </c>
      <c r="T1731" s="10">
        <f t="shared" ref="T1731:T1794" si="166">((($J1731/60)/60)/24)+DATE(1970,1,1)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1"/>
        <v>0</v>
      </c>
      <c r="P1732" s="6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s="10">
        <f t="shared" si="165"/>
        <v>42302.087766203709</v>
      </c>
      <c r="T1732" s="10">
        <f t="shared" si="166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ref="O1733:O1796" si="167">$E1733/$D1733</f>
        <v>0</v>
      </c>
      <c r="P1733" s="6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s="10">
        <f t="shared" si="165"/>
        <v>42166.625</v>
      </c>
      <c r="T1733" s="10">
        <f t="shared" si="166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7"/>
        <v>0</v>
      </c>
      <c r="P1734" s="6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s="10">
        <f t="shared" si="165"/>
        <v>42385.208333333328</v>
      </c>
      <c r="T1734" s="10">
        <f t="shared" si="166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7"/>
        <v>0</v>
      </c>
      <c r="P1735" s="6" t="e">
        <f t="shared" si="162"/>
        <v>#DIV/0!</v>
      </c>
      <c r="Q1735" t="str">
        <f t="shared" si="163"/>
        <v>music</v>
      </c>
      <c r="R1735" t="str">
        <f t="shared" si="164"/>
        <v>faith</v>
      </c>
      <c r="S1735" s="10">
        <f t="shared" si="165"/>
        <v>42626.895833333328</v>
      </c>
      <c r="T1735" s="10">
        <f t="shared" si="166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7"/>
        <v>2.2222222222222223E-4</v>
      </c>
      <c r="P1736" s="6">
        <f t="shared" si="162"/>
        <v>1</v>
      </c>
      <c r="Q1736" t="str">
        <f t="shared" si="163"/>
        <v>music</v>
      </c>
      <c r="R1736" t="str">
        <f t="shared" si="164"/>
        <v>faith</v>
      </c>
      <c r="S1736" s="10">
        <f t="shared" si="165"/>
        <v>42132.036527777775</v>
      </c>
      <c r="T1736" s="10">
        <f t="shared" si="166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7"/>
        <v>0.11</v>
      </c>
      <c r="P1737" s="6">
        <f t="shared" si="162"/>
        <v>55</v>
      </c>
      <c r="Q1737" t="str">
        <f t="shared" si="163"/>
        <v>music</v>
      </c>
      <c r="R1737" t="str">
        <f t="shared" si="164"/>
        <v>faith</v>
      </c>
      <c r="S1737" s="10">
        <f t="shared" si="165"/>
        <v>42589.814178240747</v>
      </c>
      <c r="T1737" s="10">
        <f t="shared" si="166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7"/>
        <v>7.3333333333333332E-3</v>
      </c>
      <c r="P1738" s="6">
        <f t="shared" si="162"/>
        <v>22</v>
      </c>
      <c r="Q1738" t="str">
        <f t="shared" si="163"/>
        <v>music</v>
      </c>
      <c r="R1738" t="str">
        <f t="shared" si="164"/>
        <v>faith</v>
      </c>
      <c r="S1738" s="10">
        <f t="shared" si="165"/>
        <v>42316.90315972222</v>
      </c>
      <c r="T1738" s="10">
        <f t="shared" si="166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7"/>
        <v>0.21249999999999999</v>
      </c>
      <c r="P1739" s="6">
        <f t="shared" si="162"/>
        <v>56.67</v>
      </c>
      <c r="Q1739" t="str">
        <f t="shared" si="163"/>
        <v>music</v>
      </c>
      <c r="R1739" t="str">
        <f t="shared" si="164"/>
        <v>faith</v>
      </c>
      <c r="S1739" s="10">
        <f t="shared" si="165"/>
        <v>42205.948981481488</v>
      </c>
      <c r="T1739" s="10">
        <f t="shared" si="166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7"/>
        <v>4.0000000000000001E-3</v>
      </c>
      <c r="P1740" s="6">
        <f t="shared" si="162"/>
        <v>20</v>
      </c>
      <c r="Q1740" t="str">
        <f t="shared" si="163"/>
        <v>music</v>
      </c>
      <c r="R1740" t="str">
        <f t="shared" si="164"/>
        <v>faith</v>
      </c>
      <c r="S1740" s="10">
        <f t="shared" si="165"/>
        <v>41914.874328703707</v>
      </c>
      <c r="T1740" s="10">
        <f t="shared" si="166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7"/>
        <v>1E-3</v>
      </c>
      <c r="P1741" s="6">
        <f t="shared" si="162"/>
        <v>1</v>
      </c>
      <c r="Q1741" t="str">
        <f t="shared" si="163"/>
        <v>music</v>
      </c>
      <c r="R1741" t="str">
        <f t="shared" si="164"/>
        <v>faith</v>
      </c>
      <c r="S1741" s="10">
        <f t="shared" si="165"/>
        <v>42494.832546296297</v>
      </c>
      <c r="T1741" s="10">
        <f t="shared" si="166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7"/>
        <v>0</v>
      </c>
      <c r="P1742" s="6" t="e">
        <f t="shared" si="162"/>
        <v>#DIV/0!</v>
      </c>
      <c r="Q1742" t="str">
        <f t="shared" si="163"/>
        <v>music</v>
      </c>
      <c r="R1742" t="str">
        <f t="shared" si="164"/>
        <v>faith</v>
      </c>
      <c r="S1742" s="10">
        <f t="shared" si="165"/>
        <v>42201.817384259266</v>
      </c>
      <c r="T1742" s="10">
        <f t="shared" si="166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7"/>
        <v>1.1083333333333334</v>
      </c>
      <c r="P1743" s="6">
        <f t="shared" si="162"/>
        <v>25.58</v>
      </c>
      <c r="Q1743" t="str">
        <f t="shared" si="163"/>
        <v>photography</v>
      </c>
      <c r="R1743" t="str">
        <f t="shared" si="164"/>
        <v>photobooks</v>
      </c>
      <c r="S1743" s="10">
        <f t="shared" si="165"/>
        <v>42165.628136574072</v>
      </c>
      <c r="T1743" s="10">
        <f t="shared" si="166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7"/>
        <v>1.0874999999999999</v>
      </c>
      <c r="P1744" s="6">
        <f t="shared" si="162"/>
        <v>63.97</v>
      </c>
      <c r="Q1744" t="str">
        <f t="shared" si="163"/>
        <v>photography</v>
      </c>
      <c r="R1744" t="str">
        <f t="shared" si="164"/>
        <v>photobooks</v>
      </c>
      <c r="S1744" s="10">
        <f t="shared" si="165"/>
        <v>42742.875</v>
      </c>
      <c r="T1744" s="10">
        <f t="shared" si="166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7"/>
        <v>1.0041666666666667</v>
      </c>
      <c r="P1745" s="6">
        <f t="shared" si="162"/>
        <v>89.93</v>
      </c>
      <c r="Q1745" t="str">
        <f t="shared" si="163"/>
        <v>photography</v>
      </c>
      <c r="R1745" t="str">
        <f t="shared" si="164"/>
        <v>photobooks</v>
      </c>
      <c r="S1745" s="10">
        <f t="shared" si="165"/>
        <v>42609.165972222225</v>
      </c>
      <c r="T1745" s="10">
        <f t="shared" si="166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7"/>
        <v>1.1845454545454546</v>
      </c>
      <c r="P1746" s="6">
        <f t="shared" si="162"/>
        <v>93.07</v>
      </c>
      <c r="Q1746" t="str">
        <f t="shared" si="163"/>
        <v>photography</v>
      </c>
      <c r="R1746" t="str">
        <f t="shared" si="164"/>
        <v>photobooks</v>
      </c>
      <c r="S1746" s="10">
        <f t="shared" si="165"/>
        <v>42071.563391203701</v>
      </c>
      <c r="T1746" s="10">
        <f t="shared" si="166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7"/>
        <v>1.1401428571428571</v>
      </c>
      <c r="P1747" s="6">
        <f t="shared" si="162"/>
        <v>89.67</v>
      </c>
      <c r="Q1747" t="str">
        <f t="shared" si="163"/>
        <v>photography</v>
      </c>
      <c r="R1747" t="str">
        <f t="shared" si="164"/>
        <v>photobooks</v>
      </c>
      <c r="S1747" s="10">
        <f t="shared" si="165"/>
        <v>42726.083333333328</v>
      </c>
      <c r="T1747" s="10">
        <f t="shared" si="166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7"/>
        <v>1.4810000000000001</v>
      </c>
      <c r="P1748" s="6">
        <f t="shared" si="162"/>
        <v>207.62</v>
      </c>
      <c r="Q1748" t="str">
        <f t="shared" si="163"/>
        <v>photography</v>
      </c>
      <c r="R1748" t="str">
        <f t="shared" si="164"/>
        <v>photobooks</v>
      </c>
      <c r="S1748" s="10">
        <f t="shared" si="165"/>
        <v>42698.083333333328</v>
      </c>
      <c r="T1748" s="10">
        <f t="shared" si="166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7"/>
        <v>1.0495555555555556</v>
      </c>
      <c r="P1749" s="6">
        <f t="shared" si="162"/>
        <v>59.41</v>
      </c>
      <c r="Q1749" t="str">
        <f t="shared" si="163"/>
        <v>photography</v>
      </c>
      <c r="R1749" t="str">
        <f t="shared" si="164"/>
        <v>photobooks</v>
      </c>
      <c r="S1749" s="10">
        <f t="shared" si="165"/>
        <v>42321.625</v>
      </c>
      <c r="T1749" s="10">
        <f t="shared" si="166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7"/>
        <v>1.29948</v>
      </c>
      <c r="P1750" s="6">
        <f t="shared" si="162"/>
        <v>358.97</v>
      </c>
      <c r="Q1750" t="str">
        <f t="shared" si="163"/>
        <v>photography</v>
      </c>
      <c r="R1750" t="str">
        <f t="shared" si="164"/>
        <v>photobooks</v>
      </c>
      <c r="S1750" s="10">
        <f t="shared" si="165"/>
        <v>42249.950729166667</v>
      </c>
      <c r="T1750" s="10">
        <f t="shared" si="166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7"/>
        <v>1.2348756218905472</v>
      </c>
      <c r="P1751" s="6">
        <f t="shared" si="162"/>
        <v>94.74</v>
      </c>
      <c r="Q1751" t="str">
        <f t="shared" si="163"/>
        <v>photography</v>
      </c>
      <c r="R1751" t="str">
        <f t="shared" si="164"/>
        <v>photobooks</v>
      </c>
      <c r="S1751" s="10">
        <f t="shared" si="165"/>
        <v>42795.791666666672</v>
      </c>
      <c r="T1751" s="10">
        <f t="shared" si="166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7"/>
        <v>2.0162</v>
      </c>
      <c r="P1752" s="6">
        <f t="shared" si="162"/>
        <v>80.650000000000006</v>
      </c>
      <c r="Q1752" t="str">
        <f t="shared" si="163"/>
        <v>photography</v>
      </c>
      <c r="R1752" t="str">
        <f t="shared" si="164"/>
        <v>photobooks</v>
      </c>
      <c r="S1752" s="10">
        <f t="shared" si="165"/>
        <v>42479.836851851855</v>
      </c>
      <c r="T1752" s="10">
        <f t="shared" si="166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7"/>
        <v>1.0289999999999999</v>
      </c>
      <c r="P1753" s="6">
        <f t="shared" si="162"/>
        <v>168.69</v>
      </c>
      <c r="Q1753" t="str">
        <f t="shared" si="163"/>
        <v>photography</v>
      </c>
      <c r="R1753" t="str">
        <f t="shared" si="164"/>
        <v>photobooks</v>
      </c>
      <c r="S1753" s="10">
        <f t="shared" si="165"/>
        <v>42082.739849537036</v>
      </c>
      <c r="T1753" s="10">
        <f t="shared" si="166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7"/>
        <v>2.6016666666666666</v>
      </c>
      <c r="P1754" s="6">
        <f t="shared" si="162"/>
        <v>34.69</v>
      </c>
      <c r="Q1754" t="str">
        <f t="shared" si="163"/>
        <v>photography</v>
      </c>
      <c r="R1754" t="str">
        <f t="shared" si="164"/>
        <v>photobooks</v>
      </c>
      <c r="S1754" s="10">
        <f t="shared" si="165"/>
        <v>42657.253263888888</v>
      </c>
      <c r="T1754" s="10">
        <f t="shared" si="166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7"/>
        <v>1.08</v>
      </c>
      <c r="P1755" s="6">
        <f t="shared" si="162"/>
        <v>462.86</v>
      </c>
      <c r="Q1755" t="str">
        <f t="shared" si="163"/>
        <v>photography</v>
      </c>
      <c r="R1755" t="str">
        <f t="shared" si="164"/>
        <v>photobooks</v>
      </c>
      <c r="S1755" s="10">
        <f t="shared" si="165"/>
        <v>42450.707962962959</v>
      </c>
      <c r="T1755" s="10">
        <f t="shared" si="166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7"/>
        <v>1.1052941176470588</v>
      </c>
      <c r="P1756" s="6">
        <f t="shared" si="162"/>
        <v>104.39</v>
      </c>
      <c r="Q1756" t="str">
        <f t="shared" si="163"/>
        <v>photography</v>
      </c>
      <c r="R1756" t="str">
        <f t="shared" si="164"/>
        <v>photobooks</v>
      </c>
      <c r="S1756" s="10">
        <f t="shared" si="165"/>
        <v>42097.835104166668</v>
      </c>
      <c r="T1756" s="10">
        <f t="shared" si="166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7"/>
        <v>1.2</v>
      </c>
      <c r="P1757" s="6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10">
        <f t="shared" si="165"/>
        <v>42282.788900462961</v>
      </c>
      <c r="T1757" s="10">
        <f t="shared" si="166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7"/>
        <v>1.0282909090909091</v>
      </c>
      <c r="P1758" s="6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10">
        <f t="shared" si="165"/>
        <v>42611.167465277773</v>
      </c>
      <c r="T1758" s="10">
        <f t="shared" si="166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7"/>
        <v>1.1599999999999999</v>
      </c>
      <c r="P1759" s="6">
        <f t="shared" si="162"/>
        <v>414.29</v>
      </c>
      <c r="Q1759" t="str">
        <f t="shared" si="163"/>
        <v>photography</v>
      </c>
      <c r="R1759" t="str">
        <f t="shared" si="164"/>
        <v>photobooks</v>
      </c>
      <c r="S1759" s="10">
        <f t="shared" si="165"/>
        <v>42763.811805555553</v>
      </c>
      <c r="T1759" s="10">
        <f t="shared" si="166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7"/>
        <v>1.147</v>
      </c>
      <c r="P1760" s="6">
        <f t="shared" si="162"/>
        <v>42.48</v>
      </c>
      <c r="Q1760" t="str">
        <f t="shared" si="163"/>
        <v>photography</v>
      </c>
      <c r="R1760" t="str">
        <f t="shared" si="164"/>
        <v>photobooks</v>
      </c>
      <c r="S1760" s="10">
        <f t="shared" si="165"/>
        <v>42565.955925925926</v>
      </c>
      <c r="T1760" s="10">
        <f t="shared" si="166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7"/>
        <v>1.0660000000000001</v>
      </c>
      <c r="P1761" s="6">
        <f t="shared" si="162"/>
        <v>108.78</v>
      </c>
      <c r="Q1761" t="str">
        <f t="shared" si="163"/>
        <v>photography</v>
      </c>
      <c r="R1761" t="str">
        <f t="shared" si="164"/>
        <v>photobooks</v>
      </c>
      <c r="S1761" s="10">
        <f t="shared" si="165"/>
        <v>42088.787372685183</v>
      </c>
      <c r="T1761" s="10">
        <f t="shared" si="166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7"/>
        <v>1.6544000000000001</v>
      </c>
      <c r="P1762" s="6">
        <f t="shared" si="162"/>
        <v>81.099999999999994</v>
      </c>
      <c r="Q1762" t="str">
        <f t="shared" si="163"/>
        <v>photography</v>
      </c>
      <c r="R1762" t="str">
        <f t="shared" si="164"/>
        <v>photobooks</v>
      </c>
      <c r="S1762" s="10">
        <f t="shared" si="165"/>
        <v>42425.67260416667</v>
      </c>
      <c r="T1762" s="10">
        <f t="shared" si="166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7"/>
        <v>1.55</v>
      </c>
      <c r="P1763" s="6">
        <f t="shared" si="162"/>
        <v>51.67</v>
      </c>
      <c r="Q1763" t="str">
        <f t="shared" si="163"/>
        <v>photography</v>
      </c>
      <c r="R1763" t="str">
        <f t="shared" si="164"/>
        <v>photobooks</v>
      </c>
      <c r="S1763" s="10">
        <f t="shared" si="165"/>
        <v>42259.567824074074</v>
      </c>
      <c r="T1763" s="10">
        <f t="shared" si="166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7"/>
        <v>8.85</v>
      </c>
      <c r="P1764" s="6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10">
        <f t="shared" si="165"/>
        <v>42440.982002314813</v>
      </c>
      <c r="T1764" s="10">
        <f t="shared" si="166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7"/>
        <v>1.0190833333333333</v>
      </c>
      <c r="P1765" s="6">
        <f t="shared" si="162"/>
        <v>103.64</v>
      </c>
      <c r="Q1765" t="str">
        <f t="shared" si="163"/>
        <v>photography</v>
      </c>
      <c r="R1765" t="str">
        <f t="shared" si="164"/>
        <v>photobooks</v>
      </c>
      <c r="S1765" s="10">
        <f t="shared" si="165"/>
        <v>42666.868518518517</v>
      </c>
      <c r="T1765" s="10">
        <f t="shared" si="166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7"/>
        <v>0.19600000000000001</v>
      </c>
      <c r="P1766" s="6">
        <f t="shared" si="162"/>
        <v>55.28</v>
      </c>
      <c r="Q1766" t="str">
        <f t="shared" si="163"/>
        <v>photography</v>
      </c>
      <c r="R1766" t="str">
        <f t="shared" si="164"/>
        <v>photobooks</v>
      </c>
      <c r="S1766" s="10">
        <f t="shared" si="165"/>
        <v>41854.485868055555</v>
      </c>
      <c r="T1766" s="10">
        <f t="shared" si="166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7"/>
        <v>0.59467839999999994</v>
      </c>
      <c r="P1767" s="6">
        <f t="shared" si="162"/>
        <v>72.17</v>
      </c>
      <c r="Q1767" t="str">
        <f t="shared" si="163"/>
        <v>photography</v>
      </c>
      <c r="R1767" t="str">
        <f t="shared" si="164"/>
        <v>photobooks</v>
      </c>
      <c r="S1767" s="10">
        <f t="shared" si="165"/>
        <v>41864.980462962965</v>
      </c>
      <c r="T1767" s="10">
        <f t="shared" si="166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7"/>
        <v>0</v>
      </c>
      <c r="P1768" s="6" t="e">
        <f t="shared" si="162"/>
        <v>#DIV/0!</v>
      </c>
      <c r="Q1768" t="str">
        <f t="shared" si="163"/>
        <v>photography</v>
      </c>
      <c r="R1768" t="str">
        <f t="shared" si="164"/>
        <v>photobooks</v>
      </c>
      <c r="S1768" s="10">
        <f t="shared" si="165"/>
        <v>41876.859814814816</v>
      </c>
      <c r="T1768" s="10">
        <f t="shared" si="166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7"/>
        <v>0.4572</v>
      </c>
      <c r="P1769" s="6">
        <f t="shared" si="162"/>
        <v>58.62</v>
      </c>
      <c r="Q1769" t="str">
        <f t="shared" si="163"/>
        <v>photography</v>
      </c>
      <c r="R1769" t="str">
        <f t="shared" si="164"/>
        <v>photobooks</v>
      </c>
      <c r="S1769" s="10">
        <f t="shared" si="165"/>
        <v>41854.658379629633</v>
      </c>
      <c r="T1769" s="10">
        <f t="shared" si="166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7"/>
        <v>3.7400000000000003E-2</v>
      </c>
      <c r="P1770" s="6">
        <f t="shared" si="162"/>
        <v>12.47</v>
      </c>
      <c r="Q1770" t="str">
        <f t="shared" si="163"/>
        <v>photography</v>
      </c>
      <c r="R1770" t="str">
        <f t="shared" si="164"/>
        <v>photobooks</v>
      </c>
      <c r="S1770" s="10">
        <f t="shared" si="165"/>
        <v>41909.560694444444</v>
      </c>
      <c r="T1770" s="10">
        <f t="shared" si="166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7"/>
        <v>2.7025E-2</v>
      </c>
      <c r="P1771" s="6">
        <f t="shared" si="162"/>
        <v>49.14</v>
      </c>
      <c r="Q1771" t="str">
        <f t="shared" si="163"/>
        <v>photography</v>
      </c>
      <c r="R1771" t="str">
        <f t="shared" si="164"/>
        <v>photobooks</v>
      </c>
      <c r="S1771" s="10">
        <f t="shared" si="165"/>
        <v>42017.818969907406</v>
      </c>
      <c r="T1771" s="10">
        <f t="shared" si="166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7"/>
        <v>0.56514285714285717</v>
      </c>
      <c r="P1772" s="6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10">
        <f t="shared" si="165"/>
        <v>41926.780023148152</v>
      </c>
      <c r="T1772" s="10">
        <f t="shared" si="166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7"/>
        <v>0.21309523809523809</v>
      </c>
      <c r="P1773" s="6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10">
        <f t="shared" si="165"/>
        <v>41935.979629629634</v>
      </c>
      <c r="T1773" s="10">
        <f t="shared" si="166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7"/>
        <v>0.156</v>
      </c>
      <c r="P1774" s="6">
        <f t="shared" si="162"/>
        <v>45.16</v>
      </c>
      <c r="Q1774" t="str">
        <f t="shared" si="163"/>
        <v>photography</v>
      </c>
      <c r="R1774" t="str">
        <f t="shared" si="164"/>
        <v>photobooks</v>
      </c>
      <c r="S1774" s="10">
        <f t="shared" si="165"/>
        <v>41826.718009259261</v>
      </c>
      <c r="T1774" s="10">
        <f t="shared" si="166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7"/>
        <v>6.2566666666666673E-2</v>
      </c>
      <c r="P1775" s="6">
        <f t="shared" si="162"/>
        <v>98.79</v>
      </c>
      <c r="Q1775" t="str">
        <f t="shared" si="163"/>
        <v>photography</v>
      </c>
      <c r="R1775" t="str">
        <f t="shared" si="164"/>
        <v>photobooks</v>
      </c>
      <c r="S1775" s="10">
        <f t="shared" si="165"/>
        <v>42023.760393518518</v>
      </c>
      <c r="T1775" s="10">
        <f t="shared" si="166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7"/>
        <v>0.4592</v>
      </c>
      <c r="P1776" s="6">
        <f t="shared" si="162"/>
        <v>88.31</v>
      </c>
      <c r="Q1776" t="str">
        <f t="shared" si="163"/>
        <v>photography</v>
      </c>
      <c r="R1776" t="str">
        <f t="shared" si="164"/>
        <v>photobooks</v>
      </c>
      <c r="S1776" s="10">
        <f t="shared" si="165"/>
        <v>41972.624305555553</v>
      </c>
      <c r="T1776" s="10">
        <f t="shared" si="166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7"/>
        <v>0.65101538461538466</v>
      </c>
      <c r="P1777" s="6">
        <f t="shared" si="162"/>
        <v>170.63</v>
      </c>
      <c r="Q1777" t="str">
        <f t="shared" si="163"/>
        <v>photography</v>
      </c>
      <c r="R1777" t="str">
        <f t="shared" si="164"/>
        <v>photobooks</v>
      </c>
      <c r="S1777" s="10">
        <f t="shared" si="165"/>
        <v>41936.976388888892</v>
      </c>
      <c r="T1777" s="10">
        <f t="shared" si="166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7"/>
        <v>6.7000000000000004E-2</v>
      </c>
      <c r="P1778" s="6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10">
        <f t="shared" si="165"/>
        <v>41941.95684027778</v>
      </c>
      <c r="T1778" s="10">
        <f t="shared" si="166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7"/>
        <v>0.135625</v>
      </c>
      <c r="P1779" s="6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10">
        <f t="shared" si="165"/>
        <v>42055.357094907406</v>
      </c>
      <c r="T1779" s="10">
        <f t="shared" si="166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7"/>
        <v>1.9900000000000001E-2</v>
      </c>
      <c r="P1780" s="6">
        <f t="shared" si="162"/>
        <v>66.33</v>
      </c>
      <c r="Q1780" t="str">
        <f t="shared" si="163"/>
        <v>photography</v>
      </c>
      <c r="R1780" t="str">
        <f t="shared" si="164"/>
        <v>photobooks</v>
      </c>
      <c r="S1780" s="10">
        <f t="shared" si="165"/>
        <v>42090.821701388893</v>
      </c>
      <c r="T1780" s="10">
        <f t="shared" si="166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7"/>
        <v>0.36236363636363639</v>
      </c>
      <c r="P1781" s="6">
        <f t="shared" si="162"/>
        <v>104.89</v>
      </c>
      <c r="Q1781" t="str">
        <f t="shared" si="163"/>
        <v>photography</v>
      </c>
      <c r="R1781" t="str">
        <f t="shared" si="164"/>
        <v>photobooks</v>
      </c>
      <c r="S1781" s="10">
        <f t="shared" si="165"/>
        <v>42615.691898148143</v>
      </c>
      <c r="T1781" s="10">
        <f t="shared" si="166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7"/>
        <v>0.39743333333333336</v>
      </c>
      <c r="P1782" s="6">
        <f t="shared" si="162"/>
        <v>78.44</v>
      </c>
      <c r="Q1782" t="str">
        <f t="shared" si="163"/>
        <v>photography</v>
      </c>
      <c r="R1782" t="str">
        <f t="shared" si="164"/>
        <v>photobooks</v>
      </c>
      <c r="S1782" s="10">
        <f t="shared" si="165"/>
        <v>42553.600810185191</v>
      </c>
      <c r="T1782" s="10">
        <f t="shared" si="166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7"/>
        <v>0.25763636363636366</v>
      </c>
      <c r="P1783" s="6">
        <f t="shared" si="162"/>
        <v>59.04</v>
      </c>
      <c r="Q1783" t="str">
        <f t="shared" si="163"/>
        <v>photography</v>
      </c>
      <c r="R1783" t="str">
        <f t="shared" si="164"/>
        <v>photobooks</v>
      </c>
      <c r="S1783" s="10">
        <f t="shared" si="165"/>
        <v>42628.617418981477</v>
      </c>
      <c r="T1783" s="10">
        <f t="shared" si="166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7"/>
        <v>0.15491428571428573</v>
      </c>
      <c r="P1784" s="6">
        <f t="shared" si="162"/>
        <v>71.34</v>
      </c>
      <c r="Q1784" t="str">
        <f t="shared" si="163"/>
        <v>photography</v>
      </c>
      <c r="R1784" t="str">
        <f t="shared" si="164"/>
        <v>photobooks</v>
      </c>
      <c r="S1784" s="10">
        <f t="shared" si="165"/>
        <v>42421.575104166666</v>
      </c>
      <c r="T1784" s="10">
        <f t="shared" si="166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7"/>
        <v>0.236925</v>
      </c>
      <c r="P1785" s="6">
        <f t="shared" si="162"/>
        <v>51.23</v>
      </c>
      <c r="Q1785" t="str">
        <f t="shared" si="163"/>
        <v>photography</v>
      </c>
      <c r="R1785" t="str">
        <f t="shared" si="164"/>
        <v>photobooks</v>
      </c>
      <c r="S1785" s="10">
        <f t="shared" si="165"/>
        <v>42145.949976851851</v>
      </c>
      <c r="T1785" s="10">
        <f t="shared" si="166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7"/>
        <v>0.39760000000000001</v>
      </c>
      <c r="P1786" s="6">
        <f t="shared" si="162"/>
        <v>60.24</v>
      </c>
      <c r="Q1786" t="str">
        <f t="shared" si="163"/>
        <v>photography</v>
      </c>
      <c r="R1786" t="str">
        <f t="shared" si="164"/>
        <v>photobooks</v>
      </c>
      <c r="S1786" s="10">
        <f t="shared" si="165"/>
        <v>42035.142361111109</v>
      </c>
      <c r="T1786" s="10">
        <f t="shared" si="166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7"/>
        <v>0.20220833333333332</v>
      </c>
      <c r="P1787" s="6">
        <f t="shared" si="162"/>
        <v>44.94</v>
      </c>
      <c r="Q1787" t="str">
        <f t="shared" si="163"/>
        <v>photography</v>
      </c>
      <c r="R1787" t="str">
        <f t="shared" si="164"/>
        <v>photobooks</v>
      </c>
      <c r="S1787" s="10">
        <f t="shared" si="165"/>
        <v>41928</v>
      </c>
      <c r="T1787" s="10">
        <f t="shared" si="166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7"/>
        <v>0.47631578947368419</v>
      </c>
      <c r="P1788" s="6">
        <f t="shared" si="162"/>
        <v>31.21</v>
      </c>
      <c r="Q1788" t="str">
        <f t="shared" si="163"/>
        <v>photography</v>
      </c>
      <c r="R1788" t="str">
        <f t="shared" si="164"/>
        <v>photobooks</v>
      </c>
      <c r="S1788" s="10">
        <f t="shared" si="165"/>
        <v>41988.550659722227</v>
      </c>
      <c r="T1788" s="10">
        <f t="shared" si="166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7"/>
        <v>0.15329999999999999</v>
      </c>
      <c r="P1789" s="6">
        <f t="shared" si="162"/>
        <v>63.88</v>
      </c>
      <c r="Q1789" t="str">
        <f t="shared" si="163"/>
        <v>photography</v>
      </c>
      <c r="R1789" t="str">
        <f t="shared" si="164"/>
        <v>photobooks</v>
      </c>
      <c r="S1789" s="10">
        <f t="shared" si="165"/>
        <v>42098.613854166666</v>
      </c>
      <c r="T1789" s="10">
        <f t="shared" si="166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7"/>
        <v>1.3818181818181818E-2</v>
      </c>
      <c r="P1790" s="6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10">
        <f t="shared" si="165"/>
        <v>41943.94840277778</v>
      </c>
      <c r="T1790" s="10">
        <f t="shared" si="166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7"/>
        <v>5.0000000000000001E-3</v>
      </c>
      <c r="P1791" s="6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10">
        <f t="shared" si="165"/>
        <v>42016.250034722223</v>
      </c>
      <c r="T1791" s="10">
        <f t="shared" si="166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7"/>
        <v>4.9575757575757579E-2</v>
      </c>
      <c r="P1792" s="6">
        <f t="shared" si="162"/>
        <v>109.07</v>
      </c>
      <c r="Q1792" t="str">
        <f t="shared" si="163"/>
        <v>photography</v>
      </c>
      <c r="R1792" t="str">
        <f t="shared" si="164"/>
        <v>photobooks</v>
      </c>
      <c r="S1792" s="10">
        <f t="shared" si="165"/>
        <v>42040.674513888895</v>
      </c>
      <c r="T1792" s="10">
        <f t="shared" si="166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7"/>
        <v>3.5666666666666666E-2</v>
      </c>
      <c r="P1793" s="6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10">
        <f t="shared" si="165"/>
        <v>42033.740335648152</v>
      </c>
      <c r="T1793" s="10">
        <f t="shared" si="166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7"/>
        <v>0.61124000000000001</v>
      </c>
      <c r="P1794" s="6">
        <f t="shared" ref="P1794:P1857" si="168">ROUND(E1794/L1794,2)</f>
        <v>109.94</v>
      </c>
      <c r="Q1794" t="str">
        <f t="shared" si="163"/>
        <v>photography</v>
      </c>
      <c r="R1794" t="str">
        <f t="shared" si="164"/>
        <v>photobooks</v>
      </c>
      <c r="S1794" s="10">
        <f t="shared" si="165"/>
        <v>42226.290972222225</v>
      </c>
      <c r="T1794" s="10">
        <f t="shared" si="166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167"/>
        <v>1.3333333333333334E-2</v>
      </c>
      <c r="P1795" s="6">
        <f t="shared" si="168"/>
        <v>20</v>
      </c>
      <c r="Q1795" t="str">
        <f t="shared" ref="Q1795:Q1858" si="169">LEFT($N1795,FIND("/",$N1795)-1)</f>
        <v>photography</v>
      </c>
      <c r="R1795" t="str">
        <f t="shared" ref="R1795:R1858" si="170">RIGHT($N1795,LEN($N1795)-FIND("/",$N1795))</f>
        <v>photobooks</v>
      </c>
      <c r="S1795" s="10">
        <f t="shared" ref="S1795:S1858" si="171">((($I1795/60)/60)/24)+DATE(1970,1,1)</f>
        <v>41970.933333333334</v>
      </c>
      <c r="T1795" s="10">
        <f t="shared" ref="T1795:T1858" si="172">((($J1795/60)/60)/24)+DATE(1970,1,1)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7"/>
        <v>0.11077777777777778</v>
      </c>
      <c r="P1796" s="6">
        <f t="shared" si="168"/>
        <v>55.39</v>
      </c>
      <c r="Q1796" t="str">
        <f t="shared" si="169"/>
        <v>photography</v>
      </c>
      <c r="R1796" t="str">
        <f t="shared" si="170"/>
        <v>photobooks</v>
      </c>
      <c r="S1796" s="10">
        <f t="shared" si="171"/>
        <v>42046.551180555558</v>
      </c>
      <c r="T1796" s="10">
        <f t="shared" si="172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ref="O1797:O1860" si="173">$E1797/$D1797</f>
        <v>0.38735714285714284</v>
      </c>
      <c r="P1797" s="6">
        <f t="shared" si="168"/>
        <v>133.9</v>
      </c>
      <c r="Q1797" t="str">
        <f t="shared" si="169"/>
        <v>photography</v>
      </c>
      <c r="R1797" t="str">
        <f t="shared" si="170"/>
        <v>photobooks</v>
      </c>
      <c r="S1797" s="10">
        <f t="shared" si="171"/>
        <v>42657.666666666672</v>
      </c>
      <c r="T1797" s="10">
        <f t="shared" si="172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73"/>
        <v>0.22052631578947368</v>
      </c>
      <c r="P1798" s="6">
        <f t="shared" si="168"/>
        <v>48.72</v>
      </c>
      <c r="Q1798" t="str">
        <f t="shared" si="169"/>
        <v>photography</v>
      </c>
      <c r="R1798" t="str">
        <f t="shared" si="170"/>
        <v>photobooks</v>
      </c>
      <c r="S1798" s="10">
        <f t="shared" si="171"/>
        <v>42575.439421296294</v>
      </c>
      <c r="T1798" s="10">
        <f t="shared" si="172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73"/>
        <v>0.67549999999999999</v>
      </c>
      <c r="P1799" s="6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10">
        <f t="shared" si="171"/>
        <v>42719.56931712963</v>
      </c>
      <c r="T1799" s="10">
        <f t="shared" si="172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73"/>
        <v>0.136375</v>
      </c>
      <c r="P1800" s="6">
        <f t="shared" si="168"/>
        <v>58.97</v>
      </c>
      <c r="Q1800" t="str">
        <f t="shared" si="169"/>
        <v>photography</v>
      </c>
      <c r="R1800" t="str">
        <f t="shared" si="170"/>
        <v>photobooks</v>
      </c>
      <c r="S1800" s="10">
        <f t="shared" si="171"/>
        <v>42404.32677083333</v>
      </c>
      <c r="T1800" s="10">
        <f t="shared" si="172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73"/>
        <v>1.7457500000000001E-2</v>
      </c>
      <c r="P1801" s="6">
        <f t="shared" si="168"/>
        <v>11.64</v>
      </c>
      <c r="Q1801" t="str">
        <f t="shared" si="169"/>
        <v>photography</v>
      </c>
      <c r="R1801" t="str">
        <f t="shared" si="170"/>
        <v>photobooks</v>
      </c>
      <c r="S1801" s="10">
        <f t="shared" si="171"/>
        <v>41954.884351851855</v>
      </c>
      <c r="T1801" s="10">
        <f t="shared" si="172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73"/>
        <v>0.20449632511889321</v>
      </c>
      <c r="P1802" s="6">
        <f t="shared" si="168"/>
        <v>83.72</v>
      </c>
      <c r="Q1802" t="str">
        <f t="shared" si="169"/>
        <v>photography</v>
      </c>
      <c r="R1802" t="str">
        <f t="shared" si="170"/>
        <v>photobooks</v>
      </c>
      <c r="S1802" s="10">
        <f t="shared" si="171"/>
        <v>42653.606134259258</v>
      </c>
      <c r="T1802" s="10">
        <f t="shared" si="172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73"/>
        <v>0.13852941176470587</v>
      </c>
      <c r="P1803" s="6">
        <f t="shared" si="168"/>
        <v>63.65</v>
      </c>
      <c r="Q1803" t="str">
        <f t="shared" si="169"/>
        <v>photography</v>
      </c>
      <c r="R1803" t="str">
        <f t="shared" si="170"/>
        <v>photobooks</v>
      </c>
      <c r="S1803" s="10">
        <f t="shared" si="171"/>
        <v>42353.506944444445</v>
      </c>
      <c r="T1803" s="10">
        <f t="shared" si="172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73"/>
        <v>0.48485714285714288</v>
      </c>
      <c r="P1804" s="6">
        <f t="shared" si="168"/>
        <v>94.28</v>
      </c>
      <c r="Q1804" t="str">
        <f t="shared" si="169"/>
        <v>photography</v>
      </c>
      <c r="R1804" t="str">
        <f t="shared" si="170"/>
        <v>photobooks</v>
      </c>
      <c r="S1804" s="10">
        <f t="shared" si="171"/>
        <v>42182.915972222225</v>
      </c>
      <c r="T1804" s="10">
        <f t="shared" si="172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73"/>
        <v>0.308</v>
      </c>
      <c r="P1805" s="6">
        <f t="shared" si="168"/>
        <v>71.87</v>
      </c>
      <c r="Q1805" t="str">
        <f t="shared" si="169"/>
        <v>photography</v>
      </c>
      <c r="R1805" t="str">
        <f t="shared" si="170"/>
        <v>photobooks</v>
      </c>
      <c r="S1805" s="10">
        <f t="shared" si="171"/>
        <v>42049.071550925932</v>
      </c>
      <c r="T1805" s="10">
        <f t="shared" si="172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73"/>
        <v>0.35174193548387095</v>
      </c>
      <c r="P1806" s="6">
        <f t="shared" si="168"/>
        <v>104.85</v>
      </c>
      <c r="Q1806" t="str">
        <f t="shared" si="169"/>
        <v>photography</v>
      </c>
      <c r="R1806" t="str">
        <f t="shared" si="170"/>
        <v>photobooks</v>
      </c>
      <c r="S1806" s="10">
        <f t="shared" si="171"/>
        <v>42322.719953703709</v>
      </c>
      <c r="T1806" s="10">
        <f t="shared" si="172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73"/>
        <v>0.36404444444444445</v>
      </c>
      <c r="P1807" s="6">
        <f t="shared" si="168"/>
        <v>67.14</v>
      </c>
      <c r="Q1807" t="str">
        <f t="shared" si="169"/>
        <v>photography</v>
      </c>
      <c r="R1807" t="str">
        <f t="shared" si="170"/>
        <v>photobooks</v>
      </c>
      <c r="S1807" s="10">
        <f t="shared" si="171"/>
        <v>42279.75</v>
      </c>
      <c r="T1807" s="10">
        <f t="shared" si="172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73"/>
        <v>2.955E-2</v>
      </c>
      <c r="P1808" s="6">
        <f t="shared" si="168"/>
        <v>73.88</v>
      </c>
      <c r="Q1808" t="str">
        <f t="shared" si="169"/>
        <v>photography</v>
      </c>
      <c r="R1808" t="str">
        <f t="shared" si="170"/>
        <v>photobooks</v>
      </c>
      <c r="S1808" s="10">
        <f t="shared" si="171"/>
        <v>41912.638298611113</v>
      </c>
      <c r="T1808" s="10">
        <f t="shared" si="172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73"/>
        <v>0.1106</v>
      </c>
      <c r="P1809" s="6">
        <f t="shared" si="168"/>
        <v>69.13</v>
      </c>
      <c r="Q1809" t="str">
        <f t="shared" si="169"/>
        <v>photography</v>
      </c>
      <c r="R1809" t="str">
        <f t="shared" si="170"/>
        <v>photobooks</v>
      </c>
      <c r="S1809" s="10">
        <f t="shared" si="171"/>
        <v>41910.068437499998</v>
      </c>
      <c r="T1809" s="10">
        <f t="shared" si="172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73"/>
        <v>0.41407142857142859</v>
      </c>
      <c r="P1810" s="6">
        <f t="shared" si="168"/>
        <v>120.77</v>
      </c>
      <c r="Q1810" t="str">
        <f t="shared" si="169"/>
        <v>photography</v>
      </c>
      <c r="R1810" t="str">
        <f t="shared" si="170"/>
        <v>photobooks</v>
      </c>
      <c r="S1810" s="10">
        <f t="shared" si="171"/>
        <v>42777.680902777778</v>
      </c>
      <c r="T1810" s="10">
        <f t="shared" si="172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73"/>
        <v>0.10857142857142857</v>
      </c>
      <c r="P1811" s="6">
        <f t="shared" si="168"/>
        <v>42.22</v>
      </c>
      <c r="Q1811" t="str">
        <f t="shared" si="169"/>
        <v>photography</v>
      </c>
      <c r="R1811" t="str">
        <f t="shared" si="170"/>
        <v>photobooks</v>
      </c>
      <c r="S1811" s="10">
        <f t="shared" si="171"/>
        <v>42064.907858796301</v>
      </c>
      <c r="T1811" s="10">
        <f t="shared" si="172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73"/>
        <v>3.3333333333333333E-2</v>
      </c>
      <c r="P1812" s="6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10">
        <f t="shared" si="171"/>
        <v>41872.91002314815</v>
      </c>
      <c r="T1812" s="10">
        <f t="shared" si="172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73"/>
        <v>7.407407407407407E-4</v>
      </c>
      <c r="P1813" s="6">
        <f t="shared" si="168"/>
        <v>1.54</v>
      </c>
      <c r="Q1813" t="str">
        <f t="shared" si="169"/>
        <v>photography</v>
      </c>
      <c r="R1813" t="str">
        <f t="shared" si="170"/>
        <v>photobooks</v>
      </c>
      <c r="S1813" s="10">
        <f t="shared" si="171"/>
        <v>41936.166666666664</v>
      </c>
      <c r="T1813" s="10">
        <f t="shared" si="172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73"/>
        <v>0.13307692307692306</v>
      </c>
      <c r="P1814" s="6">
        <f t="shared" si="168"/>
        <v>37.61</v>
      </c>
      <c r="Q1814" t="str">
        <f t="shared" si="169"/>
        <v>photography</v>
      </c>
      <c r="R1814" t="str">
        <f t="shared" si="170"/>
        <v>photobooks</v>
      </c>
      <c r="S1814" s="10">
        <f t="shared" si="171"/>
        <v>42554.318703703699</v>
      </c>
      <c r="T1814" s="10">
        <f t="shared" si="172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73"/>
        <v>0</v>
      </c>
      <c r="P1815" s="6" t="e">
        <f t="shared" si="168"/>
        <v>#DIV/0!</v>
      </c>
      <c r="Q1815" t="str">
        <f t="shared" si="169"/>
        <v>photography</v>
      </c>
      <c r="R1815" t="str">
        <f t="shared" si="170"/>
        <v>photobooks</v>
      </c>
      <c r="S1815" s="10">
        <f t="shared" si="171"/>
        <v>41859.889027777775</v>
      </c>
      <c r="T1815" s="10">
        <f t="shared" si="172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73"/>
        <v>0.49183333333333334</v>
      </c>
      <c r="P1816" s="6">
        <f t="shared" si="168"/>
        <v>42.16</v>
      </c>
      <c r="Q1816" t="str">
        <f t="shared" si="169"/>
        <v>photography</v>
      </c>
      <c r="R1816" t="str">
        <f t="shared" si="170"/>
        <v>photobooks</v>
      </c>
      <c r="S1816" s="10">
        <f t="shared" si="171"/>
        <v>42063.314074074078</v>
      </c>
      <c r="T1816" s="10">
        <f t="shared" si="172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73"/>
        <v>0</v>
      </c>
      <c r="P1817" s="6" t="e">
        <f t="shared" si="168"/>
        <v>#DIV/0!</v>
      </c>
      <c r="Q1817" t="str">
        <f t="shared" si="169"/>
        <v>photography</v>
      </c>
      <c r="R1817" t="str">
        <f t="shared" si="170"/>
        <v>photobooks</v>
      </c>
      <c r="S1817" s="10">
        <f t="shared" si="171"/>
        <v>42186.906678240746</v>
      </c>
      <c r="T1817" s="10">
        <f t="shared" si="172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73"/>
        <v>2.036E-2</v>
      </c>
      <c r="P1818" s="6">
        <f t="shared" si="168"/>
        <v>84.83</v>
      </c>
      <c r="Q1818" t="str">
        <f t="shared" si="169"/>
        <v>photography</v>
      </c>
      <c r="R1818" t="str">
        <f t="shared" si="170"/>
        <v>photobooks</v>
      </c>
      <c r="S1818" s="10">
        <f t="shared" si="171"/>
        <v>42576.791666666672</v>
      </c>
      <c r="T1818" s="10">
        <f t="shared" si="172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73"/>
        <v>0.52327777777777773</v>
      </c>
      <c r="P1819" s="6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10">
        <f t="shared" si="171"/>
        <v>42765.290972222225</v>
      </c>
      <c r="T1819" s="10">
        <f t="shared" si="172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73"/>
        <v>0</v>
      </c>
      <c r="P1820" s="6" t="e">
        <f t="shared" si="168"/>
        <v>#DIV/0!</v>
      </c>
      <c r="Q1820" t="str">
        <f t="shared" si="169"/>
        <v>photography</v>
      </c>
      <c r="R1820" t="str">
        <f t="shared" si="170"/>
        <v>photobooks</v>
      </c>
      <c r="S1820" s="10">
        <f t="shared" si="171"/>
        <v>42097.192708333328</v>
      </c>
      <c r="T1820" s="10">
        <f t="shared" si="172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73"/>
        <v>2.0833333333333332E-2</v>
      </c>
      <c r="P1821" s="6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10">
        <f t="shared" si="171"/>
        <v>41850.752268518518</v>
      </c>
      <c r="T1821" s="10">
        <f t="shared" si="172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73"/>
        <v>6.565384615384616E-2</v>
      </c>
      <c r="P1822" s="6">
        <f t="shared" si="168"/>
        <v>213.38</v>
      </c>
      <c r="Q1822" t="str">
        <f t="shared" si="169"/>
        <v>photography</v>
      </c>
      <c r="R1822" t="str">
        <f t="shared" si="170"/>
        <v>photobooks</v>
      </c>
      <c r="S1822" s="10">
        <f t="shared" si="171"/>
        <v>42095.042708333334</v>
      </c>
      <c r="T1822" s="10">
        <f t="shared" si="172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73"/>
        <v>1.3489</v>
      </c>
      <c r="P1823" s="6">
        <f t="shared" si="168"/>
        <v>59.16</v>
      </c>
      <c r="Q1823" t="str">
        <f t="shared" si="169"/>
        <v>music</v>
      </c>
      <c r="R1823" t="str">
        <f t="shared" si="170"/>
        <v>rock</v>
      </c>
      <c r="S1823" s="10">
        <f t="shared" si="171"/>
        <v>40971.319062499999</v>
      </c>
      <c r="T1823" s="10">
        <f t="shared" si="172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73"/>
        <v>1</v>
      </c>
      <c r="P1824" s="6">
        <f t="shared" si="168"/>
        <v>27.27</v>
      </c>
      <c r="Q1824" t="str">
        <f t="shared" si="169"/>
        <v>music</v>
      </c>
      <c r="R1824" t="str">
        <f t="shared" si="170"/>
        <v>rock</v>
      </c>
      <c r="S1824" s="10">
        <f t="shared" si="171"/>
        <v>41670.792361111111</v>
      </c>
      <c r="T1824" s="10">
        <f t="shared" si="172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73"/>
        <v>1.1585714285714286</v>
      </c>
      <c r="P1825" s="6">
        <f t="shared" si="168"/>
        <v>24.58</v>
      </c>
      <c r="Q1825" t="str">
        <f t="shared" si="169"/>
        <v>music</v>
      </c>
      <c r="R1825" t="str">
        <f t="shared" si="170"/>
        <v>rock</v>
      </c>
      <c r="S1825" s="10">
        <f t="shared" si="171"/>
        <v>41206.684907407405</v>
      </c>
      <c r="T1825" s="10">
        <f t="shared" si="172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73"/>
        <v>1.0006666666666666</v>
      </c>
      <c r="P1826" s="6">
        <f t="shared" si="168"/>
        <v>75.05</v>
      </c>
      <c r="Q1826" t="str">
        <f t="shared" si="169"/>
        <v>music</v>
      </c>
      <c r="R1826" t="str">
        <f t="shared" si="170"/>
        <v>rock</v>
      </c>
      <c r="S1826" s="10">
        <f t="shared" si="171"/>
        <v>41647.088888888888</v>
      </c>
      <c r="T1826" s="10">
        <f t="shared" si="172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73"/>
        <v>1.0505</v>
      </c>
      <c r="P1827" s="6">
        <f t="shared" si="168"/>
        <v>42.02</v>
      </c>
      <c r="Q1827" t="str">
        <f t="shared" si="169"/>
        <v>music</v>
      </c>
      <c r="R1827" t="str">
        <f t="shared" si="170"/>
        <v>rock</v>
      </c>
      <c r="S1827" s="10">
        <f t="shared" si="171"/>
        <v>41466.83452546296</v>
      </c>
      <c r="T1827" s="10">
        <f t="shared" si="172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73"/>
        <v>1.01</v>
      </c>
      <c r="P1828" s="6">
        <f t="shared" si="168"/>
        <v>53.16</v>
      </c>
      <c r="Q1828" t="str">
        <f t="shared" si="169"/>
        <v>music</v>
      </c>
      <c r="R1828" t="str">
        <f t="shared" si="170"/>
        <v>rock</v>
      </c>
      <c r="S1828" s="10">
        <f t="shared" si="171"/>
        <v>41687.923807870371</v>
      </c>
      <c r="T1828" s="10">
        <f t="shared" si="172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73"/>
        <v>1.0066250000000001</v>
      </c>
      <c r="P1829" s="6">
        <f t="shared" si="168"/>
        <v>83.89</v>
      </c>
      <c r="Q1829" t="str">
        <f t="shared" si="169"/>
        <v>music</v>
      </c>
      <c r="R1829" t="str">
        <f t="shared" si="170"/>
        <v>rock</v>
      </c>
      <c r="S1829" s="10">
        <f t="shared" si="171"/>
        <v>40605.325937499998</v>
      </c>
      <c r="T1829" s="10">
        <f t="shared" si="172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73"/>
        <v>1.0016</v>
      </c>
      <c r="P1830" s="6">
        <f t="shared" si="168"/>
        <v>417.33</v>
      </c>
      <c r="Q1830" t="str">
        <f t="shared" si="169"/>
        <v>music</v>
      </c>
      <c r="R1830" t="str">
        <f t="shared" si="170"/>
        <v>rock</v>
      </c>
      <c r="S1830" s="10">
        <f t="shared" si="171"/>
        <v>41768.916666666664</v>
      </c>
      <c r="T1830" s="10">
        <f t="shared" si="172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73"/>
        <v>1.6668333333333334</v>
      </c>
      <c r="P1831" s="6">
        <f t="shared" si="168"/>
        <v>75.77</v>
      </c>
      <c r="Q1831" t="str">
        <f t="shared" si="169"/>
        <v>music</v>
      </c>
      <c r="R1831" t="str">
        <f t="shared" si="170"/>
        <v>rock</v>
      </c>
      <c r="S1831" s="10">
        <f t="shared" si="171"/>
        <v>40564.916666666664</v>
      </c>
      <c r="T1831" s="10">
        <f t="shared" si="172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73"/>
        <v>1.0153333333333334</v>
      </c>
      <c r="P1832" s="6">
        <f t="shared" si="168"/>
        <v>67.39</v>
      </c>
      <c r="Q1832" t="str">
        <f t="shared" si="169"/>
        <v>music</v>
      </c>
      <c r="R1832" t="str">
        <f t="shared" si="170"/>
        <v>rock</v>
      </c>
      <c r="S1832" s="10">
        <f t="shared" si="171"/>
        <v>41694.684108796297</v>
      </c>
      <c r="T1832" s="10">
        <f t="shared" si="172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73"/>
        <v>1.03</v>
      </c>
      <c r="P1833" s="6">
        <f t="shared" si="168"/>
        <v>73.569999999999993</v>
      </c>
      <c r="Q1833" t="str">
        <f t="shared" si="169"/>
        <v>music</v>
      </c>
      <c r="R1833" t="str">
        <f t="shared" si="170"/>
        <v>rock</v>
      </c>
      <c r="S1833" s="10">
        <f t="shared" si="171"/>
        <v>41041.996099537035</v>
      </c>
      <c r="T1833" s="10">
        <f t="shared" si="172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73"/>
        <v>1.4285714285714286</v>
      </c>
      <c r="P1834" s="6">
        <f t="shared" si="168"/>
        <v>25</v>
      </c>
      <c r="Q1834" t="str">
        <f t="shared" si="169"/>
        <v>music</v>
      </c>
      <c r="R1834" t="str">
        <f t="shared" si="170"/>
        <v>rock</v>
      </c>
      <c r="S1834" s="10">
        <f t="shared" si="171"/>
        <v>40606.539664351854</v>
      </c>
      <c r="T1834" s="10">
        <f t="shared" si="172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73"/>
        <v>2.625</v>
      </c>
      <c r="P1835" s="6">
        <f t="shared" si="168"/>
        <v>42</v>
      </c>
      <c r="Q1835" t="str">
        <f t="shared" si="169"/>
        <v>music</v>
      </c>
      <c r="R1835" t="str">
        <f t="shared" si="170"/>
        <v>rock</v>
      </c>
      <c r="S1835" s="10">
        <f t="shared" si="171"/>
        <v>41335.332638888889</v>
      </c>
      <c r="T1835" s="10">
        <f t="shared" si="172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73"/>
        <v>1.1805000000000001</v>
      </c>
      <c r="P1836" s="6">
        <f t="shared" si="168"/>
        <v>131.16999999999999</v>
      </c>
      <c r="Q1836" t="str">
        <f t="shared" si="169"/>
        <v>music</v>
      </c>
      <c r="R1836" t="str">
        <f t="shared" si="170"/>
        <v>rock</v>
      </c>
      <c r="S1836" s="10">
        <f t="shared" si="171"/>
        <v>42028.964062500003</v>
      </c>
      <c r="T1836" s="10">
        <f t="shared" si="172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73"/>
        <v>1.04</v>
      </c>
      <c r="P1837" s="6">
        <f t="shared" si="168"/>
        <v>47.27</v>
      </c>
      <c r="Q1837" t="str">
        <f t="shared" si="169"/>
        <v>music</v>
      </c>
      <c r="R1837" t="str">
        <f t="shared" si="170"/>
        <v>rock</v>
      </c>
      <c r="S1837" s="10">
        <f t="shared" si="171"/>
        <v>42460.660543981481</v>
      </c>
      <c r="T1837" s="10">
        <f t="shared" si="172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73"/>
        <v>2.0034000000000001</v>
      </c>
      <c r="P1838" s="6">
        <f t="shared" si="168"/>
        <v>182.13</v>
      </c>
      <c r="Q1838" t="str">
        <f t="shared" si="169"/>
        <v>music</v>
      </c>
      <c r="R1838" t="str">
        <f t="shared" si="170"/>
        <v>rock</v>
      </c>
      <c r="S1838" s="10">
        <f t="shared" si="171"/>
        <v>41322.809363425928</v>
      </c>
      <c r="T1838" s="10">
        <f t="shared" si="172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73"/>
        <v>3.0683333333333334</v>
      </c>
      <c r="P1839" s="6">
        <f t="shared" si="168"/>
        <v>61.37</v>
      </c>
      <c r="Q1839" t="str">
        <f t="shared" si="169"/>
        <v>music</v>
      </c>
      <c r="R1839" t="str">
        <f t="shared" si="170"/>
        <v>rock</v>
      </c>
      <c r="S1839" s="10">
        <f t="shared" si="171"/>
        <v>40986.006192129629</v>
      </c>
      <c r="T1839" s="10">
        <f t="shared" si="172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73"/>
        <v>1.00149</v>
      </c>
      <c r="P1840" s="6">
        <f t="shared" si="168"/>
        <v>35.770000000000003</v>
      </c>
      <c r="Q1840" t="str">
        <f t="shared" si="169"/>
        <v>music</v>
      </c>
      <c r="R1840" t="str">
        <f t="shared" si="170"/>
        <v>rock</v>
      </c>
      <c r="S1840" s="10">
        <f t="shared" si="171"/>
        <v>40817.125</v>
      </c>
      <c r="T1840" s="10">
        <f t="shared" si="172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73"/>
        <v>2.0529999999999999</v>
      </c>
      <c r="P1841" s="6">
        <f t="shared" si="168"/>
        <v>45.62</v>
      </c>
      <c r="Q1841" t="str">
        <f t="shared" si="169"/>
        <v>music</v>
      </c>
      <c r="R1841" t="str">
        <f t="shared" si="170"/>
        <v>rock</v>
      </c>
      <c r="S1841" s="10">
        <f t="shared" si="171"/>
        <v>42644.722013888888</v>
      </c>
      <c r="T1841" s="10">
        <f t="shared" si="172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73"/>
        <v>1.0888888888888888</v>
      </c>
      <c r="P1842" s="6">
        <f t="shared" si="168"/>
        <v>75.38</v>
      </c>
      <c r="Q1842" t="str">
        <f t="shared" si="169"/>
        <v>music</v>
      </c>
      <c r="R1842" t="str">
        <f t="shared" si="170"/>
        <v>rock</v>
      </c>
      <c r="S1842" s="10">
        <f t="shared" si="171"/>
        <v>41401.207638888889</v>
      </c>
      <c r="T1842" s="10">
        <f t="shared" si="172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73"/>
        <v>1.0175000000000001</v>
      </c>
      <c r="P1843" s="6">
        <f t="shared" si="168"/>
        <v>50.88</v>
      </c>
      <c r="Q1843" t="str">
        <f t="shared" si="169"/>
        <v>music</v>
      </c>
      <c r="R1843" t="str">
        <f t="shared" si="170"/>
        <v>rock</v>
      </c>
      <c r="S1843" s="10">
        <f t="shared" si="171"/>
        <v>41779.207638888889</v>
      </c>
      <c r="T1843" s="10">
        <f t="shared" si="172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73"/>
        <v>1.2524999999999999</v>
      </c>
      <c r="P1844" s="6">
        <f t="shared" si="168"/>
        <v>119.29</v>
      </c>
      <c r="Q1844" t="str">
        <f t="shared" si="169"/>
        <v>music</v>
      </c>
      <c r="R1844" t="str">
        <f t="shared" si="170"/>
        <v>rock</v>
      </c>
      <c r="S1844" s="10">
        <f t="shared" si="171"/>
        <v>42065.249305555553</v>
      </c>
      <c r="T1844" s="10">
        <f t="shared" si="172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73"/>
        <v>1.2400610000000001</v>
      </c>
      <c r="P1845" s="6">
        <f t="shared" si="168"/>
        <v>92.54</v>
      </c>
      <c r="Q1845" t="str">
        <f t="shared" si="169"/>
        <v>music</v>
      </c>
      <c r="R1845" t="str">
        <f t="shared" si="170"/>
        <v>rock</v>
      </c>
      <c r="S1845" s="10">
        <f t="shared" si="171"/>
        <v>40594.994837962964</v>
      </c>
      <c r="T1845" s="10">
        <f t="shared" si="172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73"/>
        <v>1.014</v>
      </c>
      <c r="P1846" s="6">
        <f t="shared" si="168"/>
        <v>76.05</v>
      </c>
      <c r="Q1846" t="str">
        <f t="shared" si="169"/>
        <v>music</v>
      </c>
      <c r="R1846" t="str">
        <f t="shared" si="170"/>
        <v>rock</v>
      </c>
      <c r="S1846" s="10">
        <f t="shared" si="171"/>
        <v>40705.125</v>
      </c>
      <c r="T1846" s="10">
        <f t="shared" si="172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73"/>
        <v>1</v>
      </c>
      <c r="P1847" s="6">
        <f t="shared" si="168"/>
        <v>52.63</v>
      </c>
      <c r="Q1847" t="str">
        <f t="shared" si="169"/>
        <v>music</v>
      </c>
      <c r="R1847" t="str">
        <f t="shared" si="170"/>
        <v>rock</v>
      </c>
      <c r="S1847" s="10">
        <f t="shared" si="171"/>
        <v>42538.204861111109</v>
      </c>
      <c r="T1847" s="10">
        <f t="shared" si="172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73"/>
        <v>1.3792666666666666</v>
      </c>
      <c r="P1848" s="6">
        <f t="shared" si="168"/>
        <v>98.99</v>
      </c>
      <c r="Q1848" t="str">
        <f t="shared" si="169"/>
        <v>music</v>
      </c>
      <c r="R1848" t="str">
        <f t="shared" si="170"/>
        <v>rock</v>
      </c>
      <c r="S1848" s="10">
        <f t="shared" si="171"/>
        <v>41258.650196759263</v>
      </c>
      <c r="T1848" s="10">
        <f t="shared" si="172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73"/>
        <v>1.2088000000000001</v>
      </c>
      <c r="P1849" s="6">
        <f t="shared" si="168"/>
        <v>79.53</v>
      </c>
      <c r="Q1849" t="str">
        <f t="shared" si="169"/>
        <v>music</v>
      </c>
      <c r="R1849" t="str">
        <f t="shared" si="170"/>
        <v>rock</v>
      </c>
      <c r="S1849" s="10">
        <f t="shared" si="171"/>
        <v>42115.236481481479</v>
      </c>
      <c r="T1849" s="10">
        <f t="shared" si="172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73"/>
        <v>1.0736666666666668</v>
      </c>
      <c r="P1850" s="6">
        <f t="shared" si="168"/>
        <v>134.21</v>
      </c>
      <c r="Q1850" t="str">
        <f t="shared" si="169"/>
        <v>music</v>
      </c>
      <c r="R1850" t="str">
        <f t="shared" si="170"/>
        <v>rock</v>
      </c>
      <c r="S1850" s="10">
        <f t="shared" si="171"/>
        <v>40755.290972222225</v>
      </c>
      <c r="T1850" s="10">
        <f t="shared" si="172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73"/>
        <v>1.0033333333333334</v>
      </c>
      <c r="P1851" s="6">
        <f t="shared" si="168"/>
        <v>37.630000000000003</v>
      </c>
      <c r="Q1851" t="str">
        <f t="shared" si="169"/>
        <v>music</v>
      </c>
      <c r="R1851" t="str">
        <f t="shared" si="170"/>
        <v>rock</v>
      </c>
      <c r="S1851" s="10">
        <f t="shared" si="171"/>
        <v>41199.845590277779</v>
      </c>
      <c r="T1851" s="10">
        <f t="shared" si="172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73"/>
        <v>1.0152222222222222</v>
      </c>
      <c r="P1852" s="6">
        <f t="shared" si="168"/>
        <v>51.04</v>
      </c>
      <c r="Q1852" t="str">
        <f t="shared" si="169"/>
        <v>music</v>
      </c>
      <c r="R1852" t="str">
        <f t="shared" si="170"/>
        <v>rock</v>
      </c>
      <c r="S1852" s="10">
        <f t="shared" si="171"/>
        <v>41830.959490740745</v>
      </c>
      <c r="T1852" s="10">
        <f t="shared" si="172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73"/>
        <v>1.0007692307692309</v>
      </c>
      <c r="P1853" s="6">
        <f t="shared" si="168"/>
        <v>50.04</v>
      </c>
      <c r="Q1853" t="str">
        <f t="shared" si="169"/>
        <v>music</v>
      </c>
      <c r="R1853" t="str">
        <f t="shared" si="170"/>
        <v>rock</v>
      </c>
      <c r="S1853" s="10">
        <f t="shared" si="171"/>
        <v>41848.041666666664</v>
      </c>
      <c r="T1853" s="10">
        <f t="shared" si="172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73"/>
        <v>1.1696666666666666</v>
      </c>
      <c r="P1854" s="6">
        <f t="shared" si="168"/>
        <v>133.93</v>
      </c>
      <c r="Q1854" t="str">
        <f t="shared" si="169"/>
        <v>music</v>
      </c>
      <c r="R1854" t="str">
        <f t="shared" si="170"/>
        <v>rock</v>
      </c>
      <c r="S1854" s="10">
        <f t="shared" si="171"/>
        <v>42119</v>
      </c>
      <c r="T1854" s="10">
        <f t="shared" si="172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73"/>
        <v>1.01875</v>
      </c>
      <c r="P1855" s="6">
        <f t="shared" si="168"/>
        <v>58.21</v>
      </c>
      <c r="Q1855" t="str">
        <f t="shared" si="169"/>
        <v>music</v>
      </c>
      <c r="R1855" t="str">
        <f t="shared" si="170"/>
        <v>rock</v>
      </c>
      <c r="S1855" s="10">
        <f t="shared" si="171"/>
        <v>41227.102048611108</v>
      </c>
      <c r="T1855" s="10">
        <f t="shared" si="172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73"/>
        <v>1.0212366666666666</v>
      </c>
      <c r="P1856" s="6">
        <f t="shared" si="168"/>
        <v>88.04</v>
      </c>
      <c r="Q1856" t="str">
        <f t="shared" si="169"/>
        <v>music</v>
      </c>
      <c r="R1856" t="str">
        <f t="shared" si="170"/>
        <v>rock</v>
      </c>
      <c r="S1856" s="10">
        <f t="shared" si="171"/>
        <v>41418.021261574075</v>
      </c>
      <c r="T1856" s="10">
        <f t="shared" si="172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73"/>
        <v>1.5405897142857143</v>
      </c>
      <c r="P1857" s="6">
        <f t="shared" si="168"/>
        <v>70.58</v>
      </c>
      <c r="Q1857" t="str">
        <f t="shared" si="169"/>
        <v>music</v>
      </c>
      <c r="R1857" t="str">
        <f t="shared" si="170"/>
        <v>rock</v>
      </c>
      <c r="S1857" s="10">
        <f t="shared" si="171"/>
        <v>41645.538657407407</v>
      </c>
      <c r="T1857" s="10">
        <f t="shared" si="172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73"/>
        <v>1.0125</v>
      </c>
      <c r="P1858" s="6">
        <f t="shared" ref="P1858:P1921" si="174">ROUND(E1858/L1858,2)</f>
        <v>53.29</v>
      </c>
      <c r="Q1858" t="str">
        <f t="shared" si="169"/>
        <v>music</v>
      </c>
      <c r="R1858" t="str">
        <f t="shared" si="170"/>
        <v>rock</v>
      </c>
      <c r="S1858" s="10">
        <f t="shared" si="171"/>
        <v>41838.854999999996</v>
      </c>
      <c r="T1858" s="10">
        <f t="shared" si="172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173"/>
        <v>1</v>
      </c>
      <c r="P1859" s="6">
        <f t="shared" si="174"/>
        <v>136.36000000000001</v>
      </c>
      <c r="Q1859" t="str">
        <f t="shared" ref="Q1859:Q1922" si="175">LEFT($N1859,FIND("/",$N1859)-1)</f>
        <v>music</v>
      </c>
      <c r="R1859" t="str">
        <f t="shared" ref="R1859:R1922" si="176">RIGHT($N1859,LEN($N1859)-FIND("/",$N1859))</f>
        <v>rock</v>
      </c>
      <c r="S1859" s="10">
        <f t="shared" ref="S1859:S1922" si="177">((($I1859/60)/60)/24)+DATE(1970,1,1)</f>
        <v>41894.76866898148</v>
      </c>
      <c r="T1859" s="10">
        <f t="shared" ref="T1859:T1922" si="178">((($J1859/60)/60)/24)+DATE(1970,1,1)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3"/>
        <v>1.0874800874800874</v>
      </c>
      <c r="P1860" s="6">
        <f t="shared" si="174"/>
        <v>40.549999999999997</v>
      </c>
      <c r="Q1860" t="str">
        <f t="shared" si="175"/>
        <v>music</v>
      </c>
      <c r="R1860" t="str">
        <f t="shared" si="176"/>
        <v>rock</v>
      </c>
      <c r="S1860" s="10">
        <f t="shared" si="177"/>
        <v>40893.242141203707</v>
      </c>
      <c r="T1860" s="10">
        <f t="shared" si="178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ref="O1861:O1924" si="179">$E1861/$D1861</f>
        <v>1.3183333333333334</v>
      </c>
      <c r="P1861" s="6">
        <f t="shared" si="174"/>
        <v>70.63</v>
      </c>
      <c r="Q1861" t="str">
        <f t="shared" si="175"/>
        <v>music</v>
      </c>
      <c r="R1861" t="str">
        <f t="shared" si="176"/>
        <v>rock</v>
      </c>
      <c r="S1861" s="10">
        <f t="shared" si="177"/>
        <v>40808.770011574074</v>
      </c>
      <c r="T1861" s="10">
        <f t="shared" si="178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9"/>
        <v>1.3346666666666667</v>
      </c>
      <c r="P1862" s="6">
        <f t="shared" si="174"/>
        <v>52.68</v>
      </c>
      <c r="Q1862" t="str">
        <f t="shared" si="175"/>
        <v>music</v>
      </c>
      <c r="R1862" t="str">
        <f t="shared" si="176"/>
        <v>rock</v>
      </c>
      <c r="S1862" s="10">
        <f t="shared" si="177"/>
        <v>41676.709305555552</v>
      </c>
      <c r="T1862" s="10">
        <f t="shared" si="178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9"/>
        <v>0</v>
      </c>
      <c r="P1863" s="6" t="e">
        <f t="shared" si="174"/>
        <v>#DIV/0!</v>
      </c>
      <c r="Q1863" t="str">
        <f t="shared" si="175"/>
        <v>games</v>
      </c>
      <c r="R1863" t="str">
        <f t="shared" si="176"/>
        <v>mobile games</v>
      </c>
      <c r="S1863" s="10">
        <f t="shared" si="177"/>
        <v>42030.300243055557</v>
      </c>
      <c r="T1863" s="10">
        <f t="shared" si="178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9"/>
        <v>8.0833333333333326E-2</v>
      </c>
      <c r="P1864" s="6">
        <f t="shared" si="174"/>
        <v>90.94</v>
      </c>
      <c r="Q1864" t="str">
        <f t="shared" si="175"/>
        <v>games</v>
      </c>
      <c r="R1864" t="str">
        <f t="shared" si="176"/>
        <v>mobile games</v>
      </c>
      <c r="S1864" s="10">
        <f t="shared" si="177"/>
        <v>42802.3125</v>
      </c>
      <c r="T1864" s="10">
        <f t="shared" si="178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9"/>
        <v>4.0000000000000001E-3</v>
      </c>
      <c r="P1865" s="6">
        <f t="shared" si="174"/>
        <v>5</v>
      </c>
      <c r="Q1865" t="str">
        <f t="shared" si="175"/>
        <v>games</v>
      </c>
      <c r="R1865" t="str">
        <f t="shared" si="176"/>
        <v>mobile games</v>
      </c>
      <c r="S1865" s="10">
        <f t="shared" si="177"/>
        <v>41802.797280092593</v>
      </c>
      <c r="T1865" s="10">
        <f t="shared" si="178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9"/>
        <v>0.42892307692307691</v>
      </c>
      <c r="P1866" s="6">
        <f t="shared" si="174"/>
        <v>58.08</v>
      </c>
      <c r="Q1866" t="str">
        <f t="shared" si="175"/>
        <v>games</v>
      </c>
      <c r="R1866" t="str">
        <f t="shared" si="176"/>
        <v>mobile games</v>
      </c>
      <c r="S1866" s="10">
        <f t="shared" si="177"/>
        <v>41763.716435185182</v>
      </c>
      <c r="T1866" s="10">
        <f t="shared" si="178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9"/>
        <v>3.6363636363636364E-5</v>
      </c>
      <c r="P1867" s="6">
        <f t="shared" si="174"/>
        <v>2</v>
      </c>
      <c r="Q1867" t="str">
        <f t="shared" si="175"/>
        <v>games</v>
      </c>
      <c r="R1867" t="str">
        <f t="shared" si="176"/>
        <v>mobile games</v>
      </c>
      <c r="S1867" s="10">
        <f t="shared" si="177"/>
        <v>42680.409108796302</v>
      </c>
      <c r="T1867" s="10">
        <f t="shared" si="178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9"/>
        <v>5.0000000000000001E-3</v>
      </c>
      <c r="P1868" s="6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10">
        <f t="shared" si="177"/>
        <v>42795.166666666672</v>
      </c>
      <c r="T1868" s="10">
        <f t="shared" si="178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9"/>
        <v>5.0000000000000001E-4</v>
      </c>
      <c r="P1869" s="6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10">
        <f t="shared" si="177"/>
        <v>42679.924907407403</v>
      </c>
      <c r="T1869" s="10">
        <f t="shared" si="178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9"/>
        <v>4.8680000000000001E-2</v>
      </c>
      <c r="P1870" s="6">
        <f t="shared" si="174"/>
        <v>71.59</v>
      </c>
      <c r="Q1870" t="str">
        <f t="shared" si="175"/>
        <v>games</v>
      </c>
      <c r="R1870" t="str">
        <f t="shared" si="176"/>
        <v>mobile games</v>
      </c>
      <c r="S1870" s="10">
        <f t="shared" si="177"/>
        <v>42353.332638888889</v>
      </c>
      <c r="T1870" s="10">
        <f t="shared" si="178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9"/>
        <v>0</v>
      </c>
      <c r="P1871" s="6" t="e">
        <f t="shared" si="174"/>
        <v>#DIV/0!</v>
      </c>
      <c r="Q1871" t="str">
        <f t="shared" si="175"/>
        <v>games</v>
      </c>
      <c r="R1871" t="str">
        <f t="shared" si="176"/>
        <v>mobile games</v>
      </c>
      <c r="S1871" s="10">
        <f t="shared" si="177"/>
        <v>42739.002881944441</v>
      </c>
      <c r="T1871" s="10">
        <f t="shared" si="178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9"/>
        <v>0.10314285714285715</v>
      </c>
      <c r="P1872" s="6">
        <f t="shared" si="174"/>
        <v>32.82</v>
      </c>
      <c r="Q1872" t="str">
        <f t="shared" si="175"/>
        <v>games</v>
      </c>
      <c r="R1872" t="str">
        <f t="shared" si="176"/>
        <v>mobile games</v>
      </c>
      <c r="S1872" s="10">
        <f t="shared" si="177"/>
        <v>42400.178472222222</v>
      </c>
      <c r="T1872" s="10">
        <f t="shared" si="178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9"/>
        <v>0.7178461538461538</v>
      </c>
      <c r="P1873" s="6">
        <f t="shared" si="174"/>
        <v>49.12</v>
      </c>
      <c r="Q1873" t="str">
        <f t="shared" si="175"/>
        <v>games</v>
      </c>
      <c r="R1873" t="str">
        <f t="shared" si="176"/>
        <v>mobile games</v>
      </c>
      <c r="S1873" s="10">
        <f t="shared" si="177"/>
        <v>41963.825243055559</v>
      </c>
      <c r="T1873" s="10">
        <f t="shared" si="178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9"/>
        <v>1.06E-2</v>
      </c>
      <c r="P1874" s="6">
        <f t="shared" si="174"/>
        <v>16.309999999999999</v>
      </c>
      <c r="Q1874" t="str">
        <f t="shared" si="175"/>
        <v>games</v>
      </c>
      <c r="R1874" t="str">
        <f t="shared" si="176"/>
        <v>mobile games</v>
      </c>
      <c r="S1874" s="10">
        <f t="shared" si="177"/>
        <v>42185.129652777774</v>
      </c>
      <c r="T1874" s="10">
        <f t="shared" si="178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9"/>
        <v>4.4999999999999997E-3</v>
      </c>
      <c r="P1875" s="6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10">
        <f t="shared" si="177"/>
        <v>42193.697916666672</v>
      </c>
      <c r="T1875" s="10">
        <f t="shared" si="178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9"/>
        <v>1.6249999999999999E-4</v>
      </c>
      <c r="P1876" s="6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10">
        <f t="shared" si="177"/>
        <v>42549.969131944439</v>
      </c>
      <c r="T1876" s="10">
        <f t="shared" si="178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9"/>
        <v>5.1000000000000004E-3</v>
      </c>
      <c r="P1877" s="6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10">
        <f t="shared" si="177"/>
        <v>42588.899398148147</v>
      </c>
      <c r="T1877" s="10">
        <f t="shared" si="178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9"/>
        <v>0</v>
      </c>
      <c r="P1878" s="6" t="e">
        <f t="shared" si="174"/>
        <v>#DIV/0!</v>
      </c>
      <c r="Q1878" t="str">
        <f t="shared" si="175"/>
        <v>games</v>
      </c>
      <c r="R1878" t="str">
        <f t="shared" si="176"/>
        <v>mobile games</v>
      </c>
      <c r="S1878" s="10">
        <f t="shared" si="177"/>
        <v>41806.284780092588</v>
      </c>
      <c r="T1878" s="10">
        <f t="shared" si="178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9"/>
        <v>0</v>
      </c>
      <c r="P1879" s="6" t="e">
        <f t="shared" si="174"/>
        <v>#DIV/0!</v>
      </c>
      <c r="Q1879" t="str">
        <f t="shared" si="175"/>
        <v>games</v>
      </c>
      <c r="R1879" t="str">
        <f t="shared" si="176"/>
        <v>mobile games</v>
      </c>
      <c r="S1879" s="10">
        <f t="shared" si="177"/>
        <v>42064.029224537036</v>
      </c>
      <c r="T1879" s="10">
        <f t="shared" si="178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9"/>
        <v>0</v>
      </c>
      <c r="P1880" s="6" t="e">
        <f t="shared" si="174"/>
        <v>#DIV/0!</v>
      </c>
      <c r="Q1880" t="str">
        <f t="shared" si="175"/>
        <v>games</v>
      </c>
      <c r="R1880" t="str">
        <f t="shared" si="176"/>
        <v>mobile games</v>
      </c>
      <c r="S1880" s="10">
        <f t="shared" si="177"/>
        <v>41803.008738425924</v>
      </c>
      <c r="T1880" s="10">
        <f t="shared" si="178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9"/>
        <v>1.1999999999999999E-3</v>
      </c>
      <c r="P1881" s="6">
        <f t="shared" si="174"/>
        <v>3</v>
      </c>
      <c r="Q1881" t="str">
        <f t="shared" si="175"/>
        <v>games</v>
      </c>
      <c r="R1881" t="str">
        <f t="shared" si="176"/>
        <v>mobile games</v>
      </c>
      <c r="S1881" s="10">
        <f t="shared" si="177"/>
        <v>42443.607974537037</v>
      </c>
      <c r="T1881" s="10">
        <f t="shared" si="178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9"/>
        <v>0.20080000000000001</v>
      </c>
      <c r="P1882" s="6">
        <f t="shared" si="174"/>
        <v>41.83</v>
      </c>
      <c r="Q1882" t="str">
        <f t="shared" si="175"/>
        <v>games</v>
      </c>
      <c r="R1882" t="str">
        <f t="shared" si="176"/>
        <v>mobile games</v>
      </c>
      <c r="S1882" s="10">
        <f t="shared" si="177"/>
        <v>42459.525231481486</v>
      </c>
      <c r="T1882" s="10">
        <f t="shared" si="178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9"/>
        <v>1.726845</v>
      </c>
      <c r="P1883" s="6">
        <f t="shared" si="174"/>
        <v>49.34</v>
      </c>
      <c r="Q1883" t="str">
        <f t="shared" si="175"/>
        <v>music</v>
      </c>
      <c r="R1883" t="str">
        <f t="shared" si="176"/>
        <v>indie rock</v>
      </c>
      <c r="S1883" s="10">
        <f t="shared" si="177"/>
        <v>42073.110983796301</v>
      </c>
      <c r="T1883" s="10">
        <f t="shared" si="178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9"/>
        <v>1.008955223880597</v>
      </c>
      <c r="P1884" s="6">
        <f t="shared" si="174"/>
        <v>41.73</v>
      </c>
      <c r="Q1884" t="str">
        <f t="shared" si="175"/>
        <v>music</v>
      </c>
      <c r="R1884" t="str">
        <f t="shared" si="176"/>
        <v>indie rock</v>
      </c>
      <c r="S1884" s="10">
        <f t="shared" si="177"/>
        <v>41100.991666666669</v>
      </c>
      <c r="T1884" s="10">
        <f t="shared" si="178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9"/>
        <v>1.0480480480480481</v>
      </c>
      <c r="P1885" s="6">
        <f t="shared" si="174"/>
        <v>32.72</v>
      </c>
      <c r="Q1885" t="str">
        <f t="shared" si="175"/>
        <v>music</v>
      </c>
      <c r="R1885" t="str">
        <f t="shared" si="176"/>
        <v>indie rock</v>
      </c>
      <c r="S1885" s="10">
        <f t="shared" si="177"/>
        <v>41007.906342592592</v>
      </c>
      <c r="T1885" s="10">
        <f t="shared" si="178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9"/>
        <v>1.351</v>
      </c>
      <c r="P1886" s="6">
        <f t="shared" si="174"/>
        <v>51.96</v>
      </c>
      <c r="Q1886" t="str">
        <f t="shared" si="175"/>
        <v>music</v>
      </c>
      <c r="R1886" t="str">
        <f t="shared" si="176"/>
        <v>indie rock</v>
      </c>
      <c r="S1886" s="10">
        <f t="shared" si="177"/>
        <v>41240.5</v>
      </c>
      <c r="T1886" s="10">
        <f t="shared" si="178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9"/>
        <v>1.1632786885245903</v>
      </c>
      <c r="P1887" s="6">
        <f t="shared" si="174"/>
        <v>50.69</v>
      </c>
      <c r="Q1887" t="str">
        <f t="shared" si="175"/>
        <v>music</v>
      </c>
      <c r="R1887" t="str">
        <f t="shared" si="176"/>
        <v>indie rock</v>
      </c>
      <c r="S1887" s="10">
        <f t="shared" si="177"/>
        <v>41131.916666666664</v>
      </c>
      <c r="T1887" s="10">
        <f t="shared" si="178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9"/>
        <v>1.0208333333333333</v>
      </c>
      <c r="P1888" s="6">
        <f t="shared" si="174"/>
        <v>42.24</v>
      </c>
      <c r="Q1888" t="str">
        <f t="shared" si="175"/>
        <v>music</v>
      </c>
      <c r="R1888" t="str">
        <f t="shared" si="176"/>
        <v>indie rock</v>
      </c>
      <c r="S1888" s="10">
        <f t="shared" si="177"/>
        <v>41955.94835648148</v>
      </c>
      <c r="T1888" s="10">
        <f t="shared" si="178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9"/>
        <v>1.1116666666666666</v>
      </c>
      <c r="P1889" s="6">
        <f t="shared" si="174"/>
        <v>416.88</v>
      </c>
      <c r="Q1889" t="str">
        <f t="shared" si="175"/>
        <v>music</v>
      </c>
      <c r="R1889" t="str">
        <f t="shared" si="176"/>
        <v>indie rock</v>
      </c>
      <c r="S1889" s="10">
        <f t="shared" si="177"/>
        <v>42341.895833333328</v>
      </c>
      <c r="T1889" s="10">
        <f t="shared" si="178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9"/>
        <v>1.6608000000000001</v>
      </c>
      <c r="P1890" s="6">
        <f t="shared" si="174"/>
        <v>46.65</v>
      </c>
      <c r="Q1890" t="str">
        <f t="shared" si="175"/>
        <v>music</v>
      </c>
      <c r="R1890" t="str">
        <f t="shared" si="176"/>
        <v>indie rock</v>
      </c>
      <c r="S1890" s="10">
        <f t="shared" si="177"/>
        <v>40330.207638888889</v>
      </c>
      <c r="T1890" s="10">
        <f t="shared" si="178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9"/>
        <v>1.0660000000000001</v>
      </c>
      <c r="P1891" s="6">
        <f t="shared" si="174"/>
        <v>48.45</v>
      </c>
      <c r="Q1891" t="str">
        <f t="shared" si="175"/>
        <v>music</v>
      </c>
      <c r="R1891" t="str">
        <f t="shared" si="176"/>
        <v>indie rock</v>
      </c>
      <c r="S1891" s="10">
        <f t="shared" si="177"/>
        <v>41344.751689814817</v>
      </c>
      <c r="T1891" s="10">
        <f t="shared" si="178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9"/>
        <v>1.4458441666666668</v>
      </c>
      <c r="P1892" s="6">
        <f t="shared" si="174"/>
        <v>70.53</v>
      </c>
      <c r="Q1892" t="str">
        <f t="shared" si="175"/>
        <v>music</v>
      </c>
      <c r="R1892" t="str">
        <f t="shared" si="176"/>
        <v>indie rock</v>
      </c>
      <c r="S1892" s="10">
        <f t="shared" si="177"/>
        <v>41258.786203703705</v>
      </c>
      <c r="T1892" s="10">
        <f t="shared" si="178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9"/>
        <v>1.0555000000000001</v>
      </c>
      <c r="P1893" s="6">
        <f t="shared" si="174"/>
        <v>87.96</v>
      </c>
      <c r="Q1893" t="str">
        <f t="shared" si="175"/>
        <v>music</v>
      </c>
      <c r="R1893" t="str">
        <f t="shared" si="176"/>
        <v>indie rock</v>
      </c>
      <c r="S1893" s="10">
        <f t="shared" si="177"/>
        <v>40381.25</v>
      </c>
      <c r="T1893" s="10">
        <f t="shared" si="178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9"/>
        <v>1.3660000000000001</v>
      </c>
      <c r="P1894" s="6">
        <f t="shared" si="174"/>
        <v>26.27</v>
      </c>
      <c r="Q1894" t="str">
        <f t="shared" si="175"/>
        <v>music</v>
      </c>
      <c r="R1894" t="str">
        <f t="shared" si="176"/>
        <v>indie rock</v>
      </c>
      <c r="S1894" s="10">
        <f t="shared" si="177"/>
        <v>40701.637511574074</v>
      </c>
      <c r="T1894" s="10">
        <f t="shared" si="178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9"/>
        <v>1.04</v>
      </c>
      <c r="P1895" s="6">
        <f t="shared" si="174"/>
        <v>57.78</v>
      </c>
      <c r="Q1895" t="str">
        <f t="shared" si="175"/>
        <v>music</v>
      </c>
      <c r="R1895" t="str">
        <f t="shared" si="176"/>
        <v>indie rock</v>
      </c>
      <c r="S1895" s="10">
        <f t="shared" si="177"/>
        <v>40649.165972222225</v>
      </c>
      <c r="T1895" s="10">
        <f t="shared" si="178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9"/>
        <v>1.145</v>
      </c>
      <c r="P1896" s="6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10">
        <f t="shared" si="177"/>
        <v>40951.904895833337</v>
      </c>
      <c r="T1896" s="10">
        <f t="shared" si="178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9"/>
        <v>1.0171957671957672</v>
      </c>
      <c r="P1897" s="6">
        <f t="shared" si="174"/>
        <v>196.34</v>
      </c>
      <c r="Q1897" t="str">
        <f t="shared" si="175"/>
        <v>music</v>
      </c>
      <c r="R1897" t="str">
        <f t="shared" si="176"/>
        <v>indie rock</v>
      </c>
      <c r="S1897" s="10">
        <f t="shared" si="177"/>
        <v>42297.746782407412</v>
      </c>
      <c r="T1897" s="10">
        <f t="shared" si="178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9"/>
        <v>1.2394678492239468</v>
      </c>
      <c r="P1898" s="6">
        <f t="shared" si="174"/>
        <v>43</v>
      </c>
      <c r="Q1898" t="str">
        <f t="shared" si="175"/>
        <v>music</v>
      </c>
      <c r="R1898" t="str">
        <f t="shared" si="176"/>
        <v>indie rock</v>
      </c>
      <c r="S1898" s="10">
        <f t="shared" si="177"/>
        <v>41011.710243055553</v>
      </c>
      <c r="T1898" s="10">
        <f t="shared" si="178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9"/>
        <v>1.0245669291338582</v>
      </c>
      <c r="P1899" s="6">
        <f t="shared" si="174"/>
        <v>35.549999999999997</v>
      </c>
      <c r="Q1899" t="str">
        <f t="shared" si="175"/>
        <v>music</v>
      </c>
      <c r="R1899" t="str">
        <f t="shared" si="176"/>
        <v>indie rock</v>
      </c>
      <c r="S1899" s="10">
        <f t="shared" si="177"/>
        <v>41702.875</v>
      </c>
      <c r="T1899" s="10">
        <f t="shared" si="178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9"/>
        <v>1.4450000000000001</v>
      </c>
      <c r="P1900" s="6">
        <f t="shared" si="174"/>
        <v>68.81</v>
      </c>
      <c r="Q1900" t="str">
        <f t="shared" si="175"/>
        <v>music</v>
      </c>
      <c r="R1900" t="str">
        <f t="shared" si="176"/>
        <v>indie rock</v>
      </c>
      <c r="S1900" s="10">
        <f t="shared" si="177"/>
        <v>42401.75</v>
      </c>
      <c r="T1900" s="10">
        <f t="shared" si="178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9"/>
        <v>1.3333333333333333</v>
      </c>
      <c r="P1901" s="6">
        <f t="shared" si="174"/>
        <v>28.57</v>
      </c>
      <c r="Q1901" t="str">
        <f t="shared" si="175"/>
        <v>music</v>
      </c>
      <c r="R1901" t="str">
        <f t="shared" si="176"/>
        <v>indie rock</v>
      </c>
      <c r="S1901" s="10">
        <f t="shared" si="177"/>
        <v>42088.90006944444</v>
      </c>
      <c r="T1901" s="10">
        <f t="shared" si="178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9"/>
        <v>1.0936440000000001</v>
      </c>
      <c r="P1902" s="6">
        <f t="shared" si="174"/>
        <v>50.63</v>
      </c>
      <c r="Q1902" t="str">
        <f t="shared" si="175"/>
        <v>music</v>
      </c>
      <c r="R1902" t="str">
        <f t="shared" si="176"/>
        <v>indie rock</v>
      </c>
      <c r="S1902" s="10">
        <f t="shared" si="177"/>
        <v>41188.415972222225</v>
      </c>
      <c r="T1902" s="10">
        <f t="shared" si="178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9"/>
        <v>2.696969696969697E-2</v>
      </c>
      <c r="P1903" s="6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10">
        <f t="shared" si="177"/>
        <v>42146.541666666672</v>
      </c>
      <c r="T1903" s="10">
        <f t="shared" si="178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9"/>
        <v>1.2E-2</v>
      </c>
      <c r="P1904" s="6">
        <f t="shared" si="174"/>
        <v>4</v>
      </c>
      <c r="Q1904" t="str">
        <f t="shared" si="175"/>
        <v>technology</v>
      </c>
      <c r="R1904" t="str">
        <f t="shared" si="176"/>
        <v>gadgets</v>
      </c>
      <c r="S1904" s="10">
        <f t="shared" si="177"/>
        <v>42067.789895833332</v>
      </c>
      <c r="T1904" s="10">
        <f t="shared" si="178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9"/>
        <v>0.46600000000000003</v>
      </c>
      <c r="P1905" s="6">
        <f t="shared" si="174"/>
        <v>34.1</v>
      </c>
      <c r="Q1905" t="str">
        <f t="shared" si="175"/>
        <v>technology</v>
      </c>
      <c r="R1905" t="str">
        <f t="shared" si="176"/>
        <v>gadgets</v>
      </c>
      <c r="S1905" s="10">
        <f t="shared" si="177"/>
        <v>42762.770729166667</v>
      </c>
      <c r="T1905" s="10">
        <f t="shared" si="178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9"/>
        <v>1E-3</v>
      </c>
      <c r="P1906" s="6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10">
        <f t="shared" si="177"/>
        <v>42371.685428240744</v>
      </c>
      <c r="T1906" s="10">
        <f t="shared" si="178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9"/>
        <v>1.6800000000000001E-3</v>
      </c>
      <c r="P1907" s="6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10">
        <f t="shared" si="177"/>
        <v>41889.925856481481</v>
      </c>
      <c r="T1907" s="10">
        <f t="shared" si="178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9"/>
        <v>0.42759999999999998</v>
      </c>
      <c r="P1908" s="6">
        <f t="shared" si="174"/>
        <v>215.96</v>
      </c>
      <c r="Q1908" t="str">
        <f t="shared" si="175"/>
        <v>technology</v>
      </c>
      <c r="R1908" t="str">
        <f t="shared" si="176"/>
        <v>gadgets</v>
      </c>
      <c r="S1908" s="10">
        <f t="shared" si="177"/>
        <v>42544.671099537038</v>
      </c>
      <c r="T1908" s="10">
        <f t="shared" si="178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9"/>
        <v>2.8333333333333335E-3</v>
      </c>
      <c r="P1909" s="6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10">
        <f t="shared" si="177"/>
        <v>41782.587094907409</v>
      </c>
      <c r="T1909" s="10">
        <f t="shared" si="178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9"/>
        <v>1.7319999999999999E-2</v>
      </c>
      <c r="P1910" s="6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10">
        <f t="shared" si="177"/>
        <v>42733.917824074073</v>
      </c>
      <c r="T1910" s="10">
        <f t="shared" si="178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9"/>
        <v>0.14111428571428572</v>
      </c>
      <c r="P1911" s="6">
        <f t="shared" si="174"/>
        <v>129.97</v>
      </c>
      <c r="Q1911" t="str">
        <f t="shared" si="175"/>
        <v>technology</v>
      </c>
      <c r="R1911" t="str">
        <f t="shared" si="176"/>
        <v>gadgets</v>
      </c>
      <c r="S1911" s="10">
        <f t="shared" si="177"/>
        <v>41935.429155092592</v>
      </c>
      <c r="T1911" s="10">
        <f t="shared" si="178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9"/>
        <v>0.39395294117647056</v>
      </c>
      <c r="P1912" s="6">
        <f t="shared" si="174"/>
        <v>117.49</v>
      </c>
      <c r="Q1912" t="str">
        <f t="shared" si="175"/>
        <v>technology</v>
      </c>
      <c r="R1912" t="str">
        <f t="shared" si="176"/>
        <v>gadgets</v>
      </c>
      <c r="S1912" s="10">
        <f t="shared" si="177"/>
        <v>42308.947916666672</v>
      </c>
      <c r="T1912" s="10">
        <f t="shared" si="178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9"/>
        <v>2.3529411764705883E-4</v>
      </c>
      <c r="P1913" s="6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10">
        <f t="shared" si="177"/>
        <v>41860.033958333333</v>
      </c>
      <c r="T1913" s="10">
        <f t="shared" si="178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9"/>
        <v>0.59299999999999997</v>
      </c>
      <c r="P1914" s="6">
        <f t="shared" si="174"/>
        <v>70.599999999999994</v>
      </c>
      <c r="Q1914" t="str">
        <f t="shared" si="175"/>
        <v>technology</v>
      </c>
      <c r="R1914" t="str">
        <f t="shared" si="176"/>
        <v>gadgets</v>
      </c>
      <c r="S1914" s="10">
        <f t="shared" si="177"/>
        <v>42159.226388888885</v>
      </c>
      <c r="T1914" s="10">
        <f t="shared" si="178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9"/>
        <v>1.3270833333333334E-2</v>
      </c>
      <c r="P1915" s="6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10">
        <f t="shared" si="177"/>
        <v>41920.511319444442</v>
      </c>
      <c r="T1915" s="10">
        <f t="shared" si="178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9"/>
        <v>9.0090090090090086E-2</v>
      </c>
      <c r="P1916" s="6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10">
        <f t="shared" si="177"/>
        <v>41944.165972222225</v>
      </c>
      <c r="T1916" s="10">
        <f t="shared" si="178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9"/>
        <v>1.6E-2</v>
      </c>
      <c r="P1917" s="6">
        <f t="shared" si="174"/>
        <v>2</v>
      </c>
      <c r="Q1917" t="str">
        <f t="shared" si="175"/>
        <v>technology</v>
      </c>
      <c r="R1917" t="str">
        <f t="shared" si="176"/>
        <v>gadgets</v>
      </c>
      <c r="S1917" s="10">
        <f t="shared" si="177"/>
        <v>41884.04886574074</v>
      </c>
      <c r="T1917" s="10">
        <f t="shared" si="178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9"/>
        <v>5.1000000000000004E-3</v>
      </c>
      <c r="P1918" s="6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10">
        <f t="shared" si="177"/>
        <v>42681.758969907409</v>
      </c>
      <c r="T1918" s="10">
        <f t="shared" si="178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9"/>
        <v>0.52570512820512816</v>
      </c>
      <c r="P1919" s="6">
        <f t="shared" si="174"/>
        <v>2928.93</v>
      </c>
      <c r="Q1919" t="str">
        <f t="shared" si="175"/>
        <v>technology</v>
      </c>
      <c r="R1919" t="str">
        <f t="shared" si="176"/>
        <v>gadgets</v>
      </c>
      <c r="S1919" s="10">
        <f t="shared" si="177"/>
        <v>42776.270057870366</v>
      </c>
      <c r="T1919" s="10">
        <f t="shared" si="178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9"/>
        <v>1.04E-2</v>
      </c>
      <c r="P1920" s="6">
        <f t="shared" si="174"/>
        <v>28.89</v>
      </c>
      <c r="Q1920" t="str">
        <f t="shared" si="175"/>
        <v>technology</v>
      </c>
      <c r="R1920" t="str">
        <f t="shared" si="176"/>
        <v>gadgets</v>
      </c>
      <c r="S1920" s="10">
        <f t="shared" si="177"/>
        <v>41863.789942129632</v>
      </c>
      <c r="T1920" s="10">
        <f t="shared" si="178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9"/>
        <v>0.47399999999999998</v>
      </c>
      <c r="P1921" s="6">
        <f t="shared" si="174"/>
        <v>29.63</v>
      </c>
      <c r="Q1921" t="str">
        <f t="shared" si="175"/>
        <v>technology</v>
      </c>
      <c r="R1921" t="str">
        <f t="shared" si="176"/>
        <v>gadgets</v>
      </c>
      <c r="S1921" s="10">
        <f t="shared" si="177"/>
        <v>42143.875567129624</v>
      </c>
      <c r="T1921" s="10">
        <f t="shared" si="178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9"/>
        <v>0.43030000000000002</v>
      </c>
      <c r="P1922" s="6">
        <f t="shared" ref="P1922:P1985" si="180">ROUND(E1922/L1922,2)</f>
        <v>40.98</v>
      </c>
      <c r="Q1922" t="str">
        <f t="shared" si="175"/>
        <v>technology</v>
      </c>
      <c r="R1922" t="str">
        <f t="shared" si="176"/>
        <v>gadgets</v>
      </c>
      <c r="S1922" s="10">
        <f t="shared" si="177"/>
        <v>42298.958333333328</v>
      </c>
      <c r="T1922" s="10">
        <f t="shared" si="178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179"/>
        <v>1.3680000000000001</v>
      </c>
      <c r="P1923" s="6">
        <f t="shared" si="180"/>
        <v>54</v>
      </c>
      <c r="Q1923" t="str">
        <f t="shared" ref="Q1923:Q1986" si="181">LEFT($N1923,FIND("/",$N1923)-1)</f>
        <v>music</v>
      </c>
      <c r="R1923" t="str">
        <f t="shared" ref="R1923:R1986" si="182">RIGHT($N1923,LEN($N1923)-FIND("/",$N1923))</f>
        <v>indie rock</v>
      </c>
      <c r="S1923" s="10">
        <f t="shared" ref="S1923:S1986" si="183">((($I1923/60)/60)/24)+DATE(1970,1,1)</f>
        <v>41104.221562500003</v>
      </c>
      <c r="T1923" s="10">
        <f t="shared" ref="T1923:T1986" si="184">((($J1923/60)/60)/24)+DATE(1970,1,1)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79"/>
        <v>1.1555</v>
      </c>
      <c r="P1924" s="6">
        <f t="shared" si="180"/>
        <v>36.11</v>
      </c>
      <c r="Q1924" t="str">
        <f t="shared" si="181"/>
        <v>music</v>
      </c>
      <c r="R1924" t="str">
        <f t="shared" si="182"/>
        <v>indie rock</v>
      </c>
      <c r="S1924" s="10">
        <f t="shared" si="183"/>
        <v>41620.255868055552</v>
      </c>
      <c r="T1924" s="10">
        <f t="shared" si="184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ref="O1925:O1988" si="185">$E1925/$D1925</f>
        <v>2.4079999999999999</v>
      </c>
      <c r="P1925" s="6">
        <f t="shared" si="180"/>
        <v>23.15</v>
      </c>
      <c r="Q1925" t="str">
        <f t="shared" si="181"/>
        <v>music</v>
      </c>
      <c r="R1925" t="str">
        <f t="shared" si="182"/>
        <v>indie rock</v>
      </c>
      <c r="S1925" s="10">
        <f t="shared" si="183"/>
        <v>40813.207638888889</v>
      </c>
      <c r="T1925" s="10">
        <f t="shared" si="184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5"/>
        <v>1.1439999999999999</v>
      </c>
      <c r="P1926" s="6">
        <f t="shared" si="180"/>
        <v>104</v>
      </c>
      <c r="Q1926" t="str">
        <f t="shared" si="181"/>
        <v>music</v>
      </c>
      <c r="R1926" t="str">
        <f t="shared" si="182"/>
        <v>indie rock</v>
      </c>
      <c r="S1926" s="10">
        <f t="shared" si="183"/>
        <v>41654.814583333333</v>
      </c>
      <c r="T1926" s="10">
        <f t="shared" si="184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5"/>
        <v>1.1033333333333333</v>
      </c>
      <c r="P1927" s="6">
        <f t="shared" si="180"/>
        <v>31.83</v>
      </c>
      <c r="Q1927" t="str">
        <f t="shared" si="181"/>
        <v>music</v>
      </c>
      <c r="R1927" t="str">
        <f t="shared" si="182"/>
        <v>indie rock</v>
      </c>
      <c r="S1927" s="10">
        <f t="shared" si="183"/>
        <v>41558</v>
      </c>
      <c r="T1927" s="10">
        <f t="shared" si="184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5"/>
        <v>1.9537933333333333</v>
      </c>
      <c r="P1928" s="6">
        <f t="shared" si="180"/>
        <v>27.39</v>
      </c>
      <c r="Q1928" t="str">
        <f t="shared" si="181"/>
        <v>music</v>
      </c>
      <c r="R1928" t="str">
        <f t="shared" si="182"/>
        <v>indie rock</v>
      </c>
      <c r="S1928" s="10">
        <f t="shared" si="183"/>
        <v>40484.018055555556</v>
      </c>
      <c r="T1928" s="10">
        <f t="shared" si="184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5"/>
        <v>1.0333333333333334</v>
      </c>
      <c r="P1929" s="6">
        <f t="shared" si="180"/>
        <v>56.36</v>
      </c>
      <c r="Q1929" t="str">
        <f t="shared" si="181"/>
        <v>music</v>
      </c>
      <c r="R1929" t="str">
        <f t="shared" si="182"/>
        <v>indie rock</v>
      </c>
      <c r="S1929" s="10">
        <f t="shared" si="183"/>
        <v>40976.207638888889</v>
      </c>
      <c r="T1929" s="10">
        <f t="shared" si="184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5"/>
        <v>1.031372549019608</v>
      </c>
      <c r="P1930" s="6">
        <f t="shared" si="180"/>
        <v>77.349999999999994</v>
      </c>
      <c r="Q1930" t="str">
        <f t="shared" si="181"/>
        <v>music</v>
      </c>
      <c r="R1930" t="str">
        <f t="shared" si="182"/>
        <v>indie rock</v>
      </c>
      <c r="S1930" s="10">
        <f t="shared" si="183"/>
        <v>41401.648078703707</v>
      </c>
      <c r="T1930" s="10">
        <f t="shared" si="184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5"/>
        <v>1.003125</v>
      </c>
      <c r="P1931" s="6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10">
        <f t="shared" si="183"/>
        <v>40729.021597222221</v>
      </c>
      <c r="T1931" s="10">
        <f t="shared" si="184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5"/>
        <v>1.27</v>
      </c>
      <c r="P1932" s="6">
        <f t="shared" si="180"/>
        <v>48.85</v>
      </c>
      <c r="Q1932" t="str">
        <f t="shared" si="181"/>
        <v>music</v>
      </c>
      <c r="R1932" t="str">
        <f t="shared" si="182"/>
        <v>indie rock</v>
      </c>
      <c r="S1932" s="10">
        <f t="shared" si="183"/>
        <v>41462.558819444443</v>
      </c>
      <c r="T1932" s="10">
        <f t="shared" si="184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5"/>
        <v>1.20601</v>
      </c>
      <c r="P1933" s="6">
        <f t="shared" si="180"/>
        <v>48.24</v>
      </c>
      <c r="Q1933" t="str">
        <f t="shared" si="181"/>
        <v>music</v>
      </c>
      <c r="R1933" t="str">
        <f t="shared" si="182"/>
        <v>indie rock</v>
      </c>
      <c r="S1933" s="10">
        <f t="shared" si="183"/>
        <v>41051.145833333336</v>
      </c>
      <c r="T1933" s="10">
        <f t="shared" si="184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5"/>
        <v>1.0699047619047619</v>
      </c>
      <c r="P1934" s="6">
        <f t="shared" si="180"/>
        <v>70.209999999999994</v>
      </c>
      <c r="Q1934" t="str">
        <f t="shared" si="181"/>
        <v>music</v>
      </c>
      <c r="R1934" t="str">
        <f t="shared" si="182"/>
        <v>indie rock</v>
      </c>
      <c r="S1934" s="10">
        <f t="shared" si="183"/>
        <v>40932.809872685182</v>
      </c>
      <c r="T1934" s="10">
        <f t="shared" si="184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5"/>
        <v>1.7243333333333333</v>
      </c>
      <c r="P1935" s="6">
        <f t="shared" si="180"/>
        <v>94.05</v>
      </c>
      <c r="Q1935" t="str">
        <f t="shared" si="181"/>
        <v>music</v>
      </c>
      <c r="R1935" t="str">
        <f t="shared" si="182"/>
        <v>indie rock</v>
      </c>
      <c r="S1935" s="10">
        <f t="shared" si="183"/>
        <v>41909.130868055552</v>
      </c>
      <c r="T1935" s="10">
        <f t="shared" si="184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5"/>
        <v>1.2362</v>
      </c>
      <c r="P1936" s="6">
        <f t="shared" si="180"/>
        <v>80.27</v>
      </c>
      <c r="Q1936" t="str">
        <f t="shared" si="181"/>
        <v>music</v>
      </c>
      <c r="R1936" t="str">
        <f t="shared" si="182"/>
        <v>indie rock</v>
      </c>
      <c r="S1936" s="10">
        <f t="shared" si="183"/>
        <v>40902.208333333336</v>
      </c>
      <c r="T1936" s="10">
        <f t="shared" si="184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5"/>
        <v>1.0840000000000001</v>
      </c>
      <c r="P1937" s="6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10">
        <f t="shared" si="183"/>
        <v>41811.207638888889</v>
      </c>
      <c r="T1937" s="10">
        <f t="shared" si="184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5"/>
        <v>1.1652013333333333</v>
      </c>
      <c r="P1938" s="6">
        <f t="shared" si="180"/>
        <v>60.27</v>
      </c>
      <c r="Q1938" t="str">
        <f t="shared" si="181"/>
        <v>music</v>
      </c>
      <c r="R1938" t="str">
        <f t="shared" si="182"/>
        <v>indie rock</v>
      </c>
      <c r="S1938" s="10">
        <f t="shared" si="183"/>
        <v>40883.249305555553</v>
      </c>
      <c r="T1938" s="10">
        <f t="shared" si="184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5"/>
        <v>1.8724499999999999</v>
      </c>
      <c r="P1939" s="6">
        <f t="shared" si="180"/>
        <v>38.74</v>
      </c>
      <c r="Q1939" t="str">
        <f t="shared" si="181"/>
        <v>music</v>
      </c>
      <c r="R1939" t="str">
        <f t="shared" si="182"/>
        <v>indie rock</v>
      </c>
      <c r="S1939" s="10">
        <f t="shared" si="183"/>
        <v>41075.165972222225</v>
      </c>
      <c r="T1939" s="10">
        <f t="shared" si="184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5"/>
        <v>1.1593333333333333</v>
      </c>
      <c r="P1940" s="6">
        <f t="shared" si="180"/>
        <v>152.54</v>
      </c>
      <c r="Q1940" t="str">
        <f t="shared" si="181"/>
        <v>music</v>
      </c>
      <c r="R1940" t="str">
        <f t="shared" si="182"/>
        <v>indie rock</v>
      </c>
      <c r="S1940" s="10">
        <f t="shared" si="183"/>
        <v>41457.208333333336</v>
      </c>
      <c r="T1940" s="10">
        <f t="shared" si="184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5"/>
        <v>1.107</v>
      </c>
      <c r="P1941" s="6">
        <f t="shared" si="180"/>
        <v>115.31</v>
      </c>
      <c r="Q1941" t="str">
        <f t="shared" si="181"/>
        <v>music</v>
      </c>
      <c r="R1941" t="str">
        <f t="shared" si="182"/>
        <v>indie rock</v>
      </c>
      <c r="S1941" s="10">
        <f t="shared" si="183"/>
        <v>41343.943379629629</v>
      </c>
      <c r="T1941" s="10">
        <f t="shared" si="184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5"/>
        <v>1.7092307692307693</v>
      </c>
      <c r="P1942" s="6">
        <f t="shared" si="180"/>
        <v>35.840000000000003</v>
      </c>
      <c r="Q1942" t="str">
        <f t="shared" si="181"/>
        <v>music</v>
      </c>
      <c r="R1942" t="str">
        <f t="shared" si="182"/>
        <v>indie rock</v>
      </c>
      <c r="S1942" s="10">
        <f t="shared" si="183"/>
        <v>40709.165972222225</v>
      </c>
      <c r="T1942" s="10">
        <f t="shared" si="184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5"/>
        <v>1.2611835600000001</v>
      </c>
      <c r="P1943" s="6">
        <f t="shared" si="180"/>
        <v>64.569999999999993</v>
      </c>
      <c r="Q1943" t="str">
        <f t="shared" si="181"/>
        <v>technology</v>
      </c>
      <c r="R1943" t="str">
        <f t="shared" si="182"/>
        <v>hardware</v>
      </c>
      <c r="S1943" s="10">
        <f t="shared" si="183"/>
        <v>41774.290868055556</v>
      </c>
      <c r="T1943" s="10">
        <f t="shared" si="184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5"/>
        <v>1.3844033333333334</v>
      </c>
      <c r="P1944" s="6">
        <f t="shared" si="180"/>
        <v>87.44</v>
      </c>
      <c r="Q1944" t="str">
        <f t="shared" si="181"/>
        <v>technology</v>
      </c>
      <c r="R1944" t="str">
        <f t="shared" si="182"/>
        <v>hardware</v>
      </c>
      <c r="S1944" s="10">
        <f t="shared" si="183"/>
        <v>40728.828009259261</v>
      </c>
      <c r="T1944" s="10">
        <f t="shared" si="184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5"/>
        <v>17.052499999999998</v>
      </c>
      <c r="P1945" s="6">
        <f t="shared" si="180"/>
        <v>68.819999999999993</v>
      </c>
      <c r="Q1945" t="str">
        <f t="shared" si="181"/>
        <v>technology</v>
      </c>
      <c r="R1945" t="str">
        <f t="shared" si="182"/>
        <v>hardware</v>
      </c>
      <c r="S1945" s="10">
        <f t="shared" si="183"/>
        <v>42593.269861111112</v>
      </c>
      <c r="T1945" s="10">
        <f t="shared" si="184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5"/>
        <v>7.8805550000000002</v>
      </c>
      <c r="P1946" s="6">
        <f t="shared" si="180"/>
        <v>176.2</v>
      </c>
      <c r="Q1946" t="str">
        <f t="shared" si="181"/>
        <v>technology</v>
      </c>
      <c r="R1946" t="str">
        <f t="shared" si="182"/>
        <v>hardware</v>
      </c>
      <c r="S1946" s="10">
        <f t="shared" si="183"/>
        <v>41760.584374999999</v>
      </c>
      <c r="T1946" s="10">
        <f t="shared" si="184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5"/>
        <v>3.4801799999999998</v>
      </c>
      <c r="P1947" s="6">
        <f t="shared" si="180"/>
        <v>511.79</v>
      </c>
      <c r="Q1947" t="str">
        <f t="shared" si="181"/>
        <v>technology</v>
      </c>
      <c r="R1947" t="str">
        <f t="shared" si="182"/>
        <v>hardware</v>
      </c>
      <c r="S1947" s="10">
        <f t="shared" si="183"/>
        <v>42197.251828703709</v>
      </c>
      <c r="T1947" s="10">
        <f t="shared" si="184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5"/>
        <v>1.4974666666666667</v>
      </c>
      <c r="P1948" s="6">
        <f t="shared" si="180"/>
        <v>160.44</v>
      </c>
      <c r="Q1948" t="str">
        <f t="shared" si="181"/>
        <v>technology</v>
      </c>
      <c r="R1948" t="str">
        <f t="shared" si="182"/>
        <v>hardware</v>
      </c>
      <c r="S1948" s="10">
        <f t="shared" si="183"/>
        <v>41749.108344907407</v>
      </c>
      <c r="T1948" s="10">
        <f t="shared" si="184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5"/>
        <v>1.0063375000000001</v>
      </c>
      <c r="P1949" s="6">
        <f t="shared" si="180"/>
        <v>35</v>
      </c>
      <c r="Q1949" t="str">
        <f t="shared" si="181"/>
        <v>technology</v>
      </c>
      <c r="R1949" t="str">
        <f t="shared" si="182"/>
        <v>hardware</v>
      </c>
      <c r="S1949" s="10">
        <f t="shared" si="183"/>
        <v>40140.249305555553</v>
      </c>
      <c r="T1949" s="10">
        <f t="shared" si="184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5"/>
        <v>8.0021100000000001</v>
      </c>
      <c r="P1950" s="6">
        <f t="shared" si="180"/>
        <v>188.51</v>
      </c>
      <c r="Q1950" t="str">
        <f t="shared" si="181"/>
        <v>technology</v>
      </c>
      <c r="R1950" t="str">
        <f t="shared" si="182"/>
        <v>hardware</v>
      </c>
      <c r="S1950" s="10">
        <f t="shared" si="183"/>
        <v>42527.709722222222</v>
      </c>
      <c r="T1950" s="10">
        <f t="shared" si="184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5"/>
        <v>1.0600260000000001</v>
      </c>
      <c r="P1951" s="6">
        <f t="shared" si="180"/>
        <v>56.2</v>
      </c>
      <c r="Q1951" t="str">
        <f t="shared" si="181"/>
        <v>technology</v>
      </c>
      <c r="R1951" t="str">
        <f t="shared" si="182"/>
        <v>hardware</v>
      </c>
      <c r="S1951" s="10">
        <f t="shared" si="183"/>
        <v>41830.423043981478</v>
      </c>
      <c r="T1951" s="10">
        <f t="shared" si="184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5"/>
        <v>2.0051866666666669</v>
      </c>
      <c r="P1952" s="6">
        <f t="shared" si="180"/>
        <v>51.31</v>
      </c>
      <c r="Q1952" t="str">
        <f t="shared" si="181"/>
        <v>technology</v>
      </c>
      <c r="R1952" t="str">
        <f t="shared" si="182"/>
        <v>hardware</v>
      </c>
      <c r="S1952" s="10">
        <f t="shared" si="183"/>
        <v>40655.181400462963</v>
      </c>
      <c r="T1952" s="10">
        <f t="shared" si="184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5"/>
        <v>2.1244399999999999</v>
      </c>
      <c r="P1953" s="6">
        <f t="shared" si="180"/>
        <v>127.36</v>
      </c>
      <c r="Q1953" t="str">
        <f t="shared" si="181"/>
        <v>technology</v>
      </c>
      <c r="R1953" t="str">
        <f t="shared" si="182"/>
        <v>hardware</v>
      </c>
      <c r="S1953" s="10">
        <f t="shared" si="183"/>
        <v>42681.462233796294</v>
      </c>
      <c r="T1953" s="10">
        <f t="shared" si="184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5"/>
        <v>1.9847237142857144</v>
      </c>
      <c r="P1954" s="6">
        <f t="shared" si="180"/>
        <v>101.86</v>
      </c>
      <c r="Q1954" t="str">
        <f t="shared" si="181"/>
        <v>technology</v>
      </c>
      <c r="R1954" t="str">
        <f t="shared" si="182"/>
        <v>hardware</v>
      </c>
      <c r="S1954" s="10">
        <f t="shared" si="183"/>
        <v>41563.60665509259</v>
      </c>
      <c r="T1954" s="10">
        <f t="shared" si="184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5"/>
        <v>2.2594666666666665</v>
      </c>
      <c r="P1955" s="6">
        <f t="shared" si="180"/>
        <v>230.56</v>
      </c>
      <c r="Q1955" t="str">
        <f t="shared" si="181"/>
        <v>technology</v>
      </c>
      <c r="R1955" t="str">
        <f t="shared" si="182"/>
        <v>hardware</v>
      </c>
      <c r="S1955" s="10">
        <f t="shared" si="183"/>
        <v>40970.125</v>
      </c>
      <c r="T1955" s="10">
        <f t="shared" si="184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5"/>
        <v>6.9894800000000004</v>
      </c>
      <c r="P1956" s="6">
        <f t="shared" si="180"/>
        <v>842.11</v>
      </c>
      <c r="Q1956" t="str">
        <f t="shared" si="181"/>
        <v>technology</v>
      </c>
      <c r="R1956" t="str">
        <f t="shared" si="182"/>
        <v>hardware</v>
      </c>
      <c r="S1956" s="10">
        <f t="shared" si="183"/>
        <v>42441.208333333328</v>
      </c>
      <c r="T1956" s="10">
        <f t="shared" si="184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5"/>
        <v>3.9859528571428569</v>
      </c>
      <c r="P1957" s="6">
        <f t="shared" si="180"/>
        <v>577.28</v>
      </c>
      <c r="Q1957" t="str">
        <f t="shared" si="181"/>
        <v>technology</v>
      </c>
      <c r="R1957" t="str">
        <f t="shared" si="182"/>
        <v>hardware</v>
      </c>
      <c r="S1957" s="10">
        <f t="shared" si="183"/>
        <v>41052.791666666664</v>
      </c>
      <c r="T1957" s="10">
        <f t="shared" si="184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5"/>
        <v>2.9403333333333332</v>
      </c>
      <c r="P1958" s="6">
        <f t="shared" si="180"/>
        <v>483.34</v>
      </c>
      <c r="Q1958" t="str">
        <f t="shared" si="181"/>
        <v>technology</v>
      </c>
      <c r="R1958" t="str">
        <f t="shared" si="182"/>
        <v>hardware</v>
      </c>
      <c r="S1958" s="10">
        <f t="shared" si="183"/>
        <v>42112.882002314815</v>
      </c>
      <c r="T1958" s="10">
        <f t="shared" si="184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5"/>
        <v>1.6750470000000002</v>
      </c>
      <c r="P1959" s="6">
        <f t="shared" si="180"/>
        <v>76.14</v>
      </c>
      <c r="Q1959" t="str">
        <f t="shared" si="181"/>
        <v>technology</v>
      </c>
      <c r="R1959" t="str">
        <f t="shared" si="182"/>
        <v>hardware</v>
      </c>
      <c r="S1959" s="10">
        <f t="shared" si="183"/>
        <v>41209.098530092589</v>
      </c>
      <c r="T1959" s="10">
        <f t="shared" si="184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5"/>
        <v>14.355717142857143</v>
      </c>
      <c r="P1960" s="6">
        <f t="shared" si="180"/>
        <v>74.11</v>
      </c>
      <c r="Q1960" t="str">
        <f t="shared" si="181"/>
        <v>technology</v>
      </c>
      <c r="R1960" t="str">
        <f t="shared" si="182"/>
        <v>hardware</v>
      </c>
      <c r="S1960" s="10">
        <f t="shared" si="183"/>
        <v>41356.94630787037</v>
      </c>
      <c r="T1960" s="10">
        <f t="shared" si="184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5"/>
        <v>1.5673440000000001</v>
      </c>
      <c r="P1961" s="6">
        <f t="shared" si="180"/>
        <v>36.97</v>
      </c>
      <c r="Q1961" t="str">
        <f t="shared" si="181"/>
        <v>technology</v>
      </c>
      <c r="R1961" t="str">
        <f t="shared" si="182"/>
        <v>hardware</v>
      </c>
      <c r="S1961" s="10">
        <f t="shared" si="183"/>
        <v>41913</v>
      </c>
      <c r="T1961" s="10">
        <f t="shared" si="184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5"/>
        <v>1.1790285714285715</v>
      </c>
      <c r="P1962" s="6">
        <f t="shared" si="180"/>
        <v>2500.9699999999998</v>
      </c>
      <c r="Q1962" t="str">
        <f t="shared" si="181"/>
        <v>technology</v>
      </c>
      <c r="R1962" t="str">
        <f t="shared" si="182"/>
        <v>hardware</v>
      </c>
      <c r="S1962" s="10">
        <f t="shared" si="183"/>
        <v>41994.362743055557</v>
      </c>
      <c r="T1962" s="10">
        <f t="shared" si="184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5"/>
        <v>11.053811999999999</v>
      </c>
      <c r="P1963" s="6">
        <f t="shared" si="180"/>
        <v>67.69</v>
      </c>
      <c r="Q1963" t="str">
        <f t="shared" si="181"/>
        <v>technology</v>
      </c>
      <c r="R1963" t="str">
        <f t="shared" si="182"/>
        <v>hardware</v>
      </c>
      <c r="S1963" s="10">
        <f t="shared" si="183"/>
        <v>41188.165972222225</v>
      </c>
      <c r="T1963" s="10">
        <f t="shared" si="184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5"/>
        <v>1.9292499999999999</v>
      </c>
      <c r="P1964" s="6">
        <f t="shared" si="180"/>
        <v>63.05</v>
      </c>
      <c r="Q1964" t="str">
        <f t="shared" si="181"/>
        <v>technology</v>
      </c>
      <c r="R1964" t="str">
        <f t="shared" si="182"/>
        <v>hardware</v>
      </c>
      <c r="S1964" s="10">
        <f t="shared" si="183"/>
        <v>41772.780509259261</v>
      </c>
      <c r="T1964" s="10">
        <f t="shared" si="184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5"/>
        <v>1.268842105263158</v>
      </c>
      <c r="P1965" s="6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10">
        <f t="shared" si="183"/>
        <v>41898.429791666669</v>
      </c>
      <c r="T1965" s="10">
        <f t="shared" si="184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5"/>
        <v>2.5957748878923765</v>
      </c>
      <c r="P1966" s="6">
        <f t="shared" si="180"/>
        <v>180.75</v>
      </c>
      <c r="Q1966" t="str">
        <f t="shared" si="181"/>
        <v>technology</v>
      </c>
      <c r="R1966" t="str">
        <f t="shared" si="182"/>
        <v>hardware</v>
      </c>
      <c r="S1966" s="10">
        <f t="shared" si="183"/>
        <v>42482.272824074069</v>
      </c>
      <c r="T1966" s="10">
        <f t="shared" si="184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5"/>
        <v>2.6227999999999998</v>
      </c>
      <c r="P1967" s="6">
        <f t="shared" si="180"/>
        <v>127.32</v>
      </c>
      <c r="Q1967" t="str">
        <f t="shared" si="181"/>
        <v>technology</v>
      </c>
      <c r="R1967" t="str">
        <f t="shared" si="182"/>
        <v>hardware</v>
      </c>
      <c r="S1967" s="10">
        <f t="shared" si="183"/>
        <v>40920.041666666664</v>
      </c>
      <c r="T1967" s="10">
        <f t="shared" si="184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5"/>
        <v>2.0674309000000002</v>
      </c>
      <c r="P1968" s="6">
        <f t="shared" si="180"/>
        <v>136.63999999999999</v>
      </c>
      <c r="Q1968" t="str">
        <f t="shared" si="181"/>
        <v>technology</v>
      </c>
      <c r="R1968" t="str">
        <f t="shared" si="182"/>
        <v>hardware</v>
      </c>
      <c r="S1968" s="10">
        <f t="shared" si="183"/>
        <v>41865.540486111109</v>
      </c>
      <c r="T1968" s="10">
        <f t="shared" si="184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5"/>
        <v>3.7012999999999998</v>
      </c>
      <c r="P1969" s="6">
        <f t="shared" si="180"/>
        <v>182.78</v>
      </c>
      <c r="Q1969" t="str">
        <f t="shared" si="181"/>
        <v>technology</v>
      </c>
      <c r="R1969" t="str">
        <f t="shared" si="182"/>
        <v>hardware</v>
      </c>
      <c r="S1969" s="10">
        <f t="shared" si="183"/>
        <v>41760.663530092592</v>
      </c>
      <c r="T1969" s="10">
        <f t="shared" si="184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5"/>
        <v>2.8496600000000001</v>
      </c>
      <c r="P1970" s="6">
        <f t="shared" si="180"/>
        <v>279.38</v>
      </c>
      <c r="Q1970" t="str">
        <f t="shared" si="181"/>
        <v>technology</v>
      </c>
      <c r="R1970" t="str">
        <f t="shared" si="182"/>
        <v>hardware</v>
      </c>
      <c r="S1970" s="10">
        <f t="shared" si="183"/>
        <v>42707.628645833334</v>
      </c>
      <c r="T1970" s="10">
        <f t="shared" si="184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5"/>
        <v>5.7907999999999999</v>
      </c>
      <c r="P1971" s="6">
        <f t="shared" si="180"/>
        <v>61.38</v>
      </c>
      <c r="Q1971" t="str">
        <f t="shared" si="181"/>
        <v>technology</v>
      </c>
      <c r="R1971" t="str">
        <f t="shared" si="182"/>
        <v>hardware</v>
      </c>
      <c r="S1971" s="10">
        <f t="shared" si="183"/>
        <v>42587.792453703703</v>
      </c>
      <c r="T1971" s="10">
        <f t="shared" si="184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5"/>
        <v>11.318</v>
      </c>
      <c r="P1972" s="6">
        <f t="shared" si="180"/>
        <v>80.73</v>
      </c>
      <c r="Q1972" t="str">
        <f t="shared" si="181"/>
        <v>technology</v>
      </c>
      <c r="R1972" t="str">
        <f t="shared" si="182"/>
        <v>hardware</v>
      </c>
      <c r="S1972" s="10">
        <f t="shared" si="183"/>
        <v>41384.151631944449</v>
      </c>
      <c r="T1972" s="10">
        <f t="shared" si="184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5"/>
        <v>2.6302771750000002</v>
      </c>
      <c r="P1973" s="6">
        <f t="shared" si="180"/>
        <v>272.36</v>
      </c>
      <c r="Q1973" t="str">
        <f t="shared" si="181"/>
        <v>technology</v>
      </c>
      <c r="R1973" t="str">
        <f t="shared" si="182"/>
        <v>hardware</v>
      </c>
      <c r="S1973" s="10">
        <f t="shared" si="183"/>
        <v>41593.166666666664</v>
      </c>
      <c r="T1973" s="10">
        <f t="shared" si="184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5"/>
        <v>6.7447999999999997</v>
      </c>
      <c r="P1974" s="6">
        <f t="shared" si="180"/>
        <v>70.849999999999994</v>
      </c>
      <c r="Q1974" t="str">
        <f t="shared" si="181"/>
        <v>technology</v>
      </c>
      <c r="R1974" t="str">
        <f t="shared" si="182"/>
        <v>hardware</v>
      </c>
      <c r="S1974" s="10">
        <f t="shared" si="183"/>
        <v>41231.053749999999</v>
      </c>
      <c r="T1974" s="10">
        <f t="shared" si="184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5"/>
        <v>2.5683081313131315</v>
      </c>
      <c r="P1975" s="6">
        <f t="shared" si="180"/>
        <v>247.94</v>
      </c>
      <c r="Q1975" t="str">
        <f t="shared" si="181"/>
        <v>technology</v>
      </c>
      <c r="R1975" t="str">
        <f t="shared" si="182"/>
        <v>hardware</v>
      </c>
      <c r="S1975" s="10">
        <f t="shared" si="183"/>
        <v>42588.291666666672</v>
      </c>
      <c r="T1975" s="10">
        <f t="shared" si="184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5"/>
        <v>3.7549600000000001</v>
      </c>
      <c r="P1976" s="6">
        <f t="shared" si="180"/>
        <v>186.81</v>
      </c>
      <c r="Q1976" t="str">
        <f t="shared" si="181"/>
        <v>technology</v>
      </c>
      <c r="R1976" t="str">
        <f t="shared" si="182"/>
        <v>hardware</v>
      </c>
      <c r="S1976" s="10">
        <f t="shared" si="183"/>
        <v>41505.334131944444</v>
      </c>
      <c r="T1976" s="10">
        <f t="shared" si="184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5"/>
        <v>2.0870837499999997</v>
      </c>
      <c r="P1977" s="6">
        <f t="shared" si="180"/>
        <v>131.99</v>
      </c>
      <c r="Q1977" t="str">
        <f t="shared" si="181"/>
        <v>technology</v>
      </c>
      <c r="R1977" t="str">
        <f t="shared" si="182"/>
        <v>hardware</v>
      </c>
      <c r="S1977" s="10">
        <f t="shared" si="183"/>
        <v>41343.755219907405</v>
      </c>
      <c r="T1977" s="10">
        <f t="shared" si="184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5"/>
        <v>3.4660000000000002</v>
      </c>
      <c r="P1978" s="6">
        <f t="shared" si="180"/>
        <v>29.31</v>
      </c>
      <c r="Q1978" t="str">
        <f t="shared" si="181"/>
        <v>technology</v>
      </c>
      <c r="R1978" t="str">
        <f t="shared" si="182"/>
        <v>hardware</v>
      </c>
      <c r="S1978" s="10">
        <f t="shared" si="183"/>
        <v>41468.899594907409</v>
      </c>
      <c r="T1978" s="10">
        <f t="shared" si="184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5"/>
        <v>4.0232999999999999</v>
      </c>
      <c r="P1979" s="6">
        <f t="shared" si="180"/>
        <v>245.02</v>
      </c>
      <c r="Q1979" t="str">
        <f t="shared" si="181"/>
        <v>technology</v>
      </c>
      <c r="R1979" t="str">
        <f t="shared" si="182"/>
        <v>hardware</v>
      </c>
      <c r="S1979" s="10">
        <f t="shared" si="183"/>
        <v>42357.332638888889</v>
      </c>
      <c r="T1979" s="10">
        <f t="shared" si="184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5"/>
        <v>10.2684514</v>
      </c>
      <c r="P1980" s="6">
        <f t="shared" si="180"/>
        <v>1323.25</v>
      </c>
      <c r="Q1980" t="str">
        <f t="shared" si="181"/>
        <v>technology</v>
      </c>
      <c r="R1980" t="str">
        <f t="shared" si="182"/>
        <v>hardware</v>
      </c>
      <c r="S1980" s="10">
        <f t="shared" si="183"/>
        <v>41072.291666666664</v>
      </c>
      <c r="T1980" s="10">
        <f t="shared" si="184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5"/>
        <v>1.14901155</v>
      </c>
      <c r="P1981" s="6">
        <f t="shared" si="180"/>
        <v>282.66000000000003</v>
      </c>
      <c r="Q1981" t="str">
        <f t="shared" si="181"/>
        <v>technology</v>
      </c>
      <c r="R1981" t="str">
        <f t="shared" si="182"/>
        <v>hardware</v>
      </c>
      <c r="S1981" s="10">
        <f t="shared" si="183"/>
        <v>42327.207638888889</v>
      </c>
      <c r="T1981" s="10">
        <f t="shared" si="184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5"/>
        <v>3.5482402000000004</v>
      </c>
      <c r="P1982" s="6">
        <f t="shared" si="180"/>
        <v>91.21</v>
      </c>
      <c r="Q1982" t="str">
        <f t="shared" si="181"/>
        <v>technology</v>
      </c>
      <c r="R1982" t="str">
        <f t="shared" si="182"/>
        <v>hardware</v>
      </c>
      <c r="S1982" s="10">
        <f t="shared" si="183"/>
        <v>42463.500717592593</v>
      </c>
      <c r="T1982" s="10">
        <f t="shared" si="184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5"/>
        <v>5.0799999999999998E-2</v>
      </c>
      <c r="P1983" s="6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10">
        <f t="shared" si="183"/>
        <v>41829.725289351853</v>
      </c>
      <c r="T1983" s="10">
        <f t="shared" si="184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5"/>
        <v>0</v>
      </c>
      <c r="P1984" s="6" t="e">
        <f t="shared" si="180"/>
        <v>#DIV/0!</v>
      </c>
      <c r="Q1984" t="str">
        <f t="shared" si="181"/>
        <v>photography</v>
      </c>
      <c r="R1984" t="str">
        <f t="shared" si="182"/>
        <v>people</v>
      </c>
      <c r="S1984" s="10">
        <f t="shared" si="183"/>
        <v>42708.628321759257</v>
      </c>
      <c r="T1984" s="10">
        <f t="shared" si="184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5"/>
        <v>4.2999999999999997E-2</v>
      </c>
      <c r="P1985" s="6">
        <f t="shared" si="180"/>
        <v>88.69</v>
      </c>
      <c r="Q1985" t="str">
        <f t="shared" si="181"/>
        <v>photography</v>
      </c>
      <c r="R1985" t="str">
        <f t="shared" si="182"/>
        <v>people</v>
      </c>
      <c r="S1985" s="10">
        <f t="shared" si="183"/>
        <v>42615.291666666672</v>
      </c>
      <c r="T1985" s="10">
        <f t="shared" si="184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5"/>
        <v>0.21146666666666666</v>
      </c>
      <c r="P1986" s="6">
        <f t="shared" ref="P1986:P2049" si="186">ROUND(E1986/L1986,2)</f>
        <v>453.14</v>
      </c>
      <c r="Q1986" t="str">
        <f t="shared" si="181"/>
        <v>photography</v>
      </c>
      <c r="R1986" t="str">
        <f t="shared" si="182"/>
        <v>people</v>
      </c>
      <c r="S1986" s="10">
        <f t="shared" si="183"/>
        <v>41973.831956018519</v>
      </c>
      <c r="T1986" s="10">
        <f t="shared" si="184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185"/>
        <v>3.1875000000000001E-2</v>
      </c>
      <c r="P1987" s="6">
        <f t="shared" si="186"/>
        <v>12.75</v>
      </c>
      <c r="Q1987" t="str">
        <f t="shared" ref="Q1987:Q2050" si="187">LEFT($N1987,FIND("/",$N1987)-1)</f>
        <v>photography</v>
      </c>
      <c r="R1987" t="str">
        <f t="shared" ref="R1987:R2050" si="188">RIGHT($N1987,LEN($N1987)-FIND("/",$N1987))</f>
        <v>people</v>
      </c>
      <c r="S1987" s="10">
        <f t="shared" ref="S1987:S2050" si="189">((($I1987/60)/60)/24)+DATE(1970,1,1)</f>
        <v>42584.958333333328</v>
      </c>
      <c r="T1987" s="10">
        <f t="shared" ref="T1987:T2050" si="190">((($J1987/60)/60)/24)+DATE(1970,1,1)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5"/>
        <v>5.0000000000000001E-4</v>
      </c>
      <c r="P1988" s="6">
        <f t="shared" si="186"/>
        <v>1</v>
      </c>
      <c r="Q1988" t="str">
        <f t="shared" si="187"/>
        <v>photography</v>
      </c>
      <c r="R1988" t="str">
        <f t="shared" si="188"/>
        <v>people</v>
      </c>
      <c r="S1988" s="10">
        <f t="shared" si="189"/>
        <v>42443.392164351855</v>
      </c>
      <c r="T1988" s="10">
        <f t="shared" si="190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ref="O1989:O2052" si="191">$E1989/$D1989</f>
        <v>0.42472727272727273</v>
      </c>
      <c r="P1989" s="6">
        <f t="shared" si="186"/>
        <v>83.43</v>
      </c>
      <c r="Q1989" t="str">
        <f t="shared" si="187"/>
        <v>photography</v>
      </c>
      <c r="R1989" t="str">
        <f t="shared" si="188"/>
        <v>people</v>
      </c>
      <c r="S1989" s="10">
        <f t="shared" si="189"/>
        <v>42064.639768518522</v>
      </c>
      <c r="T1989" s="10">
        <f t="shared" si="190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91"/>
        <v>4.1666666666666666E-3</v>
      </c>
      <c r="P1990" s="6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10">
        <f t="shared" si="189"/>
        <v>42236.763217592597</v>
      </c>
      <c r="T1990" s="10">
        <f t="shared" si="190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91"/>
        <v>0.01</v>
      </c>
      <c r="P1991" s="6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10">
        <f t="shared" si="189"/>
        <v>42715.680648148147</v>
      </c>
      <c r="T1991" s="10">
        <f t="shared" si="190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91"/>
        <v>0.16966666666666666</v>
      </c>
      <c r="P1992" s="6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10">
        <f t="shared" si="189"/>
        <v>42413.195972222224</v>
      </c>
      <c r="T1992" s="10">
        <f t="shared" si="190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91"/>
        <v>7.0000000000000007E-2</v>
      </c>
      <c r="P1993" s="6">
        <f t="shared" si="186"/>
        <v>46.67</v>
      </c>
      <c r="Q1993" t="str">
        <f t="shared" si="187"/>
        <v>photography</v>
      </c>
      <c r="R1993" t="str">
        <f t="shared" si="188"/>
        <v>people</v>
      </c>
      <c r="S1993" s="10">
        <f t="shared" si="189"/>
        <v>42188.89335648148</v>
      </c>
      <c r="T1993" s="10">
        <f t="shared" si="190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91"/>
        <v>1.3333333333333333E-3</v>
      </c>
      <c r="P1994" s="6">
        <f t="shared" si="186"/>
        <v>1</v>
      </c>
      <c r="Q1994" t="str">
        <f t="shared" si="187"/>
        <v>photography</v>
      </c>
      <c r="R1994" t="str">
        <f t="shared" si="188"/>
        <v>people</v>
      </c>
      <c r="S1994" s="10">
        <f t="shared" si="189"/>
        <v>42053.143414351856</v>
      </c>
      <c r="T1994" s="10">
        <f t="shared" si="190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91"/>
        <v>0</v>
      </c>
      <c r="P1995" s="6" t="e">
        <f t="shared" si="186"/>
        <v>#DIV/0!</v>
      </c>
      <c r="Q1995" t="str">
        <f t="shared" si="187"/>
        <v>photography</v>
      </c>
      <c r="R1995" t="str">
        <f t="shared" si="188"/>
        <v>people</v>
      </c>
      <c r="S1995" s="10">
        <f t="shared" si="189"/>
        <v>42359.58839120371</v>
      </c>
      <c r="T1995" s="10">
        <f t="shared" si="190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91"/>
        <v>0</v>
      </c>
      <c r="P1996" s="6" t="e">
        <f t="shared" si="186"/>
        <v>#DIV/0!</v>
      </c>
      <c r="Q1996" t="str">
        <f t="shared" si="187"/>
        <v>photography</v>
      </c>
      <c r="R1996" t="str">
        <f t="shared" si="188"/>
        <v>people</v>
      </c>
      <c r="S1996" s="10">
        <f t="shared" si="189"/>
        <v>42711.047939814816</v>
      </c>
      <c r="T1996" s="10">
        <f t="shared" si="190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91"/>
        <v>7.8E-2</v>
      </c>
      <c r="P1997" s="6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10">
        <f t="shared" si="189"/>
        <v>42201.902037037042</v>
      </c>
      <c r="T1997" s="10">
        <f t="shared" si="190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91"/>
        <v>0</v>
      </c>
      <c r="P1998" s="6" t="e">
        <f t="shared" si="186"/>
        <v>#DIV/0!</v>
      </c>
      <c r="Q1998" t="str">
        <f t="shared" si="187"/>
        <v>photography</v>
      </c>
      <c r="R1998" t="str">
        <f t="shared" si="188"/>
        <v>people</v>
      </c>
      <c r="S1998" s="10">
        <f t="shared" si="189"/>
        <v>41830.819571759261</v>
      </c>
      <c r="T1998" s="10">
        <f t="shared" si="190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91"/>
        <v>0</v>
      </c>
      <c r="P1999" s="6" t="e">
        <f t="shared" si="186"/>
        <v>#DIV/0!</v>
      </c>
      <c r="Q1999" t="str">
        <f t="shared" si="187"/>
        <v>photography</v>
      </c>
      <c r="R1999" t="str">
        <f t="shared" si="188"/>
        <v>people</v>
      </c>
      <c r="S1999" s="10">
        <f t="shared" si="189"/>
        <v>41877.930694444447</v>
      </c>
      <c r="T1999" s="10">
        <f t="shared" si="190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91"/>
        <v>0.26200000000000001</v>
      </c>
      <c r="P2000" s="6">
        <f t="shared" si="186"/>
        <v>218.33</v>
      </c>
      <c r="Q2000" t="str">
        <f t="shared" si="187"/>
        <v>photography</v>
      </c>
      <c r="R2000" t="str">
        <f t="shared" si="188"/>
        <v>people</v>
      </c>
      <c r="S2000" s="10">
        <f t="shared" si="189"/>
        <v>41852.118495370371</v>
      </c>
      <c r="T2000" s="10">
        <f t="shared" si="190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91"/>
        <v>7.6129032258064515E-3</v>
      </c>
      <c r="P2001" s="6">
        <f t="shared" si="186"/>
        <v>33.71</v>
      </c>
      <c r="Q2001" t="str">
        <f t="shared" si="187"/>
        <v>photography</v>
      </c>
      <c r="R2001" t="str">
        <f t="shared" si="188"/>
        <v>people</v>
      </c>
      <c r="S2001" s="10">
        <f t="shared" si="189"/>
        <v>41956.524398148147</v>
      </c>
      <c r="T2001" s="10">
        <f t="shared" si="190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91"/>
        <v>0.125</v>
      </c>
      <c r="P2002" s="6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10">
        <f t="shared" si="189"/>
        <v>42375.951539351852</v>
      </c>
      <c r="T2002" s="10">
        <f t="shared" si="190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91"/>
        <v>3.8212909090909091</v>
      </c>
      <c r="P2003" s="6">
        <f t="shared" si="186"/>
        <v>128.38999999999999</v>
      </c>
      <c r="Q2003" t="str">
        <f t="shared" si="187"/>
        <v>technology</v>
      </c>
      <c r="R2003" t="str">
        <f t="shared" si="188"/>
        <v>hardware</v>
      </c>
      <c r="S2003" s="10">
        <f t="shared" si="189"/>
        <v>42167.833333333328</v>
      </c>
      <c r="T2003" s="10">
        <f t="shared" si="190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91"/>
        <v>2.1679422000000002</v>
      </c>
      <c r="P2004" s="6">
        <f t="shared" si="186"/>
        <v>78.83</v>
      </c>
      <c r="Q2004" t="str">
        <f t="shared" si="187"/>
        <v>technology</v>
      </c>
      <c r="R2004" t="str">
        <f t="shared" si="188"/>
        <v>hardware</v>
      </c>
      <c r="S2004" s="10">
        <f t="shared" si="189"/>
        <v>42758.71230324074</v>
      </c>
      <c r="T2004" s="10">
        <f t="shared" si="190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91"/>
        <v>3.12</v>
      </c>
      <c r="P2005" s="6">
        <f t="shared" si="186"/>
        <v>91.76</v>
      </c>
      <c r="Q2005" t="str">
        <f t="shared" si="187"/>
        <v>technology</v>
      </c>
      <c r="R2005" t="str">
        <f t="shared" si="188"/>
        <v>hardware</v>
      </c>
      <c r="S2005" s="10">
        <f t="shared" si="189"/>
        <v>40361.958333333336</v>
      </c>
      <c r="T2005" s="10">
        <f t="shared" si="190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91"/>
        <v>2.3442048</v>
      </c>
      <c r="P2006" s="6">
        <f t="shared" si="186"/>
        <v>331.1</v>
      </c>
      <c r="Q2006" t="str">
        <f t="shared" si="187"/>
        <v>technology</v>
      </c>
      <c r="R2006" t="str">
        <f t="shared" si="188"/>
        <v>hardware</v>
      </c>
      <c r="S2006" s="10">
        <f t="shared" si="189"/>
        <v>41830.604895833334</v>
      </c>
      <c r="T2006" s="10">
        <f t="shared" si="190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91"/>
        <v>1.236801</v>
      </c>
      <c r="P2007" s="6">
        <f t="shared" si="186"/>
        <v>194.26</v>
      </c>
      <c r="Q2007" t="str">
        <f t="shared" si="187"/>
        <v>technology</v>
      </c>
      <c r="R2007" t="str">
        <f t="shared" si="188"/>
        <v>hardware</v>
      </c>
      <c r="S2007" s="10">
        <f t="shared" si="189"/>
        <v>41563.165972222225</v>
      </c>
      <c r="T2007" s="10">
        <f t="shared" si="190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91"/>
        <v>2.4784000000000002</v>
      </c>
      <c r="P2008" s="6">
        <f t="shared" si="186"/>
        <v>408.98</v>
      </c>
      <c r="Q2008" t="str">
        <f t="shared" si="187"/>
        <v>technology</v>
      </c>
      <c r="R2008" t="str">
        <f t="shared" si="188"/>
        <v>hardware</v>
      </c>
      <c r="S2008" s="10">
        <f t="shared" si="189"/>
        <v>41976.542187500003</v>
      </c>
      <c r="T2008" s="10">
        <f t="shared" si="190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91"/>
        <v>1.157092</v>
      </c>
      <c r="P2009" s="6">
        <f t="shared" si="186"/>
        <v>84.46</v>
      </c>
      <c r="Q2009" t="str">
        <f t="shared" si="187"/>
        <v>technology</v>
      </c>
      <c r="R2009" t="str">
        <f t="shared" si="188"/>
        <v>hardware</v>
      </c>
      <c r="S2009" s="10">
        <f t="shared" si="189"/>
        <v>40414.166666666664</v>
      </c>
      <c r="T2009" s="10">
        <f t="shared" si="190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91"/>
        <v>1.1707484768810599</v>
      </c>
      <c r="P2010" s="6">
        <f t="shared" si="186"/>
        <v>44.85</v>
      </c>
      <c r="Q2010" t="str">
        <f t="shared" si="187"/>
        <v>technology</v>
      </c>
      <c r="R2010" t="str">
        <f t="shared" si="188"/>
        <v>hardware</v>
      </c>
      <c r="S2010" s="10">
        <f t="shared" si="189"/>
        <v>40805.604421296295</v>
      </c>
      <c r="T2010" s="10">
        <f t="shared" si="190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91"/>
        <v>3.05158</v>
      </c>
      <c r="P2011" s="6">
        <f t="shared" si="186"/>
        <v>383.36</v>
      </c>
      <c r="Q2011" t="str">
        <f t="shared" si="187"/>
        <v>technology</v>
      </c>
      <c r="R2011" t="str">
        <f t="shared" si="188"/>
        <v>hardware</v>
      </c>
      <c r="S2011" s="10">
        <f t="shared" si="189"/>
        <v>42697.365081018521</v>
      </c>
      <c r="T2011" s="10">
        <f t="shared" si="190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91"/>
        <v>3.2005299999999997</v>
      </c>
      <c r="P2012" s="6">
        <f t="shared" si="186"/>
        <v>55.28</v>
      </c>
      <c r="Q2012" t="str">
        <f t="shared" si="187"/>
        <v>technology</v>
      </c>
      <c r="R2012" t="str">
        <f t="shared" si="188"/>
        <v>hardware</v>
      </c>
      <c r="S2012" s="10">
        <f t="shared" si="189"/>
        <v>42600.996423611112</v>
      </c>
      <c r="T2012" s="10">
        <f t="shared" si="190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91"/>
        <v>8.1956399999999991</v>
      </c>
      <c r="P2013" s="6">
        <f t="shared" si="186"/>
        <v>422.02</v>
      </c>
      <c r="Q2013" t="str">
        <f t="shared" si="187"/>
        <v>technology</v>
      </c>
      <c r="R2013" t="str">
        <f t="shared" si="188"/>
        <v>hardware</v>
      </c>
      <c r="S2013" s="10">
        <f t="shared" si="189"/>
        <v>42380.958333333328</v>
      </c>
      <c r="T2013" s="10">
        <f t="shared" si="190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91"/>
        <v>2.3490000000000002</v>
      </c>
      <c r="P2014" s="6">
        <f t="shared" si="186"/>
        <v>64.180000000000007</v>
      </c>
      <c r="Q2014" t="str">
        <f t="shared" si="187"/>
        <v>technology</v>
      </c>
      <c r="R2014" t="str">
        <f t="shared" si="188"/>
        <v>hardware</v>
      </c>
      <c r="S2014" s="10">
        <f t="shared" si="189"/>
        <v>42040.822233796294</v>
      </c>
      <c r="T2014" s="10">
        <f t="shared" si="190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91"/>
        <v>4.9491375</v>
      </c>
      <c r="P2015" s="6">
        <f t="shared" si="186"/>
        <v>173.58</v>
      </c>
      <c r="Q2015" t="str">
        <f t="shared" si="187"/>
        <v>technology</v>
      </c>
      <c r="R2015" t="str">
        <f t="shared" si="188"/>
        <v>hardware</v>
      </c>
      <c r="S2015" s="10">
        <f t="shared" si="189"/>
        <v>42559.960810185185</v>
      </c>
      <c r="T2015" s="10">
        <f t="shared" si="190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91"/>
        <v>78.137822333333332</v>
      </c>
      <c r="P2016" s="6">
        <f t="shared" si="186"/>
        <v>88.6</v>
      </c>
      <c r="Q2016" t="str">
        <f t="shared" si="187"/>
        <v>technology</v>
      </c>
      <c r="R2016" t="str">
        <f t="shared" si="188"/>
        <v>hardware</v>
      </c>
      <c r="S2016" s="10">
        <f t="shared" si="189"/>
        <v>41358.172905092593</v>
      </c>
      <c r="T2016" s="10">
        <f t="shared" si="190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91"/>
        <v>1.1300013888888889</v>
      </c>
      <c r="P2017" s="6">
        <f t="shared" si="186"/>
        <v>50.22</v>
      </c>
      <c r="Q2017" t="str">
        <f t="shared" si="187"/>
        <v>technology</v>
      </c>
      <c r="R2017" t="str">
        <f t="shared" si="188"/>
        <v>hardware</v>
      </c>
      <c r="S2017" s="10">
        <f t="shared" si="189"/>
        <v>40795.876886574071</v>
      </c>
      <c r="T2017" s="10">
        <f t="shared" si="190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91"/>
        <v>9.2154220000000002</v>
      </c>
      <c r="P2018" s="6">
        <f t="shared" si="186"/>
        <v>192.39</v>
      </c>
      <c r="Q2018" t="str">
        <f t="shared" si="187"/>
        <v>technology</v>
      </c>
      <c r="R2018" t="str">
        <f t="shared" si="188"/>
        <v>hardware</v>
      </c>
      <c r="S2018" s="10">
        <f t="shared" si="189"/>
        <v>41342.88077546296</v>
      </c>
      <c r="T2018" s="10">
        <f t="shared" si="190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91"/>
        <v>1.2510239999999999</v>
      </c>
      <c r="P2019" s="6">
        <f t="shared" si="186"/>
        <v>73.42</v>
      </c>
      <c r="Q2019" t="str">
        <f t="shared" si="187"/>
        <v>technology</v>
      </c>
      <c r="R2019" t="str">
        <f t="shared" si="188"/>
        <v>hardware</v>
      </c>
      <c r="S2019" s="10">
        <f t="shared" si="189"/>
        <v>40992.166666666664</v>
      </c>
      <c r="T2019" s="10">
        <f t="shared" si="190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91"/>
        <v>1.0224343076923077</v>
      </c>
      <c r="P2020" s="6">
        <f t="shared" si="186"/>
        <v>147.68</v>
      </c>
      <c r="Q2020" t="str">
        <f t="shared" si="187"/>
        <v>technology</v>
      </c>
      <c r="R2020" t="str">
        <f t="shared" si="188"/>
        <v>hardware</v>
      </c>
      <c r="S2020" s="10">
        <f t="shared" si="189"/>
        <v>42229.365844907406</v>
      </c>
      <c r="T2020" s="10">
        <f t="shared" si="190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91"/>
        <v>4.8490975000000001</v>
      </c>
      <c r="P2021" s="6">
        <f t="shared" si="186"/>
        <v>108.97</v>
      </c>
      <c r="Q2021" t="str">
        <f t="shared" si="187"/>
        <v>technology</v>
      </c>
      <c r="R2021" t="str">
        <f t="shared" si="188"/>
        <v>hardware</v>
      </c>
      <c r="S2021" s="10">
        <f t="shared" si="189"/>
        <v>42635.70857638889</v>
      </c>
      <c r="T2021" s="10">
        <f t="shared" si="190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91"/>
        <v>1.9233333333333333</v>
      </c>
      <c r="P2022" s="6">
        <f t="shared" si="186"/>
        <v>23.65</v>
      </c>
      <c r="Q2022" t="str">
        <f t="shared" si="187"/>
        <v>technology</v>
      </c>
      <c r="R2022" t="str">
        <f t="shared" si="188"/>
        <v>hardware</v>
      </c>
      <c r="S2022" s="10">
        <f t="shared" si="189"/>
        <v>41773.961111111108</v>
      </c>
      <c r="T2022" s="10">
        <f t="shared" si="190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91"/>
        <v>2.8109999999999999</v>
      </c>
      <c r="P2023" s="6">
        <f t="shared" si="186"/>
        <v>147.94999999999999</v>
      </c>
      <c r="Q2023" t="str">
        <f t="shared" si="187"/>
        <v>technology</v>
      </c>
      <c r="R2023" t="str">
        <f t="shared" si="188"/>
        <v>hardware</v>
      </c>
      <c r="S2023" s="10">
        <f t="shared" si="189"/>
        <v>41906.070567129631</v>
      </c>
      <c r="T2023" s="10">
        <f t="shared" si="190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91"/>
        <v>1.2513700000000001</v>
      </c>
      <c r="P2024" s="6">
        <f t="shared" si="186"/>
        <v>385.04</v>
      </c>
      <c r="Q2024" t="str">
        <f t="shared" si="187"/>
        <v>technology</v>
      </c>
      <c r="R2024" t="str">
        <f t="shared" si="188"/>
        <v>hardware</v>
      </c>
      <c r="S2024" s="10">
        <f t="shared" si="189"/>
        <v>42532.569120370375</v>
      </c>
      <c r="T2024" s="10">
        <f t="shared" si="190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91"/>
        <v>1.61459</v>
      </c>
      <c r="P2025" s="6">
        <f t="shared" si="186"/>
        <v>457.39</v>
      </c>
      <c r="Q2025" t="str">
        <f t="shared" si="187"/>
        <v>technology</v>
      </c>
      <c r="R2025" t="str">
        <f t="shared" si="188"/>
        <v>hardware</v>
      </c>
      <c r="S2025" s="10">
        <f t="shared" si="189"/>
        <v>42166.420752314814</v>
      </c>
      <c r="T2025" s="10">
        <f t="shared" si="190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91"/>
        <v>5.8535000000000004</v>
      </c>
      <c r="P2026" s="6">
        <f t="shared" si="186"/>
        <v>222.99</v>
      </c>
      <c r="Q2026" t="str">
        <f t="shared" si="187"/>
        <v>technology</v>
      </c>
      <c r="R2026" t="str">
        <f t="shared" si="188"/>
        <v>hardware</v>
      </c>
      <c r="S2026" s="10">
        <f t="shared" si="189"/>
        <v>41134.125</v>
      </c>
      <c r="T2026" s="10">
        <f t="shared" si="190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91"/>
        <v>2.0114999999999998</v>
      </c>
      <c r="P2027" s="6">
        <f t="shared" si="186"/>
        <v>220.74</v>
      </c>
      <c r="Q2027" t="str">
        <f t="shared" si="187"/>
        <v>technology</v>
      </c>
      <c r="R2027" t="str">
        <f t="shared" si="188"/>
        <v>hardware</v>
      </c>
      <c r="S2027" s="10">
        <f t="shared" si="189"/>
        <v>42166.184560185182</v>
      </c>
      <c r="T2027" s="10">
        <f t="shared" si="190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91"/>
        <v>1.3348307999999998</v>
      </c>
      <c r="P2028" s="6">
        <f t="shared" si="186"/>
        <v>73.5</v>
      </c>
      <c r="Q2028" t="str">
        <f t="shared" si="187"/>
        <v>technology</v>
      </c>
      <c r="R2028" t="str">
        <f t="shared" si="188"/>
        <v>hardware</v>
      </c>
      <c r="S2028" s="10">
        <f t="shared" si="189"/>
        <v>41750.165972222225</v>
      </c>
      <c r="T2028" s="10">
        <f t="shared" si="190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91"/>
        <v>1.2024900000000001</v>
      </c>
      <c r="P2029" s="6">
        <f t="shared" si="186"/>
        <v>223.1</v>
      </c>
      <c r="Q2029" t="str">
        <f t="shared" si="187"/>
        <v>technology</v>
      </c>
      <c r="R2029" t="str">
        <f t="shared" si="188"/>
        <v>hardware</v>
      </c>
      <c r="S2029" s="10">
        <f t="shared" si="189"/>
        <v>42093.772210648152</v>
      </c>
      <c r="T2029" s="10">
        <f t="shared" si="190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91"/>
        <v>1.2616666666666667</v>
      </c>
      <c r="P2030" s="6">
        <f t="shared" si="186"/>
        <v>47.91</v>
      </c>
      <c r="Q2030" t="str">
        <f t="shared" si="187"/>
        <v>technology</v>
      </c>
      <c r="R2030" t="str">
        <f t="shared" si="188"/>
        <v>hardware</v>
      </c>
      <c r="S2030" s="10">
        <f t="shared" si="189"/>
        <v>40252.913194444445</v>
      </c>
      <c r="T2030" s="10">
        <f t="shared" si="190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91"/>
        <v>3.6120000000000001</v>
      </c>
      <c r="P2031" s="6">
        <f t="shared" si="186"/>
        <v>96.06</v>
      </c>
      <c r="Q2031" t="str">
        <f t="shared" si="187"/>
        <v>technology</v>
      </c>
      <c r="R2031" t="str">
        <f t="shared" si="188"/>
        <v>hardware</v>
      </c>
      <c r="S2031" s="10">
        <f t="shared" si="189"/>
        <v>41878.021770833337</v>
      </c>
      <c r="T2031" s="10">
        <f t="shared" si="190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91"/>
        <v>2.26239013671875</v>
      </c>
      <c r="P2032" s="6">
        <f t="shared" si="186"/>
        <v>118.61</v>
      </c>
      <c r="Q2032" t="str">
        <f t="shared" si="187"/>
        <v>technology</v>
      </c>
      <c r="R2032" t="str">
        <f t="shared" si="188"/>
        <v>hardware</v>
      </c>
      <c r="S2032" s="10">
        <f t="shared" si="189"/>
        <v>41242.996481481481</v>
      </c>
      <c r="T2032" s="10">
        <f t="shared" si="190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91"/>
        <v>1.2035</v>
      </c>
      <c r="P2033" s="6">
        <f t="shared" si="186"/>
        <v>118.45</v>
      </c>
      <c r="Q2033" t="str">
        <f t="shared" si="187"/>
        <v>technology</v>
      </c>
      <c r="R2033" t="str">
        <f t="shared" si="188"/>
        <v>hardware</v>
      </c>
      <c r="S2033" s="10">
        <f t="shared" si="189"/>
        <v>42013.041666666672</v>
      </c>
      <c r="T2033" s="10">
        <f t="shared" si="190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91"/>
        <v>3.0418799999999999</v>
      </c>
      <c r="P2034" s="6">
        <f t="shared" si="186"/>
        <v>143.21</v>
      </c>
      <c r="Q2034" t="str">
        <f t="shared" si="187"/>
        <v>technology</v>
      </c>
      <c r="R2034" t="str">
        <f t="shared" si="188"/>
        <v>hardware</v>
      </c>
      <c r="S2034" s="10">
        <f t="shared" si="189"/>
        <v>42719.208333333328</v>
      </c>
      <c r="T2034" s="10">
        <f t="shared" si="190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91"/>
        <v>1.7867599999999999</v>
      </c>
      <c r="P2035" s="6">
        <f t="shared" si="186"/>
        <v>282.72000000000003</v>
      </c>
      <c r="Q2035" t="str">
        <f t="shared" si="187"/>
        <v>technology</v>
      </c>
      <c r="R2035" t="str">
        <f t="shared" si="188"/>
        <v>hardware</v>
      </c>
      <c r="S2035" s="10">
        <f t="shared" si="189"/>
        <v>41755.082384259258</v>
      </c>
      <c r="T2035" s="10">
        <f t="shared" si="190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91"/>
        <v>3.868199871794872</v>
      </c>
      <c r="P2036" s="6">
        <f t="shared" si="186"/>
        <v>593.94000000000005</v>
      </c>
      <c r="Q2036" t="str">
        <f t="shared" si="187"/>
        <v>technology</v>
      </c>
      <c r="R2036" t="str">
        <f t="shared" si="188"/>
        <v>hardware</v>
      </c>
      <c r="S2036" s="10">
        <f t="shared" si="189"/>
        <v>42131.290277777778</v>
      </c>
      <c r="T2036" s="10">
        <f t="shared" si="190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91"/>
        <v>2.1103642500000004</v>
      </c>
      <c r="P2037" s="6">
        <f t="shared" si="186"/>
        <v>262.16000000000003</v>
      </c>
      <c r="Q2037" t="str">
        <f t="shared" si="187"/>
        <v>technology</v>
      </c>
      <c r="R2037" t="str">
        <f t="shared" si="188"/>
        <v>hardware</v>
      </c>
      <c r="S2037" s="10">
        <f t="shared" si="189"/>
        <v>42357.041666666672</v>
      </c>
      <c r="T2037" s="10">
        <f t="shared" si="190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91"/>
        <v>1.3166833333333334</v>
      </c>
      <c r="P2038" s="6">
        <f t="shared" si="186"/>
        <v>46.58</v>
      </c>
      <c r="Q2038" t="str">
        <f t="shared" si="187"/>
        <v>technology</v>
      </c>
      <c r="R2038" t="str">
        <f t="shared" si="188"/>
        <v>hardware</v>
      </c>
      <c r="S2038" s="10">
        <f t="shared" si="189"/>
        <v>41768.864803240744</v>
      </c>
      <c r="T2038" s="10">
        <f t="shared" si="190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91"/>
        <v>3.0047639999999998</v>
      </c>
      <c r="P2039" s="6">
        <f t="shared" si="186"/>
        <v>70.040000000000006</v>
      </c>
      <c r="Q2039" t="str">
        <f t="shared" si="187"/>
        <v>technology</v>
      </c>
      <c r="R2039" t="str">
        <f t="shared" si="188"/>
        <v>hardware</v>
      </c>
      <c r="S2039" s="10">
        <f t="shared" si="189"/>
        <v>41638.251770833333</v>
      </c>
      <c r="T2039" s="10">
        <f t="shared" si="190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91"/>
        <v>4.2051249999999998</v>
      </c>
      <c r="P2040" s="6">
        <f t="shared" si="186"/>
        <v>164.91</v>
      </c>
      <c r="Q2040" t="str">
        <f t="shared" si="187"/>
        <v>technology</v>
      </c>
      <c r="R2040" t="str">
        <f t="shared" si="188"/>
        <v>hardware</v>
      </c>
      <c r="S2040" s="10">
        <f t="shared" si="189"/>
        <v>41456.75</v>
      </c>
      <c r="T2040" s="10">
        <f t="shared" si="190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91"/>
        <v>1.362168</v>
      </c>
      <c r="P2041" s="6">
        <f t="shared" si="186"/>
        <v>449.26</v>
      </c>
      <c r="Q2041" t="str">
        <f t="shared" si="187"/>
        <v>technology</v>
      </c>
      <c r="R2041" t="str">
        <f t="shared" si="188"/>
        <v>hardware</v>
      </c>
      <c r="S2041" s="10">
        <f t="shared" si="189"/>
        <v>42705.207638888889</v>
      </c>
      <c r="T2041" s="10">
        <f t="shared" si="190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91"/>
        <v>2.4817133333333334</v>
      </c>
      <c r="P2042" s="6">
        <f t="shared" si="186"/>
        <v>27.47</v>
      </c>
      <c r="Q2042" t="str">
        <f t="shared" si="187"/>
        <v>technology</v>
      </c>
      <c r="R2042" t="str">
        <f t="shared" si="188"/>
        <v>hardware</v>
      </c>
      <c r="S2042" s="10">
        <f t="shared" si="189"/>
        <v>41593.968784722223</v>
      </c>
      <c r="T2042" s="10">
        <f t="shared" si="190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91"/>
        <v>1.8186315789473684</v>
      </c>
      <c r="P2043" s="6">
        <f t="shared" si="186"/>
        <v>143.97999999999999</v>
      </c>
      <c r="Q2043" t="str">
        <f t="shared" si="187"/>
        <v>technology</v>
      </c>
      <c r="R2043" t="str">
        <f t="shared" si="188"/>
        <v>hardware</v>
      </c>
      <c r="S2043" s="10">
        <f t="shared" si="189"/>
        <v>42684.567442129628</v>
      </c>
      <c r="T2043" s="10">
        <f t="shared" si="190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91"/>
        <v>1.2353000000000001</v>
      </c>
      <c r="P2044" s="6">
        <f t="shared" si="186"/>
        <v>88.24</v>
      </c>
      <c r="Q2044" t="str">
        <f t="shared" si="187"/>
        <v>technology</v>
      </c>
      <c r="R2044" t="str">
        <f t="shared" si="188"/>
        <v>hardware</v>
      </c>
      <c r="S2044" s="10">
        <f t="shared" si="189"/>
        <v>42391.708032407405</v>
      </c>
      <c r="T2044" s="10">
        <f t="shared" si="190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91"/>
        <v>5.0620938628158845</v>
      </c>
      <c r="P2045" s="6">
        <f t="shared" si="186"/>
        <v>36.33</v>
      </c>
      <c r="Q2045" t="str">
        <f t="shared" si="187"/>
        <v>technology</v>
      </c>
      <c r="R2045" t="str">
        <f t="shared" si="188"/>
        <v>hardware</v>
      </c>
      <c r="S2045" s="10">
        <f t="shared" si="189"/>
        <v>42715.207638888889</v>
      </c>
      <c r="T2045" s="10">
        <f t="shared" si="190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91"/>
        <v>1.0821333333333334</v>
      </c>
      <c r="P2046" s="6">
        <f t="shared" si="186"/>
        <v>90.18</v>
      </c>
      <c r="Q2046" t="str">
        <f t="shared" si="187"/>
        <v>technology</v>
      </c>
      <c r="R2046" t="str">
        <f t="shared" si="188"/>
        <v>hardware</v>
      </c>
      <c r="S2046" s="10">
        <f t="shared" si="189"/>
        <v>42168.684189814812</v>
      </c>
      <c r="T2046" s="10">
        <f t="shared" si="190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91"/>
        <v>8.1918387755102042</v>
      </c>
      <c r="P2047" s="6">
        <f t="shared" si="186"/>
        <v>152.62</v>
      </c>
      <c r="Q2047" t="str">
        <f t="shared" si="187"/>
        <v>technology</v>
      </c>
      <c r="R2047" t="str">
        <f t="shared" si="188"/>
        <v>hardware</v>
      </c>
      <c r="S2047" s="10">
        <f t="shared" si="189"/>
        <v>41099.088506944441</v>
      </c>
      <c r="T2047" s="10">
        <f t="shared" si="190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91"/>
        <v>1.2110000000000001</v>
      </c>
      <c r="P2048" s="6">
        <f t="shared" si="186"/>
        <v>55.81</v>
      </c>
      <c r="Q2048" t="str">
        <f t="shared" si="187"/>
        <v>technology</v>
      </c>
      <c r="R2048" t="str">
        <f t="shared" si="188"/>
        <v>hardware</v>
      </c>
      <c r="S2048" s="10">
        <f t="shared" si="189"/>
        <v>41417.171805555554</v>
      </c>
      <c r="T2048" s="10">
        <f t="shared" si="190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91"/>
        <v>1.0299897959183673</v>
      </c>
      <c r="P2049" s="6">
        <f t="shared" si="186"/>
        <v>227.85</v>
      </c>
      <c r="Q2049" t="str">
        <f t="shared" si="187"/>
        <v>technology</v>
      </c>
      <c r="R2049" t="str">
        <f t="shared" si="188"/>
        <v>hardware</v>
      </c>
      <c r="S2049" s="10">
        <f t="shared" si="189"/>
        <v>42111</v>
      </c>
      <c r="T2049" s="10">
        <f t="shared" si="190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91"/>
        <v>1.4833229411764706</v>
      </c>
      <c r="P2050" s="6">
        <f t="shared" ref="P2050:P2113" si="192">ROUND(E2050/L2050,2)</f>
        <v>91.83</v>
      </c>
      <c r="Q2050" t="str">
        <f t="shared" si="187"/>
        <v>technology</v>
      </c>
      <c r="R2050" t="str">
        <f t="shared" si="188"/>
        <v>hardware</v>
      </c>
      <c r="S2050" s="10">
        <f t="shared" si="189"/>
        <v>41417.651516203703</v>
      </c>
      <c r="T2050" s="10">
        <f t="shared" si="190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191"/>
        <v>1.2019070000000001</v>
      </c>
      <c r="P2051" s="6">
        <f t="shared" si="192"/>
        <v>80.989999999999995</v>
      </c>
      <c r="Q2051" t="str">
        <f t="shared" ref="Q2051:Q2114" si="193">LEFT($N2051,FIND("/",$N2051)-1)</f>
        <v>technology</v>
      </c>
      <c r="R2051" t="str">
        <f t="shared" ref="R2051:R2114" si="194">RIGHT($N2051,LEN($N2051)-FIND("/",$N2051))</f>
        <v>hardware</v>
      </c>
      <c r="S2051" s="10">
        <f t="shared" ref="S2051:S2114" si="195">((($I2051/60)/60)/24)+DATE(1970,1,1)</f>
        <v>41610.957638888889</v>
      </c>
      <c r="T2051" s="10">
        <f t="shared" ref="T2051:T2114" si="196">((($J2051/60)/60)/24)+DATE(1970,1,1)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1"/>
        <v>4.7327000000000004</v>
      </c>
      <c r="P2052" s="6">
        <f t="shared" si="192"/>
        <v>278.39</v>
      </c>
      <c r="Q2052" t="str">
        <f t="shared" si="193"/>
        <v>technology</v>
      </c>
      <c r="R2052" t="str">
        <f t="shared" si="194"/>
        <v>hardware</v>
      </c>
      <c r="S2052" s="10">
        <f t="shared" si="195"/>
        <v>42155.071504629625</v>
      </c>
      <c r="T2052" s="10">
        <f t="shared" si="196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ref="O2053:O2116" si="197">$E2053/$D2053</f>
        <v>1.303625</v>
      </c>
      <c r="P2053" s="6">
        <f t="shared" si="192"/>
        <v>43.1</v>
      </c>
      <c r="Q2053" t="str">
        <f t="shared" si="193"/>
        <v>technology</v>
      </c>
      <c r="R2053" t="str">
        <f t="shared" si="194"/>
        <v>hardware</v>
      </c>
      <c r="S2053" s="10">
        <f t="shared" si="195"/>
        <v>41634.022418981483</v>
      </c>
      <c r="T2053" s="10">
        <f t="shared" si="196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7"/>
        <v>3.5304799999999998</v>
      </c>
      <c r="P2054" s="6">
        <f t="shared" si="192"/>
        <v>326.29000000000002</v>
      </c>
      <c r="Q2054" t="str">
        <f t="shared" si="193"/>
        <v>technology</v>
      </c>
      <c r="R2054" t="str">
        <f t="shared" si="194"/>
        <v>hardware</v>
      </c>
      <c r="S2054" s="10">
        <f t="shared" si="195"/>
        <v>42420.08394675926</v>
      </c>
      <c r="T2054" s="10">
        <f t="shared" si="196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7"/>
        <v>1.0102</v>
      </c>
      <c r="P2055" s="6">
        <f t="shared" si="192"/>
        <v>41.74</v>
      </c>
      <c r="Q2055" t="str">
        <f t="shared" si="193"/>
        <v>technology</v>
      </c>
      <c r="R2055" t="str">
        <f t="shared" si="194"/>
        <v>hardware</v>
      </c>
      <c r="S2055" s="10">
        <f t="shared" si="195"/>
        <v>42333.659155092595</v>
      </c>
      <c r="T2055" s="10">
        <f t="shared" si="196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7"/>
        <v>1.1359142857142857</v>
      </c>
      <c r="P2056" s="6">
        <f t="shared" si="192"/>
        <v>64.02</v>
      </c>
      <c r="Q2056" t="str">
        <f t="shared" si="193"/>
        <v>technology</v>
      </c>
      <c r="R2056" t="str">
        <f t="shared" si="194"/>
        <v>hardware</v>
      </c>
      <c r="S2056" s="10">
        <f t="shared" si="195"/>
        <v>41761.520949074074</v>
      </c>
      <c r="T2056" s="10">
        <f t="shared" si="196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7"/>
        <v>1.6741666666666666</v>
      </c>
      <c r="P2057" s="6">
        <f t="shared" si="192"/>
        <v>99.46</v>
      </c>
      <c r="Q2057" t="str">
        <f t="shared" si="193"/>
        <v>technology</v>
      </c>
      <c r="R2057" t="str">
        <f t="shared" si="194"/>
        <v>hardware</v>
      </c>
      <c r="S2057" s="10">
        <f t="shared" si="195"/>
        <v>41976.166666666672</v>
      </c>
      <c r="T2057" s="10">
        <f t="shared" si="196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7"/>
        <v>1.5345200000000001</v>
      </c>
      <c r="P2058" s="6">
        <f t="shared" si="192"/>
        <v>138.49</v>
      </c>
      <c r="Q2058" t="str">
        <f t="shared" si="193"/>
        <v>technology</v>
      </c>
      <c r="R2058" t="str">
        <f t="shared" si="194"/>
        <v>hardware</v>
      </c>
      <c r="S2058" s="10">
        <f t="shared" si="195"/>
        <v>41381.76090277778</v>
      </c>
      <c r="T2058" s="10">
        <f t="shared" si="196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7"/>
        <v>2.022322</v>
      </c>
      <c r="P2059" s="6">
        <f t="shared" si="192"/>
        <v>45.55</v>
      </c>
      <c r="Q2059" t="str">
        <f t="shared" si="193"/>
        <v>technology</v>
      </c>
      <c r="R2059" t="str">
        <f t="shared" si="194"/>
        <v>hardware</v>
      </c>
      <c r="S2059" s="10">
        <f t="shared" si="195"/>
        <v>42426.494583333333</v>
      </c>
      <c r="T2059" s="10">
        <f t="shared" si="196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7"/>
        <v>1.6828125</v>
      </c>
      <c r="P2060" s="6">
        <f t="shared" si="192"/>
        <v>10.51</v>
      </c>
      <c r="Q2060" t="str">
        <f t="shared" si="193"/>
        <v>technology</v>
      </c>
      <c r="R2060" t="str">
        <f t="shared" si="194"/>
        <v>hardware</v>
      </c>
      <c r="S2060" s="10">
        <f t="shared" si="195"/>
        <v>42065.833333333328</v>
      </c>
      <c r="T2060" s="10">
        <f t="shared" si="196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7"/>
        <v>1.4345666666666668</v>
      </c>
      <c r="P2061" s="6">
        <f t="shared" si="192"/>
        <v>114.77</v>
      </c>
      <c r="Q2061" t="str">
        <f t="shared" si="193"/>
        <v>technology</v>
      </c>
      <c r="R2061" t="str">
        <f t="shared" si="194"/>
        <v>hardware</v>
      </c>
      <c r="S2061" s="10">
        <f t="shared" si="195"/>
        <v>42400.915972222225</v>
      </c>
      <c r="T2061" s="10">
        <f t="shared" si="196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7"/>
        <v>1.964</v>
      </c>
      <c r="P2062" s="6">
        <f t="shared" si="192"/>
        <v>36</v>
      </c>
      <c r="Q2062" t="str">
        <f t="shared" si="193"/>
        <v>technology</v>
      </c>
      <c r="R2062" t="str">
        <f t="shared" si="194"/>
        <v>hardware</v>
      </c>
      <c r="S2062" s="10">
        <f t="shared" si="195"/>
        <v>41843.642939814818</v>
      </c>
      <c r="T2062" s="10">
        <f t="shared" si="196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7"/>
        <v>1.0791999999999999</v>
      </c>
      <c r="P2063" s="6">
        <f t="shared" si="192"/>
        <v>154.16999999999999</v>
      </c>
      <c r="Q2063" t="str">
        <f t="shared" si="193"/>
        <v>technology</v>
      </c>
      <c r="R2063" t="str">
        <f t="shared" si="194"/>
        <v>hardware</v>
      </c>
      <c r="S2063" s="10">
        <f t="shared" si="195"/>
        <v>42735.764513888891</v>
      </c>
      <c r="T2063" s="10">
        <f t="shared" si="196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7"/>
        <v>1.14977</v>
      </c>
      <c r="P2064" s="6">
        <f t="shared" si="192"/>
        <v>566.39</v>
      </c>
      <c r="Q2064" t="str">
        <f t="shared" si="193"/>
        <v>technology</v>
      </c>
      <c r="R2064" t="str">
        <f t="shared" si="194"/>
        <v>hardware</v>
      </c>
      <c r="S2064" s="10">
        <f t="shared" si="195"/>
        <v>42453.341412037036</v>
      </c>
      <c r="T2064" s="10">
        <f t="shared" si="196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7"/>
        <v>1.4804999999999999</v>
      </c>
      <c r="P2065" s="6">
        <f t="shared" si="192"/>
        <v>120.86</v>
      </c>
      <c r="Q2065" t="str">
        <f t="shared" si="193"/>
        <v>technology</v>
      </c>
      <c r="R2065" t="str">
        <f t="shared" si="194"/>
        <v>hardware</v>
      </c>
      <c r="S2065" s="10">
        <f t="shared" si="195"/>
        <v>42505.73265046296</v>
      </c>
      <c r="T2065" s="10">
        <f t="shared" si="196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7"/>
        <v>1.9116676082790633</v>
      </c>
      <c r="P2066" s="6">
        <f t="shared" si="192"/>
        <v>86.16</v>
      </c>
      <c r="Q2066" t="str">
        <f t="shared" si="193"/>
        <v>technology</v>
      </c>
      <c r="R2066" t="str">
        <f t="shared" si="194"/>
        <v>hardware</v>
      </c>
      <c r="S2066" s="10">
        <f t="shared" si="195"/>
        <v>41425.5</v>
      </c>
      <c r="T2066" s="10">
        <f t="shared" si="196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7"/>
        <v>1.99215125</v>
      </c>
      <c r="P2067" s="6">
        <f t="shared" si="192"/>
        <v>51.21</v>
      </c>
      <c r="Q2067" t="str">
        <f t="shared" si="193"/>
        <v>technology</v>
      </c>
      <c r="R2067" t="str">
        <f t="shared" si="194"/>
        <v>hardware</v>
      </c>
      <c r="S2067" s="10">
        <f t="shared" si="195"/>
        <v>41633.333668981482</v>
      </c>
      <c r="T2067" s="10">
        <f t="shared" si="196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7"/>
        <v>2.1859999999999999</v>
      </c>
      <c r="P2068" s="6">
        <f t="shared" si="192"/>
        <v>67.260000000000005</v>
      </c>
      <c r="Q2068" t="str">
        <f t="shared" si="193"/>
        <v>technology</v>
      </c>
      <c r="R2068" t="str">
        <f t="shared" si="194"/>
        <v>hardware</v>
      </c>
      <c r="S2068" s="10">
        <f t="shared" si="195"/>
        <v>41874.771793981483</v>
      </c>
      <c r="T2068" s="10">
        <f t="shared" si="196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7"/>
        <v>1.2686868686868686</v>
      </c>
      <c r="P2069" s="6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10">
        <f t="shared" si="195"/>
        <v>42148.853888888887</v>
      </c>
      <c r="T2069" s="10">
        <f t="shared" si="196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7"/>
        <v>1.0522388</v>
      </c>
      <c r="P2070" s="6">
        <f t="shared" si="192"/>
        <v>346.13</v>
      </c>
      <c r="Q2070" t="str">
        <f t="shared" si="193"/>
        <v>technology</v>
      </c>
      <c r="R2070" t="str">
        <f t="shared" si="194"/>
        <v>hardware</v>
      </c>
      <c r="S2070" s="10">
        <f t="shared" si="195"/>
        <v>42663.841608796298</v>
      </c>
      <c r="T2070" s="10">
        <f t="shared" si="196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7"/>
        <v>1.2840666000000001</v>
      </c>
      <c r="P2071" s="6">
        <f t="shared" si="192"/>
        <v>244.12</v>
      </c>
      <c r="Q2071" t="str">
        <f t="shared" si="193"/>
        <v>technology</v>
      </c>
      <c r="R2071" t="str">
        <f t="shared" si="194"/>
        <v>hardware</v>
      </c>
      <c r="S2071" s="10">
        <f t="shared" si="195"/>
        <v>42371.972118055557</v>
      </c>
      <c r="T2071" s="10">
        <f t="shared" si="196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7"/>
        <v>3.1732719999999999</v>
      </c>
      <c r="P2072" s="6">
        <f t="shared" si="192"/>
        <v>259.25</v>
      </c>
      <c r="Q2072" t="str">
        <f t="shared" si="193"/>
        <v>technology</v>
      </c>
      <c r="R2072" t="str">
        <f t="shared" si="194"/>
        <v>hardware</v>
      </c>
      <c r="S2072" s="10">
        <f t="shared" si="195"/>
        <v>42549.6565162037</v>
      </c>
      <c r="T2072" s="10">
        <f t="shared" si="196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7"/>
        <v>2.8073000000000001</v>
      </c>
      <c r="P2073" s="6">
        <f t="shared" si="192"/>
        <v>201.96</v>
      </c>
      <c r="Q2073" t="str">
        <f t="shared" si="193"/>
        <v>technology</v>
      </c>
      <c r="R2073" t="str">
        <f t="shared" si="194"/>
        <v>hardware</v>
      </c>
      <c r="S2073" s="10">
        <f t="shared" si="195"/>
        <v>42645.278749999998</v>
      </c>
      <c r="T2073" s="10">
        <f t="shared" si="196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7"/>
        <v>1.1073146853146854</v>
      </c>
      <c r="P2074" s="6">
        <f t="shared" si="192"/>
        <v>226.21</v>
      </c>
      <c r="Q2074" t="str">
        <f t="shared" si="193"/>
        <v>technology</v>
      </c>
      <c r="R2074" t="str">
        <f t="shared" si="194"/>
        <v>hardware</v>
      </c>
      <c r="S2074" s="10">
        <f t="shared" si="195"/>
        <v>42497.581388888888</v>
      </c>
      <c r="T2074" s="10">
        <f t="shared" si="196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7"/>
        <v>1.5260429999999998</v>
      </c>
      <c r="P2075" s="6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10">
        <f t="shared" si="195"/>
        <v>42132.668032407411</v>
      </c>
      <c r="T2075" s="10">
        <f t="shared" si="196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7"/>
        <v>1.0249999999999999</v>
      </c>
      <c r="P2076" s="6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10">
        <f t="shared" si="195"/>
        <v>42496.826180555552</v>
      </c>
      <c r="T2076" s="10">
        <f t="shared" si="196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7"/>
        <v>16.783738373837384</v>
      </c>
      <c r="P2077" s="6">
        <f t="shared" si="192"/>
        <v>20.47</v>
      </c>
      <c r="Q2077" t="str">
        <f t="shared" si="193"/>
        <v>technology</v>
      </c>
      <c r="R2077" t="str">
        <f t="shared" si="194"/>
        <v>hardware</v>
      </c>
      <c r="S2077" s="10">
        <f t="shared" si="195"/>
        <v>41480.681574074071</v>
      </c>
      <c r="T2077" s="10">
        <f t="shared" si="196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7"/>
        <v>5.4334915642458101</v>
      </c>
      <c r="P2078" s="6">
        <f t="shared" si="192"/>
        <v>116.35</v>
      </c>
      <c r="Q2078" t="str">
        <f t="shared" si="193"/>
        <v>technology</v>
      </c>
      <c r="R2078" t="str">
        <f t="shared" si="194"/>
        <v>hardware</v>
      </c>
      <c r="S2078" s="10">
        <f t="shared" si="195"/>
        <v>41843.880659722221</v>
      </c>
      <c r="T2078" s="10">
        <f t="shared" si="196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7"/>
        <v>1.1550800000000001</v>
      </c>
      <c r="P2079" s="6">
        <f t="shared" si="192"/>
        <v>307.2</v>
      </c>
      <c r="Q2079" t="str">
        <f t="shared" si="193"/>
        <v>technology</v>
      </c>
      <c r="R2079" t="str">
        <f t="shared" si="194"/>
        <v>hardware</v>
      </c>
      <c r="S2079" s="10">
        <f t="shared" si="195"/>
        <v>42160.875</v>
      </c>
      <c r="T2079" s="10">
        <f t="shared" si="196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7"/>
        <v>1.3120499999999999</v>
      </c>
      <c r="P2080" s="6">
        <f t="shared" si="192"/>
        <v>546.69000000000005</v>
      </c>
      <c r="Q2080" t="str">
        <f t="shared" si="193"/>
        <v>technology</v>
      </c>
      <c r="R2080" t="str">
        <f t="shared" si="194"/>
        <v>hardware</v>
      </c>
      <c r="S2080" s="10">
        <f t="shared" si="195"/>
        <v>42722.771493055552</v>
      </c>
      <c r="T2080" s="10">
        <f t="shared" si="196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7"/>
        <v>2.8816999999999999</v>
      </c>
      <c r="P2081" s="6">
        <f t="shared" si="192"/>
        <v>47.47</v>
      </c>
      <c r="Q2081" t="str">
        <f t="shared" si="193"/>
        <v>technology</v>
      </c>
      <c r="R2081" t="str">
        <f t="shared" si="194"/>
        <v>hardware</v>
      </c>
      <c r="S2081" s="10">
        <f t="shared" si="195"/>
        <v>42180.791666666672</v>
      </c>
      <c r="T2081" s="10">
        <f t="shared" si="196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7"/>
        <v>5.0780000000000003</v>
      </c>
      <c r="P2082" s="6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10">
        <f t="shared" si="195"/>
        <v>42319.998842592591</v>
      </c>
      <c r="T2082" s="10">
        <f t="shared" si="196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7"/>
        <v>1.1457142857142857</v>
      </c>
      <c r="P2083" s="6">
        <f t="shared" si="192"/>
        <v>72.91</v>
      </c>
      <c r="Q2083" t="str">
        <f t="shared" si="193"/>
        <v>music</v>
      </c>
      <c r="R2083" t="str">
        <f t="shared" si="194"/>
        <v>indie rock</v>
      </c>
      <c r="S2083" s="10">
        <f t="shared" si="195"/>
        <v>41045.207638888889</v>
      </c>
      <c r="T2083" s="10">
        <f t="shared" si="196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7"/>
        <v>1.1073333333333333</v>
      </c>
      <c r="P2084" s="6">
        <f t="shared" si="192"/>
        <v>43.71</v>
      </c>
      <c r="Q2084" t="str">
        <f t="shared" si="193"/>
        <v>music</v>
      </c>
      <c r="R2084" t="str">
        <f t="shared" si="194"/>
        <v>indie rock</v>
      </c>
      <c r="S2084" s="10">
        <f t="shared" si="195"/>
        <v>40871.161990740737</v>
      </c>
      <c r="T2084" s="10">
        <f t="shared" si="196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7"/>
        <v>1.1333333333333333</v>
      </c>
      <c r="P2085" s="6">
        <f t="shared" si="192"/>
        <v>34</v>
      </c>
      <c r="Q2085" t="str">
        <f t="shared" si="193"/>
        <v>music</v>
      </c>
      <c r="R2085" t="str">
        <f t="shared" si="194"/>
        <v>indie rock</v>
      </c>
      <c r="S2085" s="10">
        <f t="shared" si="195"/>
        <v>41064.72216435185</v>
      </c>
      <c r="T2085" s="10">
        <f t="shared" si="196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7"/>
        <v>1.0833333333333333</v>
      </c>
      <c r="P2086" s="6">
        <f t="shared" si="192"/>
        <v>70.650000000000006</v>
      </c>
      <c r="Q2086" t="str">
        <f t="shared" si="193"/>
        <v>music</v>
      </c>
      <c r="R2086" t="str">
        <f t="shared" si="194"/>
        <v>indie rock</v>
      </c>
      <c r="S2086" s="10">
        <f t="shared" si="195"/>
        <v>41763.290972222225</v>
      </c>
      <c r="T2086" s="10">
        <f t="shared" si="196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7"/>
        <v>1.2353333333333334</v>
      </c>
      <c r="P2087" s="6">
        <f t="shared" si="192"/>
        <v>89.3</v>
      </c>
      <c r="Q2087" t="str">
        <f t="shared" si="193"/>
        <v>music</v>
      </c>
      <c r="R2087" t="str">
        <f t="shared" si="194"/>
        <v>indie rock</v>
      </c>
      <c r="S2087" s="10">
        <f t="shared" si="195"/>
        <v>41105.835497685184</v>
      </c>
      <c r="T2087" s="10">
        <f t="shared" si="196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7"/>
        <v>1.0069999999999999</v>
      </c>
      <c r="P2088" s="6">
        <f t="shared" si="192"/>
        <v>115.09</v>
      </c>
      <c r="Q2088" t="str">
        <f t="shared" si="193"/>
        <v>music</v>
      </c>
      <c r="R2088" t="str">
        <f t="shared" si="194"/>
        <v>indie rock</v>
      </c>
      <c r="S2088" s="10">
        <f t="shared" si="195"/>
        <v>40891.207638888889</v>
      </c>
      <c r="T2088" s="10">
        <f t="shared" si="196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7"/>
        <v>1.0353333333333334</v>
      </c>
      <c r="P2089" s="6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10">
        <f t="shared" si="195"/>
        <v>40794.204375000001</v>
      </c>
      <c r="T2089" s="10">
        <f t="shared" si="196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7"/>
        <v>1.1551066666666667</v>
      </c>
      <c r="P2090" s="6">
        <f t="shared" si="192"/>
        <v>46.2</v>
      </c>
      <c r="Q2090" t="str">
        <f t="shared" si="193"/>
        <v>music</v>
      </c>
      <c r="R2090" t="str">
        <f t="shared" si="194"/>
        <v>indie rock</v>
      </c>
      <c r="S2090" s="10">
        <f t="shared" si="195"/>
        <v>40432.165972222225</v>
      </c>
      <c r="T2090" s="10">
        <f t="shared" si="196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7"/>
        <v>1.2040040000000001</v>
      </c>
      <c r="P2091" s="6">
        <f t="shared" si="192"/>
        <v>48.55</v>
      </c>
      <c r="Q2091" t="str">
        <f t="shared" si="193"/>
        <v>music</v>
      </c>
      <c r="R2091" t="str">
        <f t="shared" si="194"/>
        <v>indie rock</v>
      </c>
      <c r="S2091" s="10">
        <f t="shared" si="195"/>
        <v>41488.076319444444</v>
      </c>
      <c r="T2091" s="10">
        <f t="shared" si="196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7"/>
        <v>1.1504037499999999</v>
      </c>
      <c r="P2092" s="6">
        <f t="shared" si="192"/>
        <v>57.52</v>
      </c>
      <c r="Q2092" t="str">
        <f t="shared" si="193"/>
        <v>music</v>
      </c>
      <c r="R2092" t="str">
        <f t="shared" si="194"/>
        <v>indie rock</v>
      </c>
      <c r="S2092" s="10">
        <f t="shared" si="195"/>
        <v>41329.381423611114</v>
      </c>
      <c r="T2092" s="10">
        <f t="shared" si="196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7"/>
        <v>1.2046777777777777</v>
      </c>
      <c r="P2093" s="6">
        <f t="shared" si="192"/>
        <v>88.15</v>
      </c>
      <c r="Q2093" t="str">
        <f t="shared" si="193"/>
        <v>music</v>
      </c>
      <c r="R2093" t="str">
        <f t="shared" si="194"/>
        <v>indie rock</v>
      </c>
      <c r="S2093" s="10">
        <f t="shared" si="195"/>
        <v>40603.833333333336</v>
      </c>
      <c r="T2093" s="10">
        <f t="shared" si="196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7"/>
        <v>1.0128333333333333</v>
      </c>
      <c r="P2094" s="6">
        <f t="shared" si="192"/>
        <v>110.49</v>
      </c>
      <c r="Q2094" t="str">
        <f t="shared" si="193"/>
        <v>music</v>
      </c>
      <c r="R2094" t="str">
        <f t="shared" si="194"/>
        <v>indie rock</v>
      </c>
      <c r="S2094" s="10">
        <f t="shared" si="195"/>
        <v>40823.707546296297</v>
      </c>
      <c r="T2094" s="10">
        <f t="shared" si="196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7"/>
        <v>1.0246666666666666</v>
      </c>
      <c r="P2095" s="6">
        <f t="shared" si="192"/>
        <v>66.83</v>
      </c>
      <c r="Q2095" t="str">
        <f t="shared" si="193"/>
        <v>music</v>
      </c>
      <c r="R2095" t="str">
        <f t="shared" si="194"/>
        <v>indie rock</v>
      </c>
      <c r="S2095" s="10">
        <f t="shared" si="195"/>
        <v>41265.896203703705</v>
      </c>
      <c r="T2095" s="10">
        <f t="shared" si="196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7"/>
        <v>1.2054285714285715</v>
      </c>
      <c r="P2096" s="6">
        <f t="shared" si="192"/>
        <v>58.6</v>
      </c>
      <c r="Q2096" t="str">
        <f t="shared" si="193"/>
        <v>music</v>
      </c>
      <c r="R2096" t="str">
        <f t="shared" si="194"/>
        <v>indie rock</v>
      </c>
      <c r="S2096" s="10">
        <f t="shared" si="195"/>
        <v>40973.125</v>
      </c>
      <c r="T2096" s="10">
        <f t="shared" si="196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7"/>
        <v>1</v>
      </c>
      <c r="P2097" s="6">
        <f t="shared" si="192"/>
        <v>113.64</v>
      </c>
      <c r="Q2097" t="str">
        <f t="shared" si="193"/>
        <v>music</v>
      </c>
      <c r="R2097" t="str">
        <f t="shared" si="194"/>
        <v>indie rock</v>
      </c>
      <c r="S2097" s="10">
        <f t="shared" si="195"/>
        <v>40818.733483796292</v>
      </c>
      <c r="T2097" s="10">
        <f t="shared" si="196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7"/>
        <v>1.0166666666666666</v>
      </c>
      <c r="P2098" s="6">
        <f t="shared" si="192"/>
        <v>43.57</v>
      </c>
      <c r="Q2098" t="str">
        <f t="shared" si="193"/>
        <v>music</v>
      </c>
      <c r="R2098" t="str">
        <f t="shared" si="194"/>
        <v>indie rock</v>
      </c>
      <c r="S2098" s="10">
        <f t="shared" si="195"/>
        <v>41208.165972222225</v>
      </c>
      <c r="T2098" s="10">
        <f t="shared" si="196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7"/>
        <v>1</v>
      </c>
      <c r="P2099" s="6">
        <f t="shared" si="192"/>
        <v>78.95</v>
      </c>
      <c r="Q2099" t="str">
        <f t="shared" si="193"/>
        <v>music</v>
      </c>
      <c r="R2099" t="str">
        <f t="shared" si="194"/>
        <v>indie rock</v>
      </c>
      <c r="S2099" s="10">
        <f t="shared" si="195"/>
        <v>40878.626562500001</v>
      </c>
      <c r="T2099" s="10">
        <f t="shared" si="196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7"/>
        <v>1.0033333333333334</v>
      </c>
      <c r="P2100" s="6">
        <f t="shared" si="192"/>
        <v>188.13</v>
      </c>
      <c r="Q2100" t="str">
        <f t="shared" si="193"/>
        <v>music</v>
      </c>
      <c r="R2100" t="str">
        <f t="shared" si="194"/>
        <v>indie rock</v>
      </c>
      <c r="S2100" s="10">
        <f t="shared" si="195"/>
        <v>40976.11383101852</v>
      </c>
      <c r="T2100" s="10">
        <f t="shared" si="196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7"/>
        <v>1.3236666666666668</v>
      </c>
      <c r="P2101" s="6">
        <f t="shared" si="192"/>
        <v>63.03</v>
      </c>
      <c r="Q2101" t="str">
        <f t="shared" si="193"/>
        <v>music</v>
      </c>
      <c r="R2101" t="str">
        <f t="shared" si="194"/>
        <v>indie rock</v>
      </c>
      <c r="S2101" s="10">
        <f t="shared" si="195"/>
        <v>42187.152777777781</v>
      </c>
      <c r="T2101" s="10">
        <f t="shared" si="196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7"/>
        <v>1.3666666666666667</v>
      </c>
      <c r="P2102" s="6">
        <f t="shared" si="192"/>
        <v>30.37</v>
      </c>
      <c r="Q2102" t="str">
        <f t="shared" si="193"/>
        <v>music</v>
      </c>
      <c r="R2102" t="str">
        <f t="shared" si="194"/>
        <v>indie rock</v>
      </c>
      <c r="S2102" s="10">
        <f t="shared" si="195"/>
        <v>41090.165972222225</v>
      </c>
      <c r="T2102" s="10">
        <f t="shared" si="196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7"/>
        <v>1.1325000000000001</v>
      </c>
      <c r="P2103" s="6">
        <f t="shared" si="192"/>
        <v>51.48</v>
      </c>
      <c r="Q2103" t="str">
        <f t="shared" si="193"/>
        <v>music</v>
      </c>
      <c r="R2103" t="str">
        <f t="shared" si="194"/>
        <v>indie rock</v>
      </c>
      <c r="S2103" s="10">
        <f t="shared" si="195"/>
        <v>40952.149467592593</v>
      </c>
      <c r="T2103" s="10">
        <f t="shared" si="196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7"/>
        <v>1.36</v>
      </c>
      <c r="P2104" s="6">
        <f t="shared" si="192"/>
        <v>35.79</v>
      </c>
      <c r="Q2104" t="str">
        <f t="shared" si="193"/>
        <v>music</v>
      </c>
      <c r="R2104" t="str">
        <f t="shared" si="194"/>
        <v>indie rock</v>
      </c>
      <c r="S2104" s="10">
        <f t="shared" si="195"/>
        <v>40668.868611111109</v>
      </c>
      <c r="T2104" s="10">
        <f t="shared" si="196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7"/>
        <v>1.4612318374694613</v>
      </c>
      <c r="P2105" s="6">
        <f t="shared" si="192"/>
        <v>98.82</v>
      </c>
      <c r="Q2105" t="str">
        <f t="shared" si="193"/>
        <v>music</v>
      </c>
      <c r="R2105" t="str">
        <f t="shared" si="194"/>
        <v>indie rock</v>
      </c>
      <c r="S2105" s="10">
        <f t="shared" si="195"/>
        <v>41222.7966087963</v>
      </c>
      <c r="T2105" s="10">
        <f t="shared" si="196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7"/>
        <v>1.2949999999999999</v>
      </c>
      <c r="P2106" s="6">
        <f t="shared" si="192"/>
        <v>28</v>
      </c>
      <c r="Q2106" t="str">
        <f t="shared" si="193"/>
        <v>music</v>
      </c>
      <c r="R2106" t="str">
        <f t="shared" si="194"/>
        <v>indie rock</v>
      </c>
      <c r="S2106" s="10">
        <f t="shared" si="195"/>
        <v>41425</v>
      </c>
      <c r="T2106" s="10">
        <f t="shared" si="196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7"/>
        <v>2.54</v>
      </c>
      <c r="P2107" s="6">
        <f t="shared" si="192"/>
        <v>51.31</v>
      </c>
      <c r="Q2107" t="str">
        <f t="shared" si="193"/>
        <v>music</v>
      </c>
      <c r="R2107" t="str">
        <f t="shared" si="194"/>
        <v>indie rock</v>
      </c>
      <c r="S2107" s="10">
        <f t="shared" si="195"/>
        <v>41964.166666666672</v>
      </c>
      <c r="T2107" s="10">
        <f t="shared" si="196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7"/>
        <v>1.0704545454545455</v>
      </c>
      <c r="P2108" s="6">
        <f t="shared" si="192"/>
        <v>53.52</v>
      </c>
      <c r="Q2108" t="str">
        <f t="shared" si="193"/>
        <v>music</v>
      </c>
      <c r="R2108" t="str">
        <f t="shared" si="194"/>
        <v>indie rock</v>
      </c>
      <c r="S2108" s="10">
        <f t="shared" si="195"/>
        <v>41300.21497685185</v>
      </c>
      <c r="T2108" s="10">
        <f t="shared" si="196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7"/>
        <v>1.0773299999999999</v>
      </c>
      <c r="P2109" s="6">
        <f t="shared" si="192"/>
        <v>37.15</v>
      </c>
      <c r="Q2109" t="str">
        <f t="shared" si="193"/>
        <v>music</v>
      </c>
      <c r="R2109" t="str">
        <f t="shared" si="194"/>
        <v>indie rock</v>
      </c>
      <c r="S2109" s="10">
        <f t="shared" si="195"/>
        <v>41955.752233796295</v>
      </c>
      <c r="T2109" s="10">
        <f t="shared" si="196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7"/>
        <v>1.0731250000000001</v>
      </c>
      <c r="P2110" s="6">
        <f t="shared" si="192"/>
        <v>89.9</v>
      </c>
      <c r="Q2110" t="str">
        <f t="shared" si="193"/>
        <v>music</v>
      </c>
      <c r="R2110" t="str">
        <f t="shared" si="194"/>
        <v>indie rock</v>
      </c>
      <c r="S2110" s="10">
        <f t="shared" si="195"/>
        <v>41162.163194444445</v>
      </c>
      <c r="T2110" s="10">
        <f t="shared" si="196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7"/>
        <v>1.06525</v>
      </c>
      <c r="P2111" s="6">
        <f t="shared" si="192"/>
        <v>106.53</v>
      </c>
      <c r="Q2111" t="str">
        <f t="shared" si="193"/>
        <v>music</v>
      </c>
      <c r="R2111" t="str">
        <f t="shared" si="194"/>
        <v>indie rock</v>
      </c>
      <c r="S2111" s="10">
        <f t="shared" si="195"/>
        <v>42190.708530092597</v>
      </c>
      <c r="T2111" s="10">
        <f t="shared" si="196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7"/>
        <v>1.0035000000000001</v>
      </c>
      <c r="P2112" s="6">
        <f t="shared" si="192"/>
        <v>52.82</v>
      </c>
      <c r="Q2112" t="str">
        <f t="shared" si="193"/>
        <v>music</v>
      </c>
      <c r="R2112" t="str">
        <f t="shared" si="194"/>
        <v>indie rock</v>
      </c>
      <c r="S2112" s="10">
        <f t="shared" si="195"/>
        <v>41787.207638888889</v>
      </c>
      <c r="T2112" s="10">
        <f t="shared" si="196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7"/>
        <v>1.0649999999999999</v>
      </c>
      <c r="P2113" s="6">
        <f t="shared" si="192"/>
        <v>54.62</v>
      </c>
      <c r="Q2113" t="str">
        <f t="shared" si="193"/>
        <v>music</v>
      </c>
      <c r="R2113" t="str">
        <f t="shared" si="194"/>
        <v>indie rock</v>
      </c>
      <c r="S2113" s="10">
        <f t="shared" si="195"/>
        <v>40770.041666666664</v>
      </c>
      <c r="T2113" s="10">
        <f t="shared" si="196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7"/>
        <v>1</v>
      </c>
      <c r="P2114" s="6">
        <f t="shared" ref="P2114:P2177" si="198">ROUND(E2114/L2114,2)</f>
        <v>27.27</v>
      </c>
      <c r="Q2114" t="str">
        <f t="shared" si="193"/>
        <v>music</v>
      </c>
      <c r="R2114" t="str">
        <f t="shared" si="194"/>
        <v>indie rock</v>
      </c>
      <c r="S2114" s="10">
        <f t="shared" si="195"/>
        <v>41379.928159722222</v>
      </c>
      <c r="T2114" s="10">
        <f t="shared" si="196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197"/>
        <v>1.0485714285714285</v>
      </c>
      <c r="P2115" s="6">
        <f t="shared" si="198"/>
        <v>68.599999999999994</v>
      </c>
      <c r="Q2115" t="str">
        <f t="shared" ref="Q2115:Q2178" si="199">LEFT($N2115,FIND("/",$N2115)-1)</f>
        <v>music</v>
      </c>
      <c r="R2115" t="str">
        <f t="shared" ref="R2115:R2178" si="200">RIGHT($N2115,LEN($N2115)-FIND("/",$N2115))</f>
        <v>indie rock</v>
      </c>
      <c r="S2115" s="10">
        <f t="shared" ref="S2115:S2178" si="201">((($I2115/60)/60)/24)+DATE(1970,1,1)</f>
        <v>41905.86546296296</v>
      </c>
      <c r="T2115" s="10">
        <f t="shared" ref="T2115:T2178" si="202">((($J2115/60)/60)/24)+DATE(1970,1,1)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7"/>
        <v>1.0469999999999999</v>
      </c>
      <c r="P2116" s="6">
        <f t="shared" si="198"/>
        <v>35.61</v>
      </c>
      <c r="Q2116" t="str">
        <f t="shared" si="199"/>
        <v>music</v>
      </c>
      <c r="R2116" t="str">
        <f t="shared" si="200"/>
        <v>indie rock</v>
      </c>
      <c r="S2116" s="10">
        <f t="shared" si="201"/>
        <v>40521.207638888889</v>
      </c>
      <c r="T2116" s="10">
        <f t="shared" si="202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ref="O2117:O2180" si="203">$E2117/$D2117</f>
        <v>2.2566666666666668</v>
      </c>
      <c r="P2117" s="6">
        <f t="shared" si="198"/>
        <v>94.03</v>
      </c>
      <c r="Q2117" t="str">
        <f t="shared" si="199"/>
        <v>music</v>
      </c>
      <c r="R2117" t="str">
        <f t="shared" si="200"/>
        <v>indie rock</v>
      </c>
      <c r="S2117" s="10">
        <f t="shared" si="201"/>
        <v>40594.081030092595</v>
      </c>
      <c r="T2117" s="10">
        <f t="shared" si="202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203"/>
        <v>1.0090416666666666</v>
      </c>
      <c r="P2118" s="6">
        <f t="shared" si="198"/>
        <v>526.46</v>
      </c>
      <c r="Q2118" t="str">
        <f t="shared" si="199"/>
        <v>music</v>
      </c>
      <c r="R2118" t="str">
        <f t="shared" si="200"/>
        <v>indie rock</v>
      </c>
      <c r="S2118" s="10">
        <f t="shared" si="201"/>
        <v>41184.777812500004</v>
      </c>
      <c r="T2118" s="10">
        <f t="shared" si="202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203"/>
        <v>1.4775</v>
      </c>
      <c r="P2119" s="6">
        <f t="shared" si="198"/>
        <v>50.66</v>
      </c>
      <c r="Q2119" t="str">
        <f t="shared" si="199"/>
        <v>music</v>
      </c>
      <c r="R2119" t="str">
        <f t="shared" si="200"/>
        <v>indie rock</v>
      </c>
      <c r="S2119" s="10">
        <f t="shared" si="201"/>
        <v>42304.207638888889</v>
      </c>
      <c r="T2119" s="10">
        <f t="shared" si="202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203"/>
        <v>1.3461099999999999</v>
      </c>
      <c r="P2120" s="6">
        <f t="shared" si="198"/>
        <v>79.180000000000007</v>
      </c>
      <c r="Q2120" t="str">
        <f t="shared" si="199"/>
        <v>music</v>
      </c>
      <c r="R2120" t="str">
        <f t="shared" si="200"/>
        <v>indie rock</v>
      </c>
      <c r="S2120" s="10">
        <f t="shared" si="201"/>
        <v>40748.839537037034</v>
      </c>
      <c r="T2120" s="10">
        <f t="shared" si="202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203"/>
        <v>1.0075000000000001</v>
      </c>
      <c r="P2121" s="6">
        <f t="shared" si="198"/>
        <v>91.59</v>
      </c>
      <c r="Q2121" t="str">
        <f t="shared" si="199"/>
        <v>music</v>
      </c>
      <c r="R2121" t="str">
        <f t="shared" si="200"/>
        <v>indie rock</v>
      </c>
      <c r="S2121" s="10">
        <f t="shared" si="201"/>
        <v>41137.130150462966</v>
      </c>
      <c r="T2121" s="10">
        <f t="shared" si="202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203"/>
        <v>1.00880375</v>
      </c>
      <c r="P2122" s="6">
        <f t="shared" si="198"/>
        <v>116.96</v>
      </c>
      <c r="Q2122" t="str">
        <f t="shared" si="199"/>
        <v>music</v>
      </c>
      <c r="R2122" t="str">
        <f t="shared" si="200"/>
        <v>indie rock</v>
      </c>
      <c r="S2122" s="10">
        <f t="shared" si="201"/>
        <v>41640.964537037034</v>
      </c>
      <c r="T2122" s="10">
        <f t="shared" si="202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203"/>
        <v>5.6800000000000002E-3</v>
      </c>
      <c r="P2123" s="6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10">
        <f t="shared" si="201"/>
        <v>42746.7424537037</v>
      </c>
      <c r="T2123" s="10">
        <f t="shared" si="202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203"/>
        <v>3.875E-3</v>
      </c>
      <c r="P2124" s="6">
        <f t="shared" si="198"/>
        <v>103.33</v>
      </c>
      <c r="Q2124" t="str">
        <f t="shared" si="199"/>
        <v>games</v>
      </c>
      <c r="R2124" t="str">
        <f t="shared" si="200"/>
        <v>video games</v>
      </c>
      <c r="S2124" s="10">
        <f t="shared" si="201"/>
        <v>42742.300567129627</v>
      </c>
      <c r="T2124" s="10">
        <f t="shared" si="202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203"/>
        <v>0.1</v>
      </c>
      <c r="P2125" s="6">
        <f t="shared" si="198"/>
        <v>10</v>
      </c>
      <c r="Q2125" t="str">
        <f t="shared" si="199"/>
        <v>games</v>
      </c>
      <c r="R2125" t="str">
        <f t="shared" si="200"/>
        <v>video games</v>
      </c>
      <c r="S2125" s="10">
        <f t="shared" si="201"/>
        <v>40252.290972222225</v>
      </c>
      <c r="T2125" s="10">
        <f t="shared" si="202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203"/>
        <v>0.10454545454545454</v>
      </c>
      <c r="P2126" s="6">
        <f t="shared" si="198"/>
        <v>23</v>
      </c>
      <c r="Q2126" t="str">
        <f t="shared" si="199"/>
        <v>games</v>
      </c>
      <c r="R2126" t="str">
        <f t="shared" si="200"/>
        <v>video games</v>
      </c>
      <c r="S2126" s="10">
        <f t="shared" si="201"/>
        <v>40512.208333333336</v>
      </c>
      <c r="T2126" s="10">
        <f t="shared" si="202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203"/>
        <v>1.4200000000000001E-2</v>
      </c>
      <c r="P2127" s="6">
        <f t="shared" si="198"/>
        <v>31.56</v>
      </c>
      <c r="Q2127" t="str">
        <f t="shared" si="199"/>
        <v>games</v>
      </c>
      <c r="R2127" t="str">
        <f t="shared" si="200"/>
        <v>video games</v>
      </c>
      <c r="S2127" s="10">
        <f t="shared" si="201"/>
        <v>42221.023530092592</v>
      </c>
      <c r="T2127" s="10">
        <f t="shared" si="202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203"/>
        <v>5.0000000000000001E-4</v>
      </c>
      <c r="P2128" s="6">
        <f t="shared" si="198"/>
        <v>5</v>
      </c>
      <c r="Q2128" t="str">
        <f t="shared" si="199"/>
        <v>games</v>
      </c>
      <c r="R2128" t="str">
        <f t="shared" si="200"/>
        <v>video games</v>
      </c>
      <c r="S2128" s="10">
        <f t="shared" si="201"/>
        <v>41981.973229166666</v>
      </c>
      <c r="T2128" s="10">
        <f t="shared" si="202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203"/>
        <v>0.28842857142857142</v>
      </c>
      <c r="P2129" s="6">
        <f t="shared" si="198"/>
        <v>34.22</v>
      </c>
      <c r="Q2129" t="str">
        <f t="shared" si="199"/>
        <v>games</v>
      </c>
      <c r="R2129" t="str">
        <f t="shared" si="200"/>
        <v>video games</v>
      </c>
      <c r="S2129" s="10">
        <f t="shared" si="201"/>
        <v>42075.463692129633</v>
      </c>
      <c r="T2129" s="10">
        <f t="shared" si="202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203"/>
        <v>1.6666666666666668E-3</v>
      </c>
      <c r="P2130" s="6">
        <f t="shared" si="198"/>
        <v>25</v>
      </c>
      <c r="Q2130" t="str">
        <f t="shared" si="199"/>
        <v>games</v>
      </c>
      <c r="R2130" t="str">
        <f t="shared" si="200"/>
        <v>video games</v>
      </c>
      <c r="S2130" s="10">
        <f t="shared" si="201"/>
        <v>41903.772789351853</v>
      </c>
      <c r="T2130" s="10">
        <f t="shared" si="202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203"/>
        <v>0.11799999999999999</v>
      </c>
      <c r="P2131" s="6">
        <f t="shared" si="198"/>
        <v>19.670000000000002</v>
      </c>
      <c r="Q2131" t="str">
        <f t="shared" si="199"/>
        <v>games</v>
      </c>
      <c r="R2131" t="str">
        <f t="shared" si="200"/>
        <v>video games</v>
      </c>
      <c r="S2131" s="10">
        <f t="shared" si="201"/>
        <v>42439.024305555555</v>
      </c>
      <c r="T2131" s="10">
        <f t="shared" si="202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203"/>
        <v>2.0238095238095236E-3</v>
      </c>
      <c r="P2132" s="6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10">
        <f t="shared" si="201"/>
        <v>41867.086377314816</v>
      </c>
      <c r="T2132" s="10">
        <f t="shared" si="202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203"/>
        <v>0.05</v>
      </c>
      <c r="P2133" s="6">
        <f t="shared" si="198"/>
        <v>8.33</v>
      </c>
      <c r="Q2133" t="str">
        <f t="shared" si="199"/>
        <v>games</v>
      </c>
      <c r="R2133" t="str">
        <f t="shared" si="200"/>
        <v>video games</v>
      </c>
      <c r="S2133" s="10">
        <f t="shared" si="201"/>
        <v>42197.207071759258</v>
      </c>
      <c r="T2133" s="10">
        <f t="shared" si="202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203"/>
        <v>2.1129899999999997E-2</v>
      </c>
      <c r="P2134" s="6">
        <f t="shared" si="198"/>
        <v>21.34</v>
      </c>
      <c r="Q2134" t="str">
        <f t="shared" si="199"/>
        <v>games</v>
      </c>
      <c r="R2134" t="str">
        <f t="shared" si="200"/>
        <v>video games</v>
      </c>
      <c r="S2134" s="10">
        <f t="shared" si="201"/>
        <v>41673.487175925926</v>
      </c>
      <c r="T2134" s="10">
        <f t="shared" si="202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203"/>
        <v>1.6E-2</v>
      </c>
      <c r="P2135" s="6">
        <f t="shared" si="198"/>
        <v>5.33</v>
      </c>
      <c r="Q2135" t="str">
        <f t="shared" si="199"/>
        <v>games</v>
      </c>
      <c r="R2135" t="str">
        <f t="shared" si="200"/>
        <v>video games</v>
      </c>
      <c r="S2135" s="10">
        <f t="shared" si="201"/>
        <v>40657.290972222225</v>
      </c>
      <c r="T2135" s="10">
        <f t="shared" si="202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203"/>
        <v>1.7333333333333333E-2</v>
      </c>
      <c r="P2136" s="6">
        <f t="shared" si="198"/>
        <v>34.67</v>
      </c>
      <c r="Q2136" t="str">
        <f t="shared" si="199"/>
        <v>games</v>
      </c>
      <c r="R2136" t="str">
        <f t="shared" si="200"/>
        <v>video games</v>
      </c>
      <c r="S2136" s="10">
        <f t="shared" si="201"/>
        <v>41391.886469907404</v>
      </c>
      <c r="T2136" s="10">
        <f t="shared" si="202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203"/>
        <v>9.5600000000000004E-2</v>
      </c>
      <c r="P2137" s="6">
        <f t="shared" si="198"/>
        <v>21.73</v>
      </c>
      <c r="Q2137" t="str">
        <f t="shared" si="199"/>
        <v>games</v>
      </c>
      <c r="R2137" t="str">
        <f t="shared" si="200"/>
        <v>video games</v>
      </c>
      <c r="S2137" s="10">
        <f t="shared" si="201"/>
        <v>41186.963344907403</v>
      </c>
      <c r="T2137" s="10">
        <f t="shared" si="202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203"/>
        <v>5.9612499999999998E-4</v>
      </c>
      <c r="P2138" s="6">
        <f t="shared" si="198"/>
        <v>11.92</v>
      </c>
      <c r="Q2138" t="str">
        <f t="shared" si="199"/>
        <v>games</v>
      </c>
      <c r="R2138" t="str">
        <f t="shared" si="200"/>
        <v>video games</v>
      </c>
      <c r="S2138" s="10">
        <f t="shared" si="201"/>
        <v>41566.509097222224</v>
      </c>
      <c r="T2138" s="10">
        <f t="shared" si="202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203"/>
        <v>0.28405999999999998</v>
      </c>
      <c r="P2139" s="6">
        <f t="shared" si="198"/>
        <v>26.6</v>
      </c>
      <c r="Q2139" t="str">
        <f t="shared" si="199"/>
        <v>games</v>
      </c>
      <c r="R2139" t="str">
        <f t="shared" si="200"/>
        <v>video games</v>
      </c>
      <c r="S2139" s="10">
        <f t="shared" si="201"/>
        <v>41978.771168981482</v>
      </c>
      <c r="T2139" s="10">
        <f t="shared" si="202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203"/>
        <v>0.128</v>
      </c>
      <c r="P2140" s="6">
        <f t="shared" si="198"/>
        <v>10.67</v>
      </c>
      <c r="Q2140" t="str">
        <f t="shared" si="199"/>
        <v>games</v>
      </c>
      <c r="R2140" t="str">
        <f t="shared" si="200"/>
        <v>video games</v>
      </c>
      <c r="S2140" s="10">
        <f t="shared" si="201"/>
        <v>41587.054849537039</v>
      </c>
      <c r="T2140" s="10">
        <f t="shared" si="202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203"/>
        <v>5.4199999999999998E-2</v>
      </c>
      <c r="P2141" s="6">
        <f t="shared" si="198"/>
        <v>29.04</v>
      </c>
      <c r="Q2141" t="str">
        <f t="shared" si="199"/>
        <v>games</v>
      </c>
      <c r="R2141" t="str">
        <f t="shared" si="200"/>
        <v>video games</v>
      </c>
      <c r="S2141" s="10">
        <f t="shared" si="201"/>
        <v>42677.750092592592</v>
      </c>
      <c r="T2141" s="10">
        <f t="shared" si="202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203"/>
        <v>1.1199999999999999E-3</v>
      </c>
      <c r="P2142" s="6">
        <f t="shared" si="198"/>
        <v>50.91</v>
      </c>
      <c r="Q2142" t="str">
        <f t="shared" si="199"/>
        <v>games</v>
      </c>
      <c r="R2142" t="str">
        <f t="shared" si="200"/>
        <v>video games</v>
      </c>
      <c r="S2142" s="10">
        <f t="shared" si="201"/>
        <v>41285.833611111113</v>
      </c>
      <c r="T2142" s="10">
        <f t="shared" si="202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203"/>
        <v>0</v>
      </c>
      <c r="P2143" s="6" t="e">
        <f t="shared" si="198"/>
        <v>#DIV/0!</v>
      </c>
      <c r="Q2143" t="str">
        <f t="shared" si="199"/>
        <v>games</v>
      </c>
      <c r="R2143" t="str">
        <f t="shared" si="200"/>
        <v>video games</v>
      </c>
      <c r="S2143" s="10">
        <f t="shared" si="201"/>
        <v>41957.277303240742</v>
      </c>
      <c r="T2143" s="10">
        <f t="shared" si="202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203"/>
        <v>5.7238095238095241E-2</v>
      </c>
      <c r="P2144" s="6">
        <f t="shared" si="198"/>
        <v>50.08</v>
      </c>
      <c r="Q2144" t="str">
        <f t="shared" si="199"/>
        <v>games</v>
      </c>
      <c r="R2144" t="str">
        <f t="shared" si="200"/>
        <v>video games</v>
      </c>
      <c r="S2144" s="10">
        <f t="shared" si="201"/>
        <v>42368.701504629629</v>
      </c>
      <c r="T2144" s="10">
        <f t="shared" si="202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203"/>
        <v>0.1125</v>
      </c>
      <c r="P2145" s="6">
        <f t="shared" si="198"/>
        <v>45</v>
      </c>
      <c r="Q2145" t="str">
        <f t="shared" si="199"/>
        <v>games</v>
      </c>
      <c r="R2145" t="str">
        <f t="shared" si="200"/>
        <v>video games</v>
      </c>
      <c r="S2145" s="10">
        <f t="shared" si="201"/>
        <v>40380.791666666664</v>
      </c>
      <c r="T2145" s="10">
        <f t="shared" si="202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203"/>
        <v>1.7098591549295775E-2</v>
      </c>
      <c r="P2146" s="6">
        <f t="shared" si="198"/>
        <v>25.29</v>
      </c>
      <c r="Q2146" t="str">
        <f t="shared" si="199"/>
        <v>games</v>
      </c>
      <c r="R2146" t="str">
        <f t="shared" si="200"/>
        <v>video games</v>
      </c>
      <c r="S2146" s="10">
        <f t="shared" si="201"/>
        <v>41531.546759259261</v>
      </c>
      <c r="T2146" s="10">
        <f t="shared" si="202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203"/>
        <v>0.30433333333333334</v>
      </c>
      <c r="P2147" s="6">
        <f t="shared" si="198"/>
        <v>51.29</v>
      </c>
      <c r="Q2147" t="str">
        <f t="shared" si="199"/>
        <v>games</v>
      </c>
      <c r="R2147" t="str">
        <f t="shared" si="200"/>
        <v>video games</v>
      </c>
      <c r="S2147" s="10">
        <f t="shared" si="201"/>
        <v>41605.279097222221</v>
      </c>
      <c r="T2147" s="10">
        <f t="shared" si="202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203"/>
        <v>2.0000000000000001E-4</v>
      </c>
      <c r="P2148" s="6">
        <f t="shared" si="198"/>
        <v>1</v>
      </c>
      <c r="Q2148" t="str">
        <f t="shared" si="199"/>
        <v>games</v>
      </c>
      <c r="R2148" t="str">
        <f t="shared" si="200"/>
        <v>video games</v>
      </c>
      <c r="S2148" s="10">
        <f t="shared" si="201"/>
        <v>42411.679513888885</v>
      </c>
      <c r="T2148" s="10">
        <f t="shared" si="202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203"/>
        <v>6.9641025641025639E-3</v>
      </c>
      <c r="P2149" s="6">
        <f t="shared" si="198"/>
        <v>49.38</v>
      </c>
      <c r="Q2149" t="str">
        <f t="shared" si="199"/>
        <v>games</v>
      </c>
      <c r="R2149" t="str">
        <f t="shared" si="200"/>
        <v>video games</v>
      </c>
      <c r="S2149" s="10">
        <f t="shared" si="201"/>
        <v>41959.337361111116</v>
      </c>
      <c r="T2149" s="10">
        <f t="shared" si="202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203"/>
        <v>0.02</v>
      </c>
      <c r="P2150" s="6">
        <f t="shared" si="198"/>
        <v>1</v>
      </c>
      <c r="Q2150" t="str">
        <f t="shared" si="199"/>
        <v>games</v>
      </c>
      <c r="R2150" t="str">
        <f t="shared" si="200"/>
        <v>video games</v>
      </c>
      <c r="S2150" s="10">
        <f t="shared" si="201"/>
        <v>42096.691921296297</v>
      </c>
      <c r="T2150" s="10">
        <f t="shared" si="202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203"/>
        <v>0</v>
      </c>
      <c r="P2151" s="6" t="e">
        <f t="shared" si="198"/>
        <v>#DIV/0!</v>
      </c>
      <c r="Q2151" t="str">
        <f t="shared" si="199"/>
        <v>games</v>
      </c>
      <c r="R2151" t="str">
        <f t="shared" si="200"/>
        <v>video games</v>
      </c>
      <c r="S2151" s="10">
        <f t="shared" si="201"/>
        <v>40390</v>
      </c>
      <c r="T2151" s="10">
        <f t="shared" si="202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203"/>
        <v>8.0999999999999996E-3</v>
      </c>
      <c r="P2152" s="6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10">
        <f t="shared" si="201"/>
        <v>42564.284710648149</v>
      </c>
      <c r="T2152" s="10">
        <f t="shared" si="202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203"/>
        <v>2.6222222222222224E-3</v>
      </c>
      <c r="P2153" s="6">
        <f t="shared" si="198"/>
        <v>19.670000000000002</v>
      </c>
      <c r="Q2153" t="str">
        <f t="shared" si="199"/>
        <v>games</v>
      </c>
      <c r="R2153" t="str">
        <f t="shared" si="200"/>
        <v>video games</v>
      </c>
      <c r="S2153" s="10">
        <f t="shared" si="201"/>
        <v>42550.847384259265</v>
      </c>
      <c r="T2153" s="10">
        <f t="shared" si="202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203"/>
        <v>1.6666666666666668E-3</v>
      </c>
      <c r="P2154" s="6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10">
        <f t="shared" si="201"/>
        <v>41713.790613425925</v>
      </c>
      <c r="T2154" s="10">
        <f t="shared" si="202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203"/>
        <v>9.1244548809124457E-5</v>
      </c>
      <c r="P2155" s="6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10">
        <f t="shared" si="201"/>
        <v>42014.332638888889</v>
      </c>
      <c r="T2155" s="10">
        <f t="shared" si="202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203"/>
        <v>8.0000000000000002E-3</v>
      </c>
      <c r="P2156" s="6">
        <f t="shared" si="198"/>
        <v>1</v>
      </c>
      <c r="Q2156" t="str">
        <f t="shared" si="199"/>
        <v>games</v>
      </c>
      <c r="R2156" t="str">
        <f t="shared" si="200"/>
        <v>video games</v>
      </c>
      <c r="S2156" s="10">
        <f t="shared" si="201"/>
        <v>41667.632256944446</v>
      </c>
      <c r="T2156" s="10">
        <f t="shared" si="202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203"/>
        <v>2.3E-2</v>
      </c>
      <c r="P2157" s="6">
        <f t="shared" si="198"/>
        <v>23</v>
      </c>
      <c r="Q2157" t="str">
        <f t="shared" si="199"/>
        <v>games</v>
      </c>
      <c r="R2157" t="str">
        <f t="shared" si="200"/>
        <v>video games</v>
      </c>
      <c r="S2157" s="10">
        <f t="shared" si="201"/>
        <v>42460.70584490741</v>
      </c>
      <c r="T2157" s="10">
        <f t="shared" si="202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203"/>
        <v>2.6660714285714284E-2</v>
      </c>
      <c r="P2158" s="6">
        <f t="shared" si="198"/>
        <v>17.989999999999998</v>
      </c>
      <c r="Q2158" t="str">
        <f t="shared" si="199"/>
        <v>games</v>
      </c>
      <c r="R2158" t="str">
        <f t="shared" si="200"/>
        <v>video games</v>
      </c>
      <c r="S2158" s="10">
        <f t="shared" si="201"/>
        <v>41533.85423611111</v>
      </c>
      <c r="T2158" s="10">
        <f t="shared" si="202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203"/>
        <v>0.28192</v>
      </c>
      <c r="P2159" s="6">
        <f t="shared" si="198"/>
        <v>370.95</v>
      </c>
      <c r="Q2159" t="str">
        <f t="shared" si="199"/>
        <v>games</v>
      </c>
      <c r="R2159" t="str">
        <f t="shared" si="200"/>
        <v>video games</v>
      </c>
      <c r="S2159" s="10">
        <f t="shared" si="201"/>
        <v>42727.332638888889</v>
      </c>
      <c r="T2159" s="10">
        <f t="shared" si="202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203"/>
        <v>6.5900366666666668E-2</v>
      </c>
      <c r="P2160" s="6">
        <f t="shared" si="198"/>
        <v>63.57</v>
      </c>
      <c r="Q2160" t="str">
        <f t="shared" si="199"/>
        <v>games</v>
      </c>
      <c r="R2160" t="str">
        <f t="shared" si="200"/>
        <v>video games</v>
      </c>
      <c r="S2160" s="10">
        <f t="shared" si="201"/>
        <v>41309.853865740741</v>
      </c>
      <c r="T2160" s="10">
        <f t="shared" si="202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203"/>
        <v>7.2222222222222219E-3</v>
      </c>
      <c r="P2161" s="6">
        <f t="shared" si="198"/>
        <v>13</v>
      </c>
      <c r="Q2161" t="str">
        <f t="shared" si="199"/>
        <v>games</v>
      </c>
      <c r="R2161" t="str">
        <f t="shared" si="200"/>
        <v>video games</v>
      </c>
      <c r="S2161" s="10">
        <f t="shared" si="201"/>
        <v>40740.731180555551</v>
      </c>
      <c r="T2161" s="10">
        <f t="shared" si="202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203"/>
        <v>8.5000000000000006E-3</v>
      </c>
      <c r="P2162" s="6">
        <f t="shared" si="198"/>
        <v>5.31</v>
      </c>
      <c r="Q2162" t="str">
        <f t="shared" si="199"/>
        <v>games</v>
      </c>
      <c r="R2162" t="str">
        <f t="shared" si="200"/>
        <v>video games</v>
      </c>
      <c r="S2162" s="10">
        <f t="shared" si="201"/>
        <v>41048.711863425924</v>
      </c>
      <c r="T2162" s="10">
        <f t="shared" si="202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203"/>
        <v>1.1575</v>
      </c>
      <c r="P2163" s="6">
        <f t="shared" si="198"/>
        <v>35.619999999999997</v>
      </c>
      <c r="Q2163" t="str">
        <f t="shared" si="199"/>
        <v>music</v>
      </c>
      <c r="R2163" t="str">
        <f t="shared" si="200"/>
        <v>rock</v>
      </c>
      <c r="S2163" s="10">
        <f t="shared" si="201"/>
        <v>42270.852534722217</v>
      </c>
      <c r="T2163" s="10">
        <f t="shared" si="202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203"/>
        <v>1.1226666666666667</v>
      </c>
      <c r="P2164" s="6">
        <f t="shared" si="198"/>
        <v>87.1</v>
      </c>
      <c r="Q2164" t="str">
        <f t="shared" si="199"/>
        <v>music</v>
      </c>
      <c r="R2164" t="str">
        <f t="shared" si="200"/>
        <v>rock</v>
      </c>
      <c r="S2164" s="10">
        <f t="shared" si="201"/>
        <v>41844.766099537039</v>
      </c>
      <c r="T2164" s="10">
        <f t="shared" si="202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203"/>
        <v>1.3220000000000001</v>
      </c>
      <c r="P2165" s="6">
        <f t="shared" si="198"/>
        <v>75.11</v>
      </c>
      <c r="Q2165" t="str">
        <f t="shared" si="199"/>
        <v>music</v>
      </c>
      <c r="R2165" t="str">
        <f t="shared" si="200"/>
        <v>rock</v>
      </c>
      <c r="S2165" s="10">
        <f t="shared" si="201"/>
        <v>42163.159722222219</v>
      </c>
      <c r="T2165" s="10">
        <f t="shared" si="202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203"/>
        <v>1.0263636363636364</v>
      </c>
      <c r="P2166" s="6">
        <f t="shared" si="198"/>
        <v>68.010000000000005</v>
      </c>
      <c r="Q2166" t="str">
        <f t="shared" si="199"/>
        <v>music</v>
      </c>
      <c r="R2166" t="str">
        <f t="shared" si="200"/>
        <v>rock</v>
      </c>
      <c r="S2166" s="10">
        <f t="shared" si="201"/>
        <v>42546.165972222225</v>
      </c>
      <c r="T2166" s="10">
        <f t="shared" si="202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203"/>
        <v>1.3864000000000001</v>
      </c>
      <c r="P2167" s="6">
        <f t="shared" si="198"/>
        <v>29.62</v>
      </c>
      <c r="Q2167" t="str">
        <f t="shared" si="199"/>
        <v>music</v>
      </c>
      <c r="R2167" t="str">
        <f t="shared" si="200"/>
        <v>rock</v>
      </c>
      <c r="S2167" s="10">
        <f t="shared" si="201"/>
        <v>42468.625405092593</v>
      </c>
      <c r="T2167" s="10">
        <f t="shared" si="202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203"/>
        <v>1.466</v>
      </c>
      <c r="P2168" s="6">
        <f t="shared" si="198"/>
        <v>91.63</v>
      </c>
      <c r="Q2168" t="str">
        <f t="shared" si="199"/>
        <v>music</v>
      </c>
      <c r="R2168" t="str">
        <f t="shared" si="200"/>
        <v>rock</v>
      </c>
      <c r="S2168" s="10">
        <f t="shared" si="201"/>
        <v>41978.879837962959</v>
      </c>
      <c r="T2168" s="10">
        <f t="shared" si="202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203"/>
        <v>1.2</v>
      </c>
      <c r="P2169" s="6">
        <f t="shared" si="198"/>
        <v>22.5</v>
      </c>
      <c r="Q2169" t="str">
        <f t="shared" si="199"/>
        <v>music</v>
      </c>
      <c r="R2169" t="str">
        <f t="shared" si="200"/>
        <v>rock</v>
      </c>
      <c r="S2169" s="10">
        <f t="shared" si="201"/>
        <v>41167.066400462965</v>
      </c>
      <c r="T2169" s="10">
        <f t="shared" si="202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203"/>
        <v>1.215816111111111</v>
      </c>
      <c r="P2170" s="6">
        <f t="shared" si="198"/>
        <v>64.37</v>
      </c>
      <c r="Q2170" t="str">
        <f t="shared" si="199"/>
        <v>music</v>
      </c>
      <c r="R2170" t="str">
        <f t="shared" si="200"/>
        <v>rock</v>
      </c>
      <c r="S2170" s="10">
        <f t="shared" si="201"/>
        <v>42776.208333333328</v>
      </c>
      <c r="T2170" s="10">
        <f t="shared" si="202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203"/>
        <v>1</v>
      </c>
      <c r="P2171" s="6">
        <f t="shared" si="198"/>
        <v>21.86</v>
      </c>
      <c r="Q2171" t="str">
        <f t="shared" si="199"/>
        <v>music</v>
      </c>
      <c r="R2171" t="str">
        <f t="shared" si="200"/>
        <v>rock</v>
      </c>
      <c r="S2171" s="10">
        <f t="shared" si="201"/>
        <v>42796.700821759259</v>
      </c>
      <c r="T2171" s="10">
        <f t="shared" si="202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203"/>
        <v>1.8085714285714285</v>
      </c>
      <c r="P2172" s="6">
        <f t="shared" si="198"/>
        <v>33.32</v>
      </c>
      <c r="Q2172" t="str">
        <f t="shared" si="199"/>
        <v>music</v>
      </c>
      <c r="R2172" t="str">
        <f t="shared" si="200"/>
        <v>rock</v>
      </c>
      <c r="S2172" s="10">
        <f t="shared" si="201"/>
        <v>42238.750254629631</v>
      </c>
      <c r="T2172" s="10">
        <f t="shared" si="202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203"/>
        <v>1.0607500000000001</v>
      </c>
      <c r="P2173" s="6">
        <f t="shared" si="198"/>
        <v>90.28</v>
      </c>
      <c r="Q2173" t="str">
        <f t="shared" si="199"/>
        <v>music</v>
      </c>
      <c r="R2173" t="str">
        <f t="shared" si="200"/>
        <v>rock</v>
      </c>
      <c r="S2173" s="10">
        <f t="shared" si="201"/>
        <v>42177.208333333328</v>
      </c>
      <c r="T2173" s="10">
        <f t="shared" si="202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203"/>
        <v>1</v>
      </c>
      <c r="P2174" s="6">
        <f t="shared" si="198"/>
        <v>76.92</v>
      </c>
      <c r="Q2174" t="str">
        <f t="shared" si="199"/>
        <v>music</v>
      </c>
      <c r="R2174" t="str">
        <f t="shared" si="200"/>
        <v>rock</v>
      </c>
      <c r="S2174" s="10">
        <f t="shared" si="201"/>
        <v>42112.580092592587</v>
      </c>
      <c r="T2174" s="10">
        <f t="shared" si="202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203"/>
        <v>1.2692857142857144</v>
      </c>
      <c r="P2175" s="6">
        <f t="shared" si="198"/>
        <v>59.23</v>
      </c>
      <c r="Q2175" t="str">
        <f t="shared" si="199"/>
        <v>music</v>
      </c>
      <c r="R2175" t="str">
        <f t="shared" si="200"/>
        <v>rock</v>
      </c>
      <c r="S2175" s="10">
        <f t="shared" si="201"/>
        <v>41527.165972222225</v>
      </c>
      <c r="T2175" s="10">
        <f t="shared" si="202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203"/>
        <v>1.0297499999999999</v>
      </c>
      <c r="P2176" s="6">
        <f t="shared" si="198"/>
        <v>65.38</v>
      </c>
      <c r="Q2176" t="str">
        <f t="shared" si="199"/>
        <v>music</v>
      </c>
      <c r="R2176" t="str">
        <f t="shared" si="200"/>
        <v>rock</v>
      </c>
      <c r="S2176" s="10">
        <f t="shared" si="201"/>
        <v>42495.542905092589</v>
      </c>
      <c r="T2176" s="10">
        <f t="shared" si="202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203"/>
        <v>2.5</v>
      </c>
      <c r="P2177" s="6">
        <f t="shared" si="198"/>
        <v>67.31</v>
      </c>
      <c r="Q2177" t="str">
        <f t="shared" si="199"/>
        <v>music</v>
      </c>
      <c r="R2177" t="str">
        <f t="shared" si="200"/>
        <v>rock</v>
      </c>
      <c r="S2177" s="10">
        <f t="shared" si="201"/>
        <v>42572.009097222224</v>
      </c>
      <c r="T2177" s="10">
        <f t="shared" si="202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203"/>
        <v>1.2602</v>
      </c>
      <c r="P2178" s="6">
        <f t="shared" ref="P2178:P2241" si="204">ROUND(E2178/L2178,2)</f>
        <v>88.75</v>
      </c>
      <c r="Q2178" t="str">
        <f t="shared" si="199"/>
        <v>music</v>
      </c>
      <c r="R2178" t="str">
        <f t="shared" si="200"/>
        <v>rock</v>
      </c>
      <c r="S2178" s="10">
        <f t="shared" si="201"/>
        <v>42126.633206018523</v>
      </c>
      <c r="T2178" s="10">
        <f t="shared" si="202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203"/>
        <v>1.0012000000000001</v>
      </c>
      <c r="P2179" s="6">
        <f t="shared" si="204"/>
        <v>65.87</v>
      </c>
      <c r="Q2179" t="str">
        <f t="shared" ref="Q2179:Q2242" si="205">LEFT($N2179,FIND("/",$N2179)-1)</f>
        <v>music</v>
      </c>
      <c r="R2179" t="str">
        <f t="shared" ref="R2179:R2242" si="206">RIGHT($N2179,LEN($N2179)-FIND("/",$N2179))</f>
        <v>rock</v>
      </c>
      <c r="S2179" s="10">
        <f t="shared" ref="S2179:S2242" si="207">((($I2179/60)/60)/24)+DATE(1970,1,1)</f>
        <v>42527.250775462962</v>
      </c>
      <c r="T2179" s="10">
        <f t="shared" ref="T2179:T2242" si="208">((($J2179/60)/60)/24)+DATE(1970,1,1)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3"/>
        <v>1.3864000000000001</v>
      </c>
      <c r="P2180" s="6">
        <f t="shared" si="204"/>
        <v>40.35</v>
      </c>
      <c r="Q2180" t="str">
        <f t="shared" si="205"/>
        <v>music</v>
      </c>
      <c r="R2180" t="str">
        <f t="shared" si="206"/>
        <v>rock</v>
      </c>
      <c r="S2180" s="10">
        <f t="shared" si="207"/>
        <v>42753.63653935185</v>
      </c>
      <c r="T2180" s="10">
        <f t="shared" si="208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ref="O2181:O2244" si="209">$E2181/$D2181</f>
        <v>1.6140000000000001</v>
      </c>
      <c r="P2181" s="6">
        <f t="shared" si="204"/>
        <v>76.86</v>
      </c>
      <c r="Q2181" t="str">
        <f t="shared" si="205"/>
        <v>music</v>
      </c>
      <c r="R2181" t="str">
        <f t="shared" si="206"/>
        <v>rock</v>
      </c>
      <c r="S2181" s="10">
        <f t="shared" si="207"/>
        <v>42105.171203703707</v>
      </c>
      <c r="T2181" s="10">
        <f t="shared" si="208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9"/>
        <v>1.071842</v>
      </c>
      <c r="P2182" s="6">
        <f t="shared" si="204"/>
        <v>68.709999999999994</v>
      </c>
      <c r="Q2182" t="str">
        <f t="shared" si="205"/>
        <v>music</v>
      </c>
      <c r="R2182" t="str">
        <f t="shared" si="206"/>
        <v>rock</v>
      </c>
      <c r="S2182" s="10">
        <f t="shared" si="207"/>
        <v>42321.711435185185</v>
      </c>
      <c r="T2182" s="10">
        <f t="shared" si="208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9"/>
        <v>1.5309999999999999</v>
      </c>
      <c r="P2183" s="6">
        <f t="shared" si="204"/>
        <v>57.77</v>
      </c>
      <c r="Q2183" t="str">
        <f t="shared" si="205"/>
        <v>games</v>
      </c>
      <c r="R2183" t="str">
        <f t="shared" si="206"/>
        <v>tabletop games</v>
      </c>
      <c r="S2183" s="10">
        <f t="shared" si="207"/>
        <v>42787.005243055552</v>
      </c>
      <c r="T2183" s="10">
        <f t="shared" si="208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9"/>
        <v>5.2416666666666663</v>
      </c>
      <c r="P2184" s="6">
        <f t="shared" si="204"/>
        <v>44.17</v>
      </c>
      <c r="Q2184" t="str">
        <f t="shared" si="205"/>
        <v>games</v>
      </c>
      <c r="R2184" t="str">
        <f t="shared" si="206"/>
        <v>tabletop games</v>
      </c>
      <c r="S2184" s="10">
        <f t="shared" si="207"/>
        <v>41914.900752314818</v>
      </c>
      <c r="T2184" s="10">
        <f t="shared" si="208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9"/>
        <v>4.8927777777777779</v>
      </c>
      <c r="P2185" s="6">
        <f t="shared" si="204"/>
        <v>31.57</v>
      </c>
      <c r="Q2185" t="str">
        <f t="shared" si="205"/>
        <v>games</v>
      </c>
      <c r="R2185" t="str">
        <f t="shared" si="206"/>
        <v>tabletop games</v>
      </c>
      <c r="S2185" s="10">
        <f t="shared" si="207"/>
        <v>42775.208333333328</v>
      </c>
      <c r="T2185" s="10">
        <f t="shared" si="208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9"/>
        <v>2.8473999999999999</v>
      </c>
      <c r="P2186" s="6">
        <f t="shared" si="204"/>
        <v>107.05</v>
      </c>
      <c r="Q2186" t="str">
        <f t="shared" si="205"/>
        <v>games</v>
      </c>
      <c r="R2186" t="str">
        <f t="shared" si="206"/>
        <v>tabletop games</v>
      </c>
      <c r="S2186" s="10">
        <f t="shared" si="207"/>
        <v>42394.666666666672</v>
      </c>
      <c r="T2186" s="10">
        <f t="shared" si="208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9"/>
        <v>18.569700000000001</v>
      </c>
      <c r="P2187" s="6">
        <f t="shared" si="204"/>
        <v>149.03</v>
      </c>
      <c r="Q2187" t="str">
        <f t="shared" si="205"/>
        <v>games</v>
      </c>
      <c r="R2187" t="str">
        <f t="shared" si="206"/>
        <v>tabletop games</v>
      </c>
      <c r="S2187" s="10">
        <f t="shared" si="207"/>
        <v>41359.349988425929</v>
      </c>
      <c r="T2187" s="10">
        <f t="shared" si="208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9"/>
        <v>1.0967499999999999</v>
      </c>
      <c r="P2188" s="6">
        <f t="shared" si="204"/>
        <v>55.96</v>
      </c>
      <c r="Q2188" t="str">
        <f t="shared" si="205"/>
        <v>games</v>
      </c>
      <c r="R2188" t="str">
        <f t="shared" si="206"/>
        <v>tabletop games</v>
      </c>
      <c r="S2188" s="10">
        <f t="shared" si="207"/>
        <v>42620.083333333328</v>
      </c>
      <c r="T2188" s="10">
        <f t="shared" si="208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9"/>
        <v>10.146425000000001</v>
      </c>
      <c r="P2189" s="6">
        <f t="shared" si="204"/>
        <v>56.97</v>
      </c>
      <c r="Q2189" t="str">
        <f t="shared" si="205"/>
        <v>games</v>
      </c>
      <c r="R2189" t="str">
        <f t="shared" si="206"/>
        <v>tabletop games</v>
      </c>
      <c r="S2189" s="10">
        <f t="shared" si="207"/>
        <v>42097.165972222225</v>
      </c>
      <c r="T2189" s="10">
        <f t="shared" si="208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9"/>
        <v>4.1217692027666546</v>
      </c>
      <c r="P2190" s="6">
        <f t="shared" si="204"/>
        <v>44.06</v>
      </c>
      <c r="Q2190" t="str">
        <f t="shared" si="205"/>
        <v>games</v>
      </c>
      <c r="R2190" t="str">
        <f t="shared" si="206"/>
        <v>tabletop games</v>
      </c>
      <c r="S2190" s="10">
        <f t="shared" si="207"/>
        <v>42668.708333333328</v>
      </c>
      <c r="T2190" s="10">
        <f t="shared" si="208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9"/>
        <v>5.0324999999999998</v>
      </c>
      <c r="P2191" s="6">
        <f t="shared" si="204"/>
        <v>68.63</v>
      </c>
      <c r="Q2191" t="str">
        <f t="shared" si="205"/>
        <v>games</v>
      </c>
      <c r="R2191" t="str">
        <f t="shared" si="206"/>
        <v>tabletop games</v>
      </c>
      <c r="S2191" s="10">
        <f t="shared" si="207"/>
        <v>42481.916666666672</v>
      </c>
      <c r="T2191" s="10">
        <f t="shared" si="208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9"/>
        <v>1.8461052631578947</v>
      </c>
      <c r="P2192" s="6">
        <f t="shared" si="204"/>
        <v>65.319999999999993</v>
      </c>
      <c r="Q2192" t="str">
        <f t="shared" si="205"/>
        <v>games</v>
      </c>
      <c r="R2192" t="str">
        <f t="shared" si="206"/>
        <v>tabletop games</v>
      </c>
      <c r="S2192" s="10">
        <f t="shared" si="207"/>
        <v>42452.290972222225</v>
      </c>
      <c r="T2192" s="10">
        <f t="shared" si="208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9"/>
        <v>1.1973333333333334</v>
      </c>
      <c r="P2193" s="6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10">
        <f t="shared" si="207"/>
        <v>42780.833645833336</v>
      </c>
      <c r="T2193" s="10">
        <f t="shared" si="208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9"/>
        <v>10.812401666666668</v>
      </c>
      <c r="P2194" s="6">
        <f t="shared" si="204"/>
        <v>40.07</v>
      </c>
      <c r="Q2194" t="str">
        <f t="shared" si="205"/>
        <v>games</v>
      </c>
      <c r="R2194" t="str">
        <f t="shared" si="206"/>
        <v>tabletop games</v>
      </c>
      <c r="S2194" s="10">
        <f t="shared" si="207"/>
        <v>42719.958333333328</v>
      </c>
      <c r="T2194" s="10">
        <f t="shared" si="208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9"/>
        <v>4.5237333333333334</v>
      </c>
      <c r="P2195" s="6">
        <f t="shared" si="204"/>
        <v>75.650000000000006</v>
      </c>
      <c r="Q2195" t="str">
        <f t="shared" si="205"/>
        <v>games</v>
      </c>
      <c r="R2195" t="str">
        <f t="shared" si="206"/>
        <v>tabletop games</v>
      </c>
      <c r="S2195" s="10">
        <f t="shared" si="207"/>
        <v>42695.207638888889</v>
      </c>
      <c r="T2195" s="10">
        <f t="shared" si="208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9"/>
        <v>5.3737000000000004</v>
      </c>
      <c r="P2196" s="6">
        <f t="shared" si="204"/>
        <v>61.2</v>
      </c>
      <c r="Q2196" t="str">
        <f t="shared" si="205"/>
        <v>games</v>
      </c>
      <c r="R2196" t="str">
        <f t="shared" si="206"/>
        <v>tabletop games</v>
      </c>
      <c r="S2196" s="10">
        <f t="shared" si="207"/>
        <v>42455.716319444444</v>
      </c>
      <c r="T2196" s="10">
        <f t="shared" si="208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9"/>
        <v>1.2032608695652174</v>
      </c>
      <c r="P2197" s="6">
        <f t="shared" si="204"/>
        <v>48.13</v>
      </c>
      <c r="Q2197" t="str">
        <f t="shared" si="205"/>
        <v>games</v>
      </c>
      <c r="R2197" t="str">
        <f t="shared" si="206"/>
        <v>tabletop games</v>
      </c>
      <c r="S2197" s="10">
        <f t="shared" si="207"/>
        <v>42227.771990740745</v>
      </c>
      <c r="T2197" s="10">
        <f t="shared" si="208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9"/>
        <v>1.1383571428571428</v>
      </c>
      <c r="P2198" s="6">
        <f t="shared" si="204"/>
        <v>68.11</v>
      </c>
      <c r="Q2198" t="str">
        <f t="shared" si="205"/>
        <v>games</v>
      </c>
      <c r="R2198" t="str">
        <f t="shared" si="206"/>
        <v>tabletop games</v>
      </c>
      <c r="S2198" s="10">
        <f t="shared" si="207"/>
        <v>42706.291666666672</v>
      </c>
      <c r="T2198" s="10">
        <f t="shared" si="208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9"/>
        <v>9.5103109999999997</v>
      </c>
      <c r="P2199" s="6">
        <f t="shared" si="204"/>
        <v>65.89</v>
      </c>
      <c r="Q2199" t="str">
        <f t="shared" si="205"/>
        <v>games</v>
      </c>
      <c r="R2199" t="str">
        <f t="shared" si="206"/>
        <v>tabletop games</v>
      </c>
      <c r="S2199" s="10">
        <f t="shared" si="207"/>
        <v>42063.584016203706</v>
      </c>
      <c r="T2199" s="10">
        <f t="shared" si="208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9"/>
        <v>1.3289249999999999</v>
      </c>
      <c r="P2200" s="6">
        <f t="shared" si="204"/>
        <v>81.650000000000006</v>
      </c>
      <c r="Q2200" t="str">
        <f t="shared" si="205"/>
        <v>games</v>
      </c>
      <c r="R2200" t="str">
        <f t="shared" si="206"/>
        <v>tabletop games</v>
      </c>
      <c r="S2200" s="10">
        <f t="shared" si="207"/>
        <v>42322.555555555555</v>
      </c>
      <c r="T2200" s="10">
        <f t="shared" si="208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9"/>
        <v>1.4697777777777778</v>
      </c>
      <c r="P2201" s="6">
        <f t="shared" si="204"/>
        <v>52.7</v>
      </c>
      <c r="Q2201" t="str">
        <f t="shared" si="205"/>
        <v>games</v>
      </c>
      <c r="R2201" t="str">
        <f t="shared" si="206"/>
        <v>tabletop games</v>
      </c>
      <c r="S2201" s="10">
        <f t="shared" si="207"/>
        <v>42292.416643518518</v>
      </c>
      <c r="T2201" s="10">
        <f t="shared" si="208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9"/>
        <v>5.4215</v>
      </c>
      <c r="P2202" s="6">
        <f t="shared" si="204"/>
        <v>41.23</v>
      </c>
      <c r="Q2202" t="str">
        <f t="shared" si="205"/>
        <v>games</v>
      </c>
      <c r="R2202" t="str">
        <f t="shared" si="206"/>
        <v>tabletop games</v>
      </c>
      <c r="S2202" s="10">
        <f t="shared" si="207"/>
        <v>42191.125</v>
      </c>
      <c r="T2202" s="10">
        <f t="shared" si="208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9"/>
        <v>3.8271818181818182</v>
      </c>
      <c r="P2203" s="6">
        <f t="shared" si="204"/>
        <v>15.04</v>
      </c>
      <c r="Q2203" t="str">
        <f t="shared" si="205"/>
        <v>music</v>
      </c>
      <c r="R2203" t="str">
        <f t="shared" si="206"/>
        <v>electronic music</v>
      </c>
      <c r="S2203" s="10">
        <f t="shared" si="207"/>
        <v>41290.846817129634</v>
      </c>
      <c r="T2203" s="10">
        <f t="shared" si="208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9"/>
        <v>7.0418124999999998</v>
      </c>
      <c r="P2204" s="6">
        <f t="shared" si="204"/>
        <v>39.07</v>
      </c>
      <c r="Q2204" t="str">
        <f t="shared" si="205"/>
        <v>music</v>
      </c>
      <c r="R2204" t="str">
        <f t="shared" si="206"/>
        <v>electronic music</v>
      </c>
      <c r="S2204" s="10">
        <f t="shared" si="207"/>
        <v>41214.849166666667</v>
      </c>
      <c r="T2204" s="10">
        <f t="shared" si="208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9"/>
        <v>1.0954999999999999</v>
      </c>
      <c r="P2205" s="6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10">
        <f t="shared" si="207"/>
        <v>42271.85974537037</v>
      </c>
      <c r="T2205" s="10">
        <f t="shared" si="208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9"/>
        <v>1.3286666666666667</v>
      </c>
      <c r="P2206" s="6">
        <f t="shared" si="204"/>
        <v>27.3</v>
      </c>
      <c r="Q2206" t="str">
        <f t="shared" si="205"/>
        <v>music</v>
      </c>
      <c r="R2206" t="str">
        <f t="shared" si="206"/>
        <v>electronic music</v>
      </c>
      <c r="S2206" s="10">
        <f t="shared" si="207"/>
        <v>41342.311562499999</v>
      </c>
      <c r="T2206" s="10">
        <f t="shared" si="208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9"/>
        <v>1.52</v>
      </c>
      <c r="P2207" s="6">
        <f t="shared" si="204"/>
        <v>42.22</v>
      </c>
      <c r="Q2207" t="str">
        <f t="shared" si="205"/>
        <v>music</v>
      </c>
      <c r="R2207" t="str">
        <f t="shared" si="206"/>
        <v>electronic music</v>
      </c>
      <c r="S2207" s="10">
        <f t="shared" si="207"/>
        <v>41061.82163194444</v>
      </c>
      <c r="T2207" s="10">
        <f t="shared" si="208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9"/>
        <v>1.0272727272727273</v>
      </c>
      <c r="P2208" s="6">
        <f t="shared" si="204"/>
        <v>33.24</v>
      </c>
      <c r="Q2208" t="str">
        <f t="shared" si="205"/>
        <v>music</v>
      </c>
      <c r="R2208" t="str">
        <f t="shared" si="206"/>
        <v>electronic music</v>
      </c>
      <c r="S2208" s="10">
        <f t="shared" si="207"/>
        <v>41015.257222222222</v>
      </c>
      <c r="T2208" s="10">
        <f t="shared" si="208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9"/>
        <v>1</v>
      </c>
      <c r="P2209" s="6">
        <f t="shared" si="204"/>
        <v>285.70999999999998</v>
      </c>
      <c r="Q2209" t="str">
        <f t="shared" si="205"/>
        <v>music</v>
      </c>
      <c r="R2209" t="str">
        <f t="shared" si="206"/>
        <v>electronic music</v>
      </c>
      <c r="S2209" s="10">
        <f t="shared" si="207"/>
        <v>41594.235798611109</v>
      </c>
      <c r="T2209" s="10">
        <f t="shared" si="208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9"/>
        <v>1.016</v>
      </c>
      <c r="P2210" s="6">
        <f t="shared" si="204"/>
        <v>42.33</v>
      </c>
      <c r="Q2210" t="str">
        <f t="shared" si="205"/>
        <v>music</v>
      </c>
      <c r="R2210" t="str">
        <f t="shared" si="206"/>
        <v>electronic music</v>
      </c>
      <c r="S2210" s="10">
        <f t="shared" si="207"/>
        <v>41006.166666666664</v>
      </c>
      <c r="T2210" s="10">
        <f t="shared" si="208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9"/>
        <v>1.508</v>
      </c>
      <c r="P2211" s="6">
        <f t="shared" si="204"/>
        <v>50.27</v>
      </c>
      <c r="Q2211" t="str">
        <f t="shared" si="205"/>
        <v>music</v>
      </c>
      <c r="R2211" t="str">
        <f t="shared" si="206"/>
        <v>electronic music</v>
      </c>
      <c r="S2211" s="10">
        <f t="shared" si="207"/>
        <v>41743.958333333336</v>
      </c>
      <c r="T2211" s="10">
        <f t="shared" si="208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9"/>
        <v>1.11425</v>
      </c>
      <c r="P2212" s="6">
        <f t="shared" si="204"/>
        <v>61.9</v>
      </c>
      <c r="Q2212" t="str">
        <f t="shared" si="205"/>
        <v>music</v>
      </c>
      <c r="R2212" t="str">
        <f t="shared" si="206"/>
        <v>electronic music</v>
      </c>
      <c r="S2212" s="10">
        <f t="shared" si="207"/>
        <v>41013.73333333333</v>
      </c>
      <c r="T2212" s="10">
        <f t="shared" si="208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9"/>
        <v>1.956</v>
      </c>
      <c r="P2213" s="6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10">
        <f t="shared" si="207"/>
        <v>41739.290972222225</v>
      </c>
      <c r="T2213" s="10">
        <f t="shared" si="208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9"/>
        <v>1.1438333333333333</v>
      </c>
      <c r="P2214" s="6">
        <f t="shared" si="204"/>
        <v>55.8</v>
      </c>
      <c r="Q2214" t="str">
        <f t="shared" si="205"/>
        <v>music</v>
      </c>
      <c r="R2214" t="str">
        <f t="shared" si="206"/>
        <v>electronic music</v>
      </c>
      <c r="S2214" s="10">
        <f t="shared" si="207"/>
        <v>41582.041666666664</v>
      </c>
      <c r="T2214" s="10">
        <f t="shared" si="208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9"/>
        <v>2</v>
      </c>
      <c r="P2215" s="6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10">
        <f t="shared" si="207"/>
        <v>42139.826145833329</v>
      </c>
      <c r="T2215" s="10">
        <f t="shared" si="208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9"/>
        <v>2.9250166666666666</v>
      </c>
      <c r="P2216" s="6">
        <f t="shared" si="204"/>
        <v>73.13</v>
      </c>
      <c r="Q2216" t="str">
        <f t="shared" si="205"/>
        <v>music</v>
      </c>
      <c r="R2216" t="str">
        <f t="shared" si="206"/>
        <v>electronic music</v>
      </c>
      <c r="S2216" s="10">
        <f t="shared" si="207"/>
        <v>41676.792222222226</v>
      </c>
      <c r="T2216" s="10">
        <f t="shared" si="208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9"/>
        <v>1.5636363636363637</v>
      </c>
      <c r="P2217" s="6">
        <f t="shared" si="204"/>
        <v>26.06</v>
      </c>
      <c r="Q2217" t="str">
        <f t="shared" si="205"/>
        <v>music</v>
      </c>
      <c r="R2217" t="str">
        <f t="shared" si="206"/>
        <v>electronic music</v>
      </c>
      <c r="S2217" s="10">
        <f t="shared" si="207"/>
        <v>40981.290972222225</v>
      </c>
      <c r="T2217" s="10">
        <f t="shared" si="208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9"/>
        <v>1.0566666666666666</v>
      </c>
      <c r="P2218" s="6">
        <f t="shared" si="204"/>
        <v>22.64</v>
      </c>
      <c r="Q2218" t="str">
        <f t="shared" si="205"/>
        <v>music</v>
      </c>
      <c r="R2218" t="str">
        <f t="shared" si="206"/>
        <v>electronic music</v>
      </c>
      <c r="S2218" s="10">
        <f t="shared" si="207"/>
        <v>42208.751678240747</v>
      </c>
      <c r="T2218" s="10">
        <f t="shared" si="208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9"/>
        <v>1.0119047619047619</v>
      </c>
      <c r="P2219" s="6">
        <f t="shared" si="204"/>
        <v>47.22</v>
      </c>
      <c r="Q2219" t="str">
        <f t="shared" si="205"/>
        <v>music</v>
      </c>
      <c r="R2219" t="str">
        <f t="shared" si="206"/>
        <v>electronic music</v>
      </c>
      <c r="S2219" s="10">
        <f t="shared" si="207"/>
        <v>42310.333333333328</v>
      </c>
      <c r="T2219" s="10">
        <f t="shared" si="208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9"/>
        <v>1.2283299999999999</v>
      </c>
      <c r="P2220" s="6">
        <f t="shared" si="204"/>
        <v>32.32</v>
      </c>
      <c r="Q2220" t="str">
        <f t="shared" si="205"/>
        <v>music</v>
      </c>
      <c r="R2220" t="str">
        <f t="shared" si="206"/>
        <v>electronic music</v>
      </c>
      <c r="S2220" s="10">
        <f t="shared" si="207"/>
        <v>41150</v>
      </c>
      <c r="T2220" s="10">
        <f t="shared" si="208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9"/>
        <v>1.0149999999999999</v>
      </c>
      <c r="P2221" s="6">
        <f t="shared" si="204"/>
        <v>53.42</v>
      </c>
      <c r="Q2221" t="str">
        <f t="shared" si="205"/>
        <v>music</v>
      </c>
      <c r="R2221" t="str">
        <f t="shared" si="206"/>
        <v>electronic music</v>
      </c>
      <c r="S2221" s="10">
        <f t="shared" si="207"/>
        <v>42235.718888888892</v>
      </c>
      <c r="T2221" s="10">
        <f t="shared" si="208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9"/>
        <v>1.0114285714285713</v>
      </c>
      <c r="P2222" s="6">
        <f t="shared" si="204"/>
        <v>51.3</v>
      </c>
      <c r="Q2222" t="str">
        <f t="shared" si="205"/>
        <v>music</v>
      </c>
      <c r="R2222" t="str">
        <f t="shared" si="206"/>
        <v>electronic music</v>
      </c>
      <c r="S2222" s="10">
        <f t="shared" si="207"/>
        <v>41482.060601851852</v>
      </c>
      <c r="T2222" s="10">
        <f t="shared" si="208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9"/>
        <v>1.0811999999999999</v>
      </c>
      <c r="P2223" s="6">
        <f t="shared" si="204"/>
        <v>37.200000000000003</v>
      </c>
      <c r="Q2223" t="str">
        <f t="shared" si="205"/>
        <v>games</v>
      </c>
      <c r="R2223" t="str">
        <f t="shared" si="206"/>
        <v>tabletop games</v>
      </c>
      <c r="S2223" s="10">
        <f t="shared" si="207"/>
        <v>42483</v>
      </c>
      <c r="T2223" s="10">
        <f t="shared" si="208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9"/>
        <v>1.6259999999999999</v>
      </c>
      <c r="P2224" s="6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10">
        <f t="shared" si="207"/>
        <v>40936.787581018521</v>
      </c>
      <c r="T2224" s="10">
        <f t="shared" si="208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9"/>
        <v>1.0580000000000001</v>
      </c>
      <c r="P2225" s="6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10">
        <f t="shared" si="207"/>
        <v>42182.640833333338</v>
      </c>
      <c r="T2225" s="10">
        <f t="shared" si="208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9"/>
        <v>2.4315000000000002</v>
      </c>
      <c r="P2226" s="6">
        <f t="shared" si="204"/>
        <v>82.15</v>
      </c>
      <c r="Q2226" t="str">
        <f t="shared" si="205"/>
        <v>games</v>
      </c>
      <c r="R2226" t="str">
        <f t="shared" si="206"/>
        <v>tabletop games</v>
      </c>
      <c r="S2226" s="10">
        <f t="shared" si="207"/>
        <v>42672.791666666672</v>
      </c>
      <c r="T2226" s="10">
        <f t="shared" si="208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9"/>
        <v>9.4483338095238096</v>
      </c>
      <c r="P2227" s="6">
        <f t="shared" si="204"/>
        <v>164.8</v>
      </c>
      <c r="Q2227" t="str">
        <f t="shared" si="205"/>
        <v>games</v>
      </c>
      <c r="R2227" t="str">
        <f t="shared" si="206"/>
        <v>tabletop games</v>
      </c>
      <c r="S2227" s="10">
        <f t="shared" si="207"/>
        <v>41903.79184027778</v>
      </c>
      <c r="T2227" s="10">
        <f t="shared" si="208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9"/>
        <v>1.0846283333333333</v>
      </c>
      <c r="P2228" s="6">
        <f t="shared" si="204"/>
        <v>60.82</v>
      </c>
      <c r="Q2228" t="str">
        <f t="shared" si="205"/>
        <v>games</v>
      </c>
      <c r="R2228" t="str">
        <f t="shared" si="206"/>
        <v>tabletop games</v>
      </c>
      <c r="S2228" s="10">
        <f t="shared" si="207"/>
        <v>42412.207638888889</v>
      </c>
      <c r="T2228" s="10">
        <f t="shared" si="208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9"/>
        <v>1.5737692307692308</v>
      </c>
      <c r="P2229" s="6">
        <f t="shared" si="204"/>
        <v>67.97</v>
      </c>
      <c r="Q2229" t="str">
        <f t="shared" si="205"/>
        <v>games</v>
      </c>
      <c r="R2229" t="str">
        <f t="shared" si="206"/>
        <v>tabletop games</v>
      </c>
      <c r="S2229" s="10">
        <f t="shared" si="207"/>
        <v>41591.849016203705</v>
      </c>
      <c r="T2229" s="10">
        <f t="shared" si="208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9"/>
        <v>11.744899999999999</v>
      </c>
      <c r="P2230" s="6">
        <f t="shared" si="204"/>
        <v>81.56</v>
      </c>
      <c r="Q2230" t="str">
        <f t="shared" si="205"/>
        <v>games</v>
      </c>
      <c r="R2230" t="str">
        <f t="shared" si="206"/>
        <v>tabletop games</v>
      </c>
      <c r="S2230" s="10">
        <f t="shared" si="207"/>
        <v>42232.278194444443</v>
      </c>
      <c r="T2230" s="10">
        <f t="shared" si="208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9"/>
        <v>1.7104755366949576</v>
      </c>
      <c r="P2231" s="6">
        <f t="shared" si="204"/>
        <v>25.43</v>
      </c>
      <c r="Q2231" t="str">
        <f t="shared" si="205"/>
        <v>games</v>
      </c>
      <c r="R2231" t="str">
        <f t="shared" si="206"/>
        <v>tabletop games</v>
      </c>
      <c r="S2231" s="10">
        <f t="shared" si="207"/>
        <v>41520.166666666664</v>
      </c>
      <c r="T2231" s="10">
        <f t="shared" si="208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9"/>
        <v>1.2595294117647058</v>
      </c>
      <c r="P2232" s="6">
        <f t="shared" si="204"/>
        <v>21.5</v>
      </c>
      <c r="Q2232" t="str">
        <f t="shared" si="205"/>
        <v>games</v>
      </c>
      <c r="R2232" t="str">
        <f t="shared" si="206"/>
        <v>tabletop games</v>
      </c>
      <c r="S2232" s="10">
        <f t="shared" si="207"/>
        <v>41754.881099537037</v>
      </c>
      <c r="T2232" s="10">
        <f t="shared" si="208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9"/>
        <v>12.121296000000001</v>
      </c>
      <c r="P2233" s="6">
        <f t="shared" si="204"/>
        <v>27.23</v>
      </c>
      <c r="Q2233" t="str">
        <f t="shared" si="205"/>
        <v>games</v>
      </c>
      <c r="R2233" t="str">
        <f t="shared" si="206"/>
        <v>tabletop games</v>
      </c>
      <c r="S2233" s="10">
        <f t="shared" si="207"/>
        <v>41450.208333333336</v>
      </c>
      <c r="T2233" s="10">
        <f t="shared" si="208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9"/>
        <v>4.9580000000000002</v>
      </c>
      <c r="P2234" s="6">
        <f t="shared" si="204"/>
        <v>25.09</v>
      </c>
      <c r="Q2234" t="str">
        <f t="shared" si="205"/>
        <v>games</v>
      </c>
      <c r="R2234" t="str">
        <f t="shared" si="206"/>
        <v>tabletop games</v>
      </c>
      <c r="S2234" s="10">
        <f t="shared" si="207"/>
        <v>41839.125</v>
      </c>
      <c r="T2234" s="10">
        <f t="shared" si="208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9"/>
        <v>3.3203999999999998</v>
      </c>
      <c r="P2235" s="6">
        <f t="shared" si="204"/>
        <v>21.23</v>
      </c>
      <c r="Q2235" t="str">
        <f t="shared" si="205"/>
        <v>games</v>
      </c>
      <c r="R2235" t="str">
        <f t="shared" si="206"/>
        <v>tabletop games</v>
      </c>
      <c r="S2235" s="10">
        <f t="shared" si="207"/>
        <v>42352</v>
      </c>
      <c r="T2235" s="10">
        <f t="shared" si="208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9"/>
        <v>11.65</v>
      </c>
      <c r="P2236" s="6">
        <f t="shared" si="204"/>
        <v>41.61</v>
      </c>
      <c r="Q2236" t="str">
        <f t="shared" si="205"/>
        <v>games</v>
      </c>
      <c r="R2236" t="str">
        <f t="shared" si="206"/>
        <v>tabletop games</v>
      </c>
      <c r="S2236" s="10">
        <f t="shared" si="207"/>
        <v>42740.824618055558</v>
      </c>
      <c r="T2236" s="10">
        <f t="shared" si="208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9"/>
        <v>1.5331538461538461</v>
      </c>
      <c r="P2237" s="6">
        <f t="shared" si="204"/>
        <v>135.59</v>
      </c>
      <c r="Q2237" t="str">
        <f t="shared" si="205"/>
        <v>games</v>
      </c>
      <c r="R2237" t="str">
        <f t="shared" si="206"/>
        <v>tabletop games</v>
      </c>
      <c r="S2237" s="10">
        <f t="shared" si="207"/>
        <v>42091.980451388896</v>
      </c>
      <c r="T2237" s="10">
        <f t="shared" si="208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9"/>
        <v>5.3710714285714287</v>
      </c>
      <c r="P2238" s="6">
        <f t="shared" si="204"/>
        <v>22.12</v>
      </c>
      <c r="Q2238" t="str">
        <f t="shared" si="205"/>
        <v>games</v>
      </c>
      <c r="R2238" t="str">
        <f t="shared" si="206"/>
        <v>tabletop games</v>
      </c>
      <c r="S2238" s="10">
        <f t="shared" si="207"/>
        <v>42401.617164351846</v>
      </c>
      <c r="T2238" s="10">
        <f t="shared" si="208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9"/>
        <v>3.5292777777777777</v>
      </c>
      <c r="P2239" s="6">
        <f t="shared" si="204"/>
        <v>64.63</v>
      </c>
      <c r="Q2239" t="str">
        <f t="shared" si="205"/>
        <v>games</v>
      </c>
      <c r="R2239" t="str">
        <f t="shared" si="206"/>
        <v>tabletop games</v>
      </c>
      <c r="S2239" s="10">
        <f t="shared" si="207"/>
        <v>41955.332638888889</v>
      </c>
      <c r="T2239" s="10">
        <f t="shared" si="208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9"/>
        <v>1.3740000000000001</v>
      </c>
      <c r="P2240" s="6">
        <f t="shared" si="204"/>
        <v>69.569999999999993</v>
      </c>
      <c r="Q2240" t="str">
        <f t="shared" si="205"/>
        <v>games</v>
      </c>
      <c r="R2240" t="str">
        <f t="shared" si="206"/>
        <v>tabletop games</v>
      </c>
      <c r="S2240" s="10">
        <f t="shared" si="207"/>
        <v>42804.621712962966</v>
      </c>
      <c r="T2240" s="10">
        <f t="shared" si="208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9"/>
        <v>1.2802667999999999</v>
      </c>
      <c r="P2241" s="6">
        <f t="shared" si="204"/>
        <v>75.13</v>
      </c>
      <c r="Q2241" t="str">
        <f t="shared" si="205"/>
        <v>games</v>
      </c>
      <c r="R2241" t="str">
        <f t="shared" si="206"/>
        <v>tabletop games</v>
      </c>
      <c r="S2241" s="10">
        <f t="shared" si="207"/>
        <v>41609.168055555558</v>
      </c>
      <c r="T2241" s="10">
        <f t="shared" si="208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9"/>
        <v>2.7067999999999999</v>
      </c>
      <c r="P2242" s="6">
        <f t="shared" ref="P2242:P2305" si="210">ROUND(E2242/L2242,2)</f>
        <v>140.97999999999999</v>
      </c>
      <c r="Q2242" t="str">
        <f t="shared" si="205"/>
        <v>games</v>
      </c>
      <c r="R2242" t="str">
        <f t="shared" si="206"/>
        <v>tabletop games</v>
      </c>
      <c r="S2242" s="10">
        <f t="shared" si="207"/>
        <v>42482.825740740736</v>
      </c>
      <c r="T2242" s="10">
        <f t="shared" si="208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209"/>
        <v>8.0640000000000001</v>
      </c>
      <c r="P2243" s="6">
        <f t="shared" si="210"/>
        <v>49.47</v>
      </c>
      <c r="Q2243" t="str">
        <f t="shared" ref="Q2243:Q2306" si="211">LEFT($N2243,FIND("/",$N2243)-1)</f>
        <v>games</v>
      </c>
      <c r="R2243" t="str">
        <f t="shared" ref="R2243:R2306" si="212">RIGHT($N2243,LEN($N2243)-FIND("/",$N2243))</f>
        <v>tabletop games</v>
      </c>
      <c r="S2243" s="10">
        <f t="shared" ref="S2243:S2306" si="213">((($I2243/60)/60)/24)+DATE(1970,1,1)</f>
        <v>42796.827546296292</v>
      </c>
      <c r="T2243" s="10">
        <f t="shared" ref="T2243:T2306" si="214">((($J2243/60)/60)/24)+DATE(1970,1,1)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09"/>
        <v>13.600976000000001</v>
      </c>
      <c r="P2244" s="6">
        <f t="shared" si="210"/>
        <v>53.87</v>
      </c>
      <c r="Q2244" t="str">
        <f t="shared" si="211"/>
        <v>games</v>
      </c>
      <c r="R2244" t="str">
        <f t="shared" si="212"/>
        <v>tabletop games</v>
      </c>
      <c r="S2244" s="10">
        <f t="shared" si="213"/>
        <v>41605.126388888886</v>
      </c>
      <c r="T2244" s="10">
        <f t="shared" si="214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ref="O2245:O2308" si="215">$E2245/$D2245</f>
        <v>9302.5</v>
      </c>
      <c r="P2245" s="6">
        <f t="shared" si="210"/>
        <v>4.57</v>
      </c>
      <c r="Q2245" t="str">
        <f t="shared" si="211"/>
        <v>games</v>
      </c>
      <c r="R2245" t="str">
        <f t="shared" si="212"/>
        <v>tabletop games</v>
      </c>
      <c r="S2245" s="10">
        <f t="shared" si="213"/>
        <v>42807.125</v>
      </c>
      <c r="T2245" s="10">
        <f t="shared" si="214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5"/>
        <v>3.7702</v>
      </c>
      <c r="P2246" s="6">
        <f t="shared" si="210"/>
        <v>65</v>
      </c>
      <c r="Q2246" t="str">
        <f t="shared" si="211"/>
        <v>games</v>
      </c>
      <c r="R2246" t="str">
        <f t="shared" si="212"/>
        <v>tabletop games</v>
      </c>
      <c r="S2246" s="10">
        <f t="shared" si="213"/>
        <v>42659.854166666672</v>
      </c>
      <c r="T2246" s="10">
        <f t="shared" si="214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5"/>
        <v>26.47025</v>
      </c>
      <c r="P2247" s="6">
        <f t="shared" si="210"/>
        <v>53.48</v>
      </c>
      <c r="Q2247" t="str">
        <f t="shared" si="211"/>
        <v>games</v>
      </c>
      <c r="R2247" t="str">
        <f t="shared" si="212"/>
        <v>tabletop games</v>
      </c>
      <c r="S2247" s="10">
        <f t="shared" si="213"/>
        <v>41691.75</v>
      </c>
      <c r="T2247" s="10">
        <f t="shared" si="214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5"/>
        <v>1.0012000000000001</v>
      </c>
      <c r="P2248" s="6">
        <f t="shared" si="210"/>
        <v>43.91</v>
      </c>
      <c r="Q2248" t="str">
        <f t="shared" si="211"/>
        <v>games</v>
      </c>
      <c r="R2248" t="str">
        <f t="shared" si="212"/>
        <v>tabletop games</v>
      </c>
      <c r="S2248" s="10">
        <f t="shared" si="213"/>
        <v>42251.79178240741</v>
      </c>
      <c r="T2248" s="10">
        <f t="shared" si="214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5"/>
        <v>1.0445405405405406</v>
      </c>
      <c r="P2249" s="6">
        <f t="shared" si="210"/>
        <v>50.85</v>
      </c>
      <c r="Q2249" t="str">
        <f t="shared" si="211"/>
        <v>games</v>
      </c>
      <c r="R2249" t="str">
        <f t="shared" si="212"/>
        <v>tabletop games</v>
      </c>
      <c r="S2249" s="10">
        <f t="shared" si="213"/>
        <v>42214.666261574079</v>
      </c>
      <c r="T2249" s="10">
        <f t="shared" si="214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5"/>
        <v>1.0721428571428571</v>
      </c>
      <c r="P2250" s="6">
        <f t="shared" si="210"/>
        <v>58.63</v>
      </c>
      <c r="Q2250" t="str">
        <f t="shared" si="211"/>
        <v>games</v>
      </c>
      <c r="R2250" t="str">
        <f t="shared" si="212"/>
        <v>tabletop games</v>
      </c>
      <c r="S2250" s="10">
        <f t="shared" si="213"/>
        <v>42718.875902777778</v>
      </c>
      <c r="T2250" s="10">
        <f t="shared" si="214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5"/>
        <v>1.6877142857142857</v>
      </c>
      <c r="P2251" s="6">
        <f t="shared" si="210"/>
        <v>32.82</v>
      </c>
      <c r="Q2251" t="str">
        <f t="shared" si="211"/>
        <v>games</v>
      </c>
      <c r="R2251" t="str">
        <f t="shared" si="212"/>
        <v>tabletop games</v>
      </c>
      <c r="S2251" s="10">
        <f t="shared" si="213"/>
        <v>41366.661631944444</v>
      </c>
      <c r="T2251" s="10">
        <f t="shared" si="214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5"/>
        <v>9.7511200000000002</v>
      </c>
      <c r="P2252" s="6">
        <f t="shared" si="210"/>
        <v>426.93</v>
      </c>
      <c r="Q2252" t="str">
        <f t="shared" si="211"/>
        <v>games</v>
      </c>
      <c r="R2252" t="str">
        <f t="shared" si="212"/>
        <v>tabletop games</v>
      </c>
      <c r="S2252" s="10">
        <f t="shared" si="213"/>
        <v>42707.0471412037</v>
      </c>
      <c r="T2252" s="10">
        <f t="shared" si="214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5"/>
        <v>1.3444929411764706</v>
      </c>
      <c r="P2253" s="6">
        <f t="shared" si="210"/>
        <v>23.81</v>
      </c>
      <c r="Q2253" t="str">
        <f t="shared" si="211"/>
        <v>games</v>
      </c>
      <c r="R2253" t="str">
        <f t="shared" si="212"/>
        <v>tabletop games</v>
      </c>
      <c r="S2253" s="10">
        <f t="shared" si="213"/>
        <v>41867.34579861111</v>
      </c>
      <c r="T2253" s="10">
        <f t="shared" si="214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5"/>
        <v>2.722777777777778</v>
      </c>
      <c r="P2254" s="6">
        <f t="shared" si="210"/>
        <v>98.41</v>
      </c>
      <c r="Q2254" t="str">
        <f t="shared" si="211"/>
        <v>games</v>
      </c>
      <c r="R2254" t="str">
        <f t="shared" si="212"/>
        <v>tabletop games</v>
      </c>
      <c r="S2254" s="10">
        <f t="shared" si="213"/>
        <v>42588.327986111108</v>
      </c>
      <c r="T2254" s="10">
        <f t="shared" si="214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5"/>
        <v>1.1268750000000001</v>
      </c>
      <c r="P2255" s="6">
        <f t="shared" si="210"/>
        <v>107.32</v>
      </c>
      <c r="Q2255" t="str">
        <f t="shared" si="211"/>
        <v>games</v>
      </c>
      <c r="R2255" t="str">
        <f t="shared" si="212"/>
        <v>tabletop games</v>
      </c>
      <c r="S2255" s="10">
        <f t="shared" si="213"/>
        <v>42326.672997685186</v>
      </c>
      <c r="T2255" s="10">
        <f t="shared" si="214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5"/>
        <v>4.5979999999999999</v>
      </c>
      <c r="P2256" s="6">
        <f t="shared" si="210"/>
        <v>11.67</v>
      </c>
      <c r="Q2256" t="str">
        <f t="shared" si="211"/>
        <v>games</v>
      </c>
      <c r="R2256" t="str">
        <f t="shared" si="212"/>
        <v>tabletop games</v>
      </c>
      <c r="S2256" s="10">
        <f t="shared" si="213"/>
        <v>42759.647777777776</v>
      </c>
      <c r="T2256" s="10">
        <f t="shared" si="214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5"/>
        <v>2.8665822784810127</v>
      </c>
      <c r="P2257" s="6">
        <f t="shared" si="210"/>
        <v>41.78</v>
      </c>
      <c r="Q2257" t="str">
        <f t="shared" si="211"/>
        <v>games</v>
      </c>
      <c r="R2257" t="str">
        <f t="shared" si="212"/>
        <v>tabletop games</v>
      </c>
      <c r="S2257" s="10">
        <f t="shared" si="213"/>
        <v>42497.951979166668</v>
      </c>
      <c r="T2257" s="10">
        <f t="shared" si="214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5"/>
        <v>2.2270833333333333</v>
      </c>
      <c r="P2258" s="6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10">
        <f t="shared" si="213"/>
        <v>42696.451921296291</v>
      </c>
      <c r="T2258" s="10">
        <f t="shared" si="214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5"/>
        <v>6.3613999999999997</v>
      </c>
      <c r="P2259" s="6">
        <f t="shared" si="210"/>
        <v>94.1</v>
      </c>
      <c r="Q2259" t="str">
        <f t="shared" si="211"/>
        <v>games</v>
      </c>
      <c r="R2259" t="str">
        <f t="shared" si="212"/>
        <v>tabletop games</v>
      </c>
      <c r="S2259" s="10">
        <f t="shared" si="213"/>
        <v>42540.958333333328</v>
      </c>
      <c r="T2259" s="10">
        <f t="shared" si="214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5"/>
        <v>1.4650000000000001</v>
      </c>
      <c r="P2260" s="6">
        <f t="shared" si="210"/>
        <v>15.72</v>
      </c>
      <c r="Q2260" t="str">
        <f t="shared" si="211"/>
        <v>games</v>
      </c>
      <c r="R2260" t="str">
        <f t="shared" si="212"/>
        <v>tabletop games</v>
      </c>
      <c r="S2260" s="10">
        <f t="shared" si="213"/>
        <v>42166.75100694444</v>
      </c>
      <c r="T2260" s="10">
        <f t="shared" si="214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5"/>
        <v>18.670999999999999</v>
      </c>
      <c r="P2261" s="6">
        <f t="shared" si="210"/>
        <v>90.64</v>
      </c>
      <c r="Q2261" t="str">
        <f t="shared" si="211"/>
        <v>games</v>
      </c>
      <c r="R2261" t="str">
        <f t="shared" si="212"/>
        <v>tabletop games</v>
      </c>
      <c r="S2261" s="10">
        <f t="shared" si="213"/>
        <v>42712.804814814815</v>
      </c>
      <c r="T2261" s="10">
        <f t="shared" si="214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5"/>
        <v>3.2692000000000001</v>
      </c>
      <c r="P2262" s="6">
        <f t="shared" si="210"/>
        <v>97.3</v>
      </c>
      <c r="Q2262" t="str">
        <f t="shared" si="211"/>
        <v>games</v>
      </c>
      <c r="R2262" t="str">
        <f t="shared" si="212"/>
        <v>tabletop games</v>
      </c>
      <c r="S2262" s="10">
        <f t="shared" si="213"/>
        <v>41724.975115740745</v>
      </c>
      <c r="T2262" s="10">
        <f t="shared" si="214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5"/>
        <v>7.7949999999999999</v>
      </c>
      <c r="P2263" s="6">
        <f t="shared" si="210"/>
        <v>37.119999999999997</v>
      </c>
      <c r="Q2263" t="str">
        <f t="shared" si="211"/>
        <v>games</v>
      </c>
      <c r="R2263" t="str">
        <f t="shared" si="212"/>
        <v>tabletop games</v>
      </c>
      <c r="S2263" s="10">
        <f t="shared" si="213"/>
        <v>42780.724768518514</v>
      </c>
      <c r="T2263" s="10">
        <f t="shared" si="214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5"/>
        <v>1.5415151515151515</v>
      </c>
      <c r="P2264" s="6">
        <f t="shared" si="210"/>
        <v>28.1</v>
      </c>
      <c r="Q2264" t="str">
        <f t="shared" si="211"/>
        <v>games</v>
      </c>
      <c r="R2264" t="str">
        <f t="shared" si="212"/>
        <v>tabletop games</v>
      </c>
      <c r="S2264" s="10">
        <f t="shared" si="213"/>
        <v>41961</v>
      </c>
      <c r="T2264" s="10">
        <f t="shared" si="214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5"/>
        <v>1.1554666666666666</v>
      </c>
      <c r="P2265" s="6">
        <f t="shared" si="210"/>
        <v>144.43</v>
      </c>
      <c r="Q2265" t="str">
        <f t="shared" si="211"/>
        <v>games</v>
      </c>
      <c r="R2265" t="str">
        <f t="shared" si="212"/>
        <v>tabletop games</v>
      </c>
      <c r="S2265" s="10">
        <f t="shared" si="213"/>
        <v>42035.832326388889</v>
      </c>
      <c r="T2265" s="10">
        <f t="shared" si="214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5"/>
        <v>1.8003333333333333</v>
      </c>
      <c r="P2266" s="6">
        <f t="shared" si="210"/>
        <v>24.27</v>
      </c>
      <c r="Q2266" t="str">
        <f t="shared" si="211"/>
        <v>games</v>
      </c>
      <c r="R2266" t="str">
        <f t="shared" si="212"/>
        <v>tabletop games</v>
      </c>
      <c r="S2266" s="10">
        <f t="shared" si="213"/>
        <v>42513.125</v>
      </c>
      <c r="T2266" s="10">
        <f t="shared" si="214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5"/>
        <v>2.9849999999999999</v>
      </c>
      <c r="P2267" s="6">
        <f t="shared" si="210"/>
        <v>35.119999999999997</v>
      </c>
      <c r="Q2267" t="str">
        <f t="shared" si="211"/>
        <v>games</v>
      </c>
      <c r="R2267" t="str">
        <f t="shared" si="212"/>
        <v>tabletop games</v>
      </c>
      <c r="S2267" s="10">
        <f t="shared" si="213"/>
        <v>42696.853090277778</v>
      </c>
      <c r="T2267" s="10">
        <f t="shared" si="214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5"/>
        <v>3.2026666666666666</v>
      </c>
      <c r="P2268" s="6">
        <f t="shared" si="210"/>
        <v>24.76</v>
      </c>
      <c r="Q2268" t="str">
        <f t="shared" si="211"/>
        <v>games</v>
      </c>
      <c r="R2268" t="str">
        <f t="shared" si="212"/>
        <v>tabletop games</v>
      </c>
      <c r="S2268" s="10">
        <f t="shared" si="213"/>
        <v>42487.083333333328</v>
      </c>
      <c r="T2268" s="10">
        <f t="shared" si="214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5"/>
        <v>3.80525</v>
      </c>
      <c r="P2269" s="6">
        <f t="shared" si="210"/>
        <v>188.38</v>
      </c>
      <c r="Q2269" t="str">
        <f t="shared" si="211"/>
        <v>games</v>
      </c>
      <c r="R2269" t="str">
        <f t="shared" si="212"/>
        <v>tabletop games</v>
      </c>
      <c r="S2269" s="10">
        <f t="shared" si="213"/>
        <v>41994.041666666672</v>
      </c>
      <c r="T2269" s="10">
        <f t="shared" si="214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5"/>
        <v>1.026</v>
      </c>
      <c r="P2270" s="6">
        <f t="shared" si="210"/>
        <v>148.08000000000001</v>
      </c>
      <c r="Q2270" t="str">
        <f t="shared" si="211"/>
        <v>games</v>
      </c>
      <c r="R2270" t="str">
        <f t="shared" si="212"/>
        <v>tabletop games</v>
      </c>
      <c r="S2270" s="10">
        <f t="shared" si="213"/>
        <v>42806.082349537035</v>
      </c>
      <c r="T2270" s="10">
        <f t="shared" si="214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5"/>
        <v>18.016400000000001</v>
      </c>
      <c r="P2271" s="6">
        <f t="shared" si="210"/>
        <v>49.93</v>
      </c>
      <c r="Q2271" t="str">
        <f t="shared" si="211"/>
        <v>games</v>
      </c>
      <c r="R2271" t="str">
        <f t="shared" si="212"/>
        <v>tabletop games</v>
      </c>
      <c r="S2271" s="10">
        <f t="shared" si="213"/>
        <v>42801.208333333328</v>
      </c>
      <c r="T2271" s="10">
        <f t="shared" si="214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5"/>
        <v>7.2024800000000004</v>
      </c>
      <c r="P2272" s="6">
        <f t="shared" si="210"/>
        <v>107.82</v>
      </c>
      <c r="Q2272" t="str">
        <f t="shared" si="211"/>
        <v>games</v>
      </c>
      <c r="R2272" t="str">
        <f t="shared" si="212"/>
        <v>tabletop games</v>
      </c>
      <c r="S2272" s="10">
        <f t="shared" si="213"/>
        <v>42745.915972222225</v>
      </c>
      <c r="T2272" s="10">
        <f t="shared" si="214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5"/>
        <v>2.8309000000000002</v>
      </c>
      <c r="P2273" s="6">
        <f t="shared" si="210"/>
        <v>42.63</v>
      </c>
      <c r="Q2273" t="str">
        <f t="shared" si="211"/>
        <v>games</v>
      </c>
      <c r="R2273" t="str">
        <f t="shared" si="212"/>
        <v>tabletop games</v>
      </c>
      <c r="S2273" s="10">
        <f t="shared" si="213"/>
        <v>42714.000046296293</v>
      </c>
      <c r="T2273" s="10">
        <f t="shared" si="214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5"/>
        <v>13.566000000000001</v>
      </c>
      <c r="P2274" s="6">
        <f t="shared" si="210"/>
        <v>14.37</v>
      </c>
      <c r="Q2274" t="str">
        <f t="shared" si="211"/>
        <v>games</v>
      </c>
      <c r="R2274" t="str">
        <f t="shared" si="212"/>
        <v>tabletop games</v>
      </c>
      <c r="S2274" s="10">
        <f t="shared" si="213"/>
        <v>42345.699490740735</v>
      </c>
      <c r="T2274" s="10">
        <f t="shared" si="214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5"/>
        <v>2.2035999999999998</v>
      </c>
      <c r="P2275" s="6">
        <f t="shared" si="210"/>
        <v>37.479999999999997</v>
      </c>
      <c r="Q2275" t="str">
        <f t="shared" si="211"/>
        <v>games</v>
      </c>
      <c r="R2275" t="str">
        <f t="shared" si="212"/>
        <v>tabletop games</v>
      </c>
      <c r="S2275" s="10">
        <f t="shared" si="213"/>
        <v>42806.507430555561</v>
      </c>
      <c r="T2275" s="10">
        <f t="shared" si="214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5"/>
        <v>1.196</v>
      </c>
      <c r="P2276" s="6">
        <f t="shared" si="210"/>
        <v>30.2</v>
      </c>
      <c r="Q2276" t="str">
        <f t="shared" si="211"/>
        <v>games</v>
      </c>
      <c r="R2276" t="str">
        <f t="shared" si="212"/>
        <v>tabletop games</v>
      </c>
      <c r="S2276" s="10">
        <f t="shared" si="213"/>
        <v>41693.500659722224</v>
      </c>
      <c r="T2276" s="10">
        <f t="shared" si="214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5"/>
        <v>4.0776923076923079</v>
      </c>
      <c r="P2277" s="6">
        <f t="shared" si="210"/>
        <v>33.549999999999997</v>
      </c>
      <c r="Q2277" t="str">
        <f t="shared" si="211"/>
        <v>games</v>
      </c>
      <c r="R2277" t="str">
        <f t="shared" si="212"/>
        <v>tabletop games</v>
      </c>
      <c r="S2277" s="10">
        <f t="shared" si="213"/>
        <v>41995.616655092599</v>
      </c>
      <c r="T2277" s="10">
        <f t="shared" si="214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5"/>
        <v>1.0581826105905425</v>
      </c>
      <c r="P2278" s="6">
        <f t="shared" si="210"/>
        <v>64.75</v>
      </c>
      <c r="Q2278" t="str">
        <f t="shared" si="211"/>
        <v>games</v>
      </c>
      <c r="R2278" t="str">
        <f t="shared" si="212"/>
        <v>tabletop games</v>
      </c>
      <c r="S2278" s="10">
        <f t="shared" si="213"/>
        <v>41644.651493055557</v>
      </c>
      <c r="T2278" s="10">
        <f t="shared" si="214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5"/>
        <v>1.4108235294117648</v>
      </c>
      <c r="P2279" s="6">
        <f t="shared" si="210"/>
        <v>57.93</v>
      </c>
      <c r="Q2279" t="str">
        <f t="shared" si="211"/>
        <v>games</v>
      </c>
      <c r="R2279" t="str">
        <f t="shared" si="212"/>
        <v>tabletop games</v>
      </c>
      <c r="S2279" s="10">
        <f t="shared" si="213"/>
        <v>40966.678506944445</v>
      </c>
      <c r="T2279" s="10">
        <f t="shared" si="214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5"/>
        <v>2.7069999999999999</v>
      </c>
      <c r="P2280" s="6">
        <f t="shared" si="210"/>
        <v>53.08</v>
      </c>
      <c r="Q2280" t="str">
        <f t="shared" si="211"/>
        <v>games</v>
      </c>
      <c r="R2280" t="str">
        <f t="shared" si="212"/>
        <v>tabletop games</v>
      </c>
      <c r="S2280" s="10">
        <f t="shared" si="213"/>
        <v>42372.957638888889</v>
      </c>
      <c r="T2280" s="10">
        <f t="shared" si="214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5"/>
        <v>1.538</v>
      </c>
      <c r="P2281" s="6">
        <f t="shared" si="210"/>
        <v>48.06</v>
      </c>
      <c r="Q2281" t="str">
        <f t="shared" si="211"/>
        <v>games</v>
      </c>
      <c r="R2281" t="str">
        <f t="shared" si="212"/>
        <v>tabletop games</v>
      </c>
      <c r="S2281" s="10">
        <f t="shared" si="213"/>
        <v>42039.166666666672</v>
      </c>
      <c r="T2281" s="10">
        <f t="shared" si="214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5"/>
        <v>4.0357653061224488</v>
      </c>
      <c r="P2282" s="6">
        <f t="shared" si="210"/>
        <v>82.4</v>
      </c>
      <c r="Q2282" t="str">
        <f t="shared" si="211"/>
        <v>games</v>
      </c>
      <c r="R2282" t="str">
        <f t="shared" si="212"/>
        <v>tabletop games</v>
      </c>
      <c r="S2282" s="10">
        <f t="shared" si="213"/>
        <v>42264.624895833331</v>
      </c>
      <c r="T2282" s="10">
        <f t="shared" si="214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5"/>
        <v>1.85</v>
      </c>
      <c r="P2283" s="6">
        <f t="shared" si="210"/>
        <v>50.45</v>
      </c>
      <c r="Q2283" t="str">
        <f t="shared" si="211"/>
        <v>music</v>
      </c>
      <c r="R2283" t="str">
        <f t="shared" si="212"/>
        <v>rock</v>
      </c>
      <c r="S2283" s="10">
        <f t="shared" si="213"/>
        <v>40749.284722222219</v>
      </c>
      <c r="T2283" s="10">
        <f t="shared" si="214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5"/>
        <v>1.8533333333333333</v>
      </c>
      <c r="P2284" s="6">
        <f t="shared" si="210"/>
        <v>115.83</v>
      </c>
      <c r="Q2284" t="str">
        <f t="shared" si="211"/>
        <v>music</v>
      </c>
      <c r="R2284" t="str">
        <f t="shared" si="212"/>
        <v>rock</v>
      </c>
      <c r="S2284" s="10">
        <f t="shared" si="213"/>
        <v>42383.17460648148</v>
      </c>
      <c r="T2284" s="10">
        <f t="shared" si="214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5"/>
        <v>1.0085533333333332</v>
      </c>
      <c r="P2285" s="6">
        <f t="shared" si="210"/>
        <v>63.03</v>
      </c>
      <c r="Q2285" t="str">
        <f t="shared" si="211"/>
        <v>music</v>
      </c>
      <c r="R2285" t="str">
        <f t="shared" si="212"/>
        <v>rock</v>
      </c>
      <c r="S2285" s="10">
        <f t="shared" si="213"/>
        <v>41038.083379629628</v>
      </c>
      <c r="T2285" s="10">
        <f t="shared" si="214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5"/>
        <v>1.0622116666666668</v>
      </c>
      <c r="P2286" s="6">
        <f t="shared" si="210"/>
        <v>108.02</v>
      </c>
      <c r="Q2286" t="str">
        <f t="shared" si="211"/>
        <v>music</v>
      </c>
      <c r="R2286" t="str">
        <f t="shared" si="212"/>
        <v>rock</v>
      </c>
      <c r="S2286" s="10">
        <f t="shared" si="213"/>
        <v>40614.166666666664</v>
      </c>
      <c r="T2286" s="10">
        <f t="shared" si="214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5"/>
        <v>1.2136666666666667</v>
      </c>
      <c r="P2287" s="6">
        <f t="shared" si="210"/>
        <v>46.09</v>
      </c>
      <c r="Q2287" t="str">
        <f t="shared" si="211"/>
        <v>music</v>
      </c>
      <c r="R2287" t="str">
        <f t="shared" si="212"/>
        <v>rock</v>
      </c>
      <c r="S2287" s="10">
        <f t="shared" si="213"/>
        <v>41089.185682870368</v>
      </c>
      <c r="T2287" s="10">
        <f t="shared" si="214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5"/>
        <v>1.0006666666666666</v>
      </c>
      <c r="P2288" s="6">
        <f t="shared" si="210"/>
        <v>107.21</v>
      </c>
      <c r="Q2288" t="str">
        <f t="shared" si="211"/>
        <v>music</v>
      </c>
      <c r="R2288" t="str">
        <f t="shared" si="212"/>
        <v>rock</v>
      </c>
      <c r="S2288" s="10">
        <f t="shared" si="213"/>
        <v>41523.165972222225</v>
      </c>
      <c r="T2288" s="10">
        <f t="shared" si="214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5"/>
        <v>1.1997755555555556</v>
      </c>
      <c r="P2289" s="6">
        <f t="shared" si="210"/>
        <v>50.93</v>
      </c>
      <c r="Q2289" t="str">
        <f t="shared" si="211"/>
        <v>music</v>
      </c>
      <c r="R2289" t="str">
        <f t="shared" si="212"/>
        <v>rock</v>
      </c>
      <c r="S2289" s="10">
        <f t="shared" si="213"/>
        <v>41813.667361111111</v>
      </c>
      <c r="T2289" s="10">
        <f t="shared" si="214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5"/>
        <v>1.0009999999999999</v>
      </c>
      <c r="P2290" s="6">
        <f t="shared" si="210"/>
        <v>40.04</v>
      </c>
      <c r="Q2290" t="str">
        <f t="shared" si="211"/>
        <v>music</v>
      </c>
      <c r="R2290" t="str">
        <f t="shared" si="212"/>
        <v>rock</v>
      </c>
      <c r="S2290" s="10">
        <f t="shared" si="213"/>
        <v>41086.75</v>
      </c>
      <c r="T2290" s="10">
        <f t="shared" si="214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5"/>
        <v>1.0740000000000001</v>
      </c>
      <c r="P2291" s="6">
        <f t="shared" si="210"/>
        <v>64.44</v>
      </c>
      <c r="Q2291" t="str">
        <f t="shared" si="211"/>
        <v>music</v>
      </c>
      <c r="R2291" t="str">
        <f t="shared" si="212"/>
        <v>rock</v>
      </c>
      <c r="S2291" s="10">
        <f t="shared" si="213"/>
        <v>41614.973611111112</v>
      </c>
      <c r="T2291" s="10">
        <f t="shared" si="214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5"/>
        <v>1.0406666666666666</v>
      </c>
      <c r="P2292" s="6">
        <f t="shared" si="210"/>
        <v>53.83</v>
      </c>
      <c r="Q2292" t="str">
        <f t="shared" si="211"/>
        <v>music</v>
      </c>
      <c r="R2292" t="str">
        <f t="shared" si="212"/>
        <v>rock</v>
      </c>
      <c r="S2292" s="10">
        <f t="shared" si="213"/>
        <v>40148.708333333336</v>
      </c>
      <c r="T2292" s="10">
        <f t="shared" si="214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5"/>
        <v>1.728</v>
      </c>
      <c r="P2293" s="6">
        <f t="shared" si="210"/>
        <v>100.47</v>
      </c>
      <c r="Q2293" t="str">
        <f t="shared" si="211"/>
        <v>music</v>
      </c>
      <c r="R2293" t="str">
        <f t="shared" si="212"/>
        <v>rock</v>
      </c>
      <c r="S2293" s="10">
        <f t="shared" si="213"/>
        <v>41022.166666666664</v>
      </c>
      <c r="T2293" s="10">
        <f t="shared" si="214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5"/>
        <v>1.072505</v>
      </c>
      <c r="P2294" s="6">
        <f t="shared" si="210"/>
        <v>46.63</v>
      </c>
      <c r="Q2294" t="str">
        <f t="shared" si="211"/>
        <v>music</v>
      </c>
      <c r="R2294" t="str">
        <f t="shared" si="212"/>
        <v>rock</v>
      </c>
      <c r="S2294" s="10">
        <f t="shared" si="213"/>
        <v>41017.697638888887</v>
      </c>
      <c r="T2294" s="10">
        <f t="shared" si="214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5"/>
        <v>1.0823529411764705</v>
      </c>
      <c r="P2295" s="6">
        <f t="shared" si="210"/>
        <v>34.07</v>
      </c>
      <c r="Q2295" t="str">
        <f t="shared" si="211"/>
        <v>music</v>
      </c>
      <c r="R2295" t="str">
        <f t="shared" si="212"/>
        <v>rock</v>
      </c>
      <c r="S2295" s="10">
        <f t="shared" si="213"/>
        <v>41177.165972222225</v>
      </c>
      <c r="T2295" s="10">
        <f t="shared" si="214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5"/>
        <v>1.4608079999999999</v>
      </c>
      <c r="P2296" s="6">
        <f t="shared" si="210"/>
        <v>65.209999999999994</v>
      </c>
      <c r="Q2296" t="str">
        <f t="shared" si="211"/>
        <v>music</v>
      </c>
      <c r="R2296" t="str">
        <f t="shared" si="212"/>
        <v>rock</v>
      </c>
      <c r="S2296" s="10">
        <f t="shared" si="213"/>
        <v>41294.72314814815</v>
      </c>
      <c r="T2296" s="10">
        <f t="shared" si="214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5"/>
        <v>1.2524999999999999</v>
      </c>
      <c r="P2297" s="6">
        <f t="shared" si="210"/>
        <v>44.21</v>
      </c>
      <c r="Q2297" t="str">
        <f t="shared" si="211"/>
        <v>music</v>
      </c>
      <c r="R2297" t="str">
        <f t="shared" si="212"/>
        <v>rock</v>
      </c>
      <c r="S2297" s="10">
        <f t="shared" si="213"/>
        <v>41300.954351851848</v>
      </c>
      <c r="T2297" s="10">
        <f t="shared" si="214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5"/>
        <v>1.4907142857142857</v>
      </c>
      <c r="P2298" s="6">
        <f t="shared" si="210"/>
        <v>71.97</v>
      </c>
      <c r="Q2298" t="str">
        <f t="shared" si="211"/>
        <v>music</v>
      </c>
      <c r="R2298" t="str">
        <f t="shared" si="212"/>
        <v>rock</v>
      </c>
      <c r="S2298" s="10">
        <f t="shared" si="213"/>
        <v>40962.731782407405</v>
      </c>
      <c r="T2298" s="10">
        <f t="shared" si="214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5"/>
        <v>1.006</v>
      </c>
      <c r="P2299" s="6">
        <f t="shared" si="210"/>
        <v>52.95</v>
      </c>
      <c r="Q2299" t="str">
        <f t="shared" si="211"/>
        <v>music</v>
      </c>
      <c r="R2299" t="str">
        <f t="shared" si="212"/>
        <v>rock</v>
      </c>
      <c r="S2299" s="10">
        <f t="shared" si="213"/>
        <v>40982.165972222225</v>
      </c>
      <c r="T2299" s="10">
        <f t="shared" si="214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5"/>
        <v>1.0507333333333333</v>
      </c>
      <c r="P2300" s="6">
        <f t="shared" si="210"/>
        <v>109.45</v>
      </c>
      <c r="Q2300" t="str">
        <f t="shared" si="211"/>
        <v>music</v>
      </c>
      <c r="R2300" t="str">
        <f t="shared" si="212"/>
        <v>rock</v>
      </c>
      <c r="S2300" s="10">
        <f t="shared" si="213"/>
        <v>41724.798993055556</v>
      </c>
      <c r="T2300" s="10">
        <f t="shared" si="214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5"/>
        <v>3.5016666666666665</v>
      </c>
      <c r="P2301" s="6">
        <f t="shared" si="210"/>
        <v>75.040000000000006</v>
      </c>
      <c r="Q2301" t="str">
        <f t="shared" si="211"/>
        <v>music</v>
      </c>
      <c r="R2301" t="str">
        <f t="shared" si="212"/>
        <v>rock</v>
      </c>
      <c r="S2301" s="10">
        <f t="shared" si="213"/>
        <v>40580.032511574071</v>
      </c>
      <c r="T2301" s="10">
        <f t="shared" si="214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5"/>
        <v>1.0125</v>
      </c>
      <c r="P2302" s="6">
        <f t="shared" si="210"/>
        <v>115.71</v>
      </c>
      <c r="Q2302" t="str">
        <f t="shared" si="211"/>
        <v>music</v>
      </c>
      <c r="R2302" t="str">
        <f t="shared" si="212"/>
        <v>rock</v>
      </c>
      <c r="S2302" s="10">
        <f t="shared" si="213"/>
        <v>41088.727037037039</v>
      </c>
      <c r="T2302" s="10">
        <f t="shared" si="214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5"/>
        <v>1.336044</v>
      </c>
      <c r="P2303" s="6">
        <f t="shared" si="210"/>
        <v>31.66</v>
      </c>
      <c r="Q2303" t="str">
        <f t="shared" si="211"/>
        <v>music</v>
      </c>
      <c r="R2303" t="str">
        <f t="shared" si="212"/>
        <v>indie rock</v>
      </c>
      <c r="S2303" s="10">
        <f t="shared" si="213"/>
        <v>41446.146944444445</v>
      </c>
      <c r="T2303" s="10">
        <f t="shared" si="214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5"/>
        <v>1.7065217391304348</v>
      </c>
      <c r="P2304" s="6">
        <f t="shared" si="210"/>
        <v>46.18</v>
      </c>
      <c r="Q2304" t="str">
        <f t="shared" si="211"/>
        <v>music</v>
      </c>
      <c r="R2304" t="str">
        <f t="shared" si="212"/>
        <v>indie rock</v>
      </c>
      <c r="S2304" s="10">
        <f t="shared" si="213"/>
        <v>41639.291666666664</v>
      </c>
      <c r="T2304" s="10">
        <f t="shared" si="214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5"/>
        <v>1.0935829457364341</v>
      </c>
      <c r="P2305" s="6">
        <f t="shared" si="210"/>
        <v>68.48</v>
      </c>
      <c r="Q2305" t="str">
        <f t="shared" si="211"/>
        <v>music</v>
      </c>
      <c r="R2305" t="str">
        <f t="shared" si="212"/>
        <v>indie rock</v>
      </c>
      <c r="S2305" s="10">
        <f t="shared" si="213"/>
        <v>40890.152731481481</v>
      </c>
      <c r="T2305" s="10">
        <f t="shared" si="214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5"/>
        <v>1.0070033333333335</v>
      </c>
      <c r="P2306" s="6">
        <f t="shared" ref="P2306:P2369" si="216">ROUND(E2306/L2306,2)</f>
        <v>53.47</v>
      </c>
      <c r="Q2306" t="str">
        <f t="shared" si="211"/>
        <v>music</v>
      </c>
      <c r="R2306" t="str">
        <f t="shared" si="212"/>
        <v>indie rock</v>
      </c>
      <c r="S2306" s="10">
        <f t="shared" si="213"/>
        <v>40544.207638888889</v>
      </c>
      <c r="T2306" s="10">
        <f t="shared" si="214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215"/>
        <v>1.0122777777777778</v>
      </c>
      <c r="P2307" s="6">
        <f t="shared" si="216"/>
        <v>109.11</v>
      </c>
      <c r="Q2307" t="str">
        <f t="shared" ref="Q2307:Q2370" si="217">LEFT($N2307,FIND("/",$N2307)-1)</f>
        <v>music</v>
      </c>
      <c r="R2307" t="str">
        <f t="shared" ref="R2307:R2370" si="218">RIGHT($N2307,LEN($N2307)-FIND("/",$N2307))</f>
        <v>indie rock</v>
      </c>
      <c r="S2307" s="10">
        <f t="shared" ref="S2307:S2370" si="219">((($I2307/60)/60)/24)+DATE(1970,1,1)</f>
        <v>41859.75</v>
      </c>
      <c r="T2307" s="10">
        <f t="shared" ref="T2307:T2370" si="220">((($J2307/60)/60)/24)+DATE(1970,1,1)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5"/>
        <v>1.0675857142857144</v>
      </c>
      <c r="P2308" s="6">
        <f t="shared" si="216"/>
        <v>51.19</v>
      </c>
      <c r="Q2308" t="str">
        <f t="shared" si="217"/>
        <v>music</v>
      </c>
      <c r="R2308" t="str">
        <f t="shared" si="218"/>
        <v>indie rock</v>
      </c>
      <c r="S2308" s="10">
        <f t="shared" si="219"/>
        <v>40978.16815972222</v>
      </c>
      <c r="T2308" s="10">
        <f t="shared" si="220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ref="O2309:O2372" si="221">$E2309/$D2309</f>
        <v>1.0665777537961894</v>
      </c>
      <c r="P2309" s="6">
        <f t="shared" si="216"/>
        <v>27.94</v>
      </c>
      <c r="Q2309" t="str">
        <f t="shared" si="217"/>
        <v>music</v>
      </c>
      <c r="R2309" t="str">
        <f t="shared" si="218"/>
        <v>indie rock</v>
      </c>
      <c r="S2309" s="10">
        <f t="shared" si="219"/>
        <v>41034.802407407406</v>
      </c>
      <c r="T2309" s="10">
        <f t="shared" si="220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21"/>
        <v>1.0130622</v>
      </c>
      <c r="P2310" s="6">
        <f t="shared" si="216"/>
        <v>82.5</v>
      </c>
      <c r="Q2310" t="str">
        <f t="shared" si="217"/>
        <v>music</v>
      </c>
      <c r="R2310" t="str">
        <f t="shared" si="218"/>
        <v>indie rock</v>
      </c>
      <c r="S2310" s="10">
        <f t="shared" si="219"/>
        <v>41880.041666666664</v>
      </c>
      <c r="T2310" s="10">
        <f t="shared" si="220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21"/>
        <v>1.0667450000000001</v>
      </c>
      <c r="P2311" s="6">
        <f t="shared" si="216"/>
        <v>59.82</v>
      </c>
      <c r="Q2311" t="str">
        <f t="shared" si="217"/>
        <v>music</v>
      </c>
      <c r="R2311" t="str">
        <f t="shared" si="218"/>
        <v>indie rock</v>
      </c>
      <c r="S2311" s="10">
        <f t="shared" si="219"/>
        <v>41342.987696759257</v>
      </c>
      <c r="T2311" s="10">
        <f t="shared" si="220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21"/>
        <v>4.288397837837838</v>
      </c>
      <c r="P2312" s="6">
        <f t="shared" si="216"/>
        <v>64.819999999999993</v>
      </c>
      <c r="Q2312" t="str">
        <f t="shared" si="217"/>
        <v>music</v>
      </c>
      <c r="R2312" t="str">
        <f t="shared" si="218"/>
        <v>indie rock</v>
      </c>
      <c r="S2312" s="10">
        <f t="shared" si="219"/>
        <v>41354.752488425926</v>
      </c>
      <c r="T2312" s="10">
        <f t="shared" si="220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21"/>
        <v>1.0411111111111111</v>
      </c>
      <c r="P2313" s="6">
        <f t="shared" si="216"/>
        <v>90.1</v>
      </c>
      <c r="Q2313" t="str">
        <f t="shared" si="217"/>
        <v>music</v>
      </c>
      <c r="R2313" t="str">
        <f t="shared" si="218"/>
        <v>indie rock</v>
      </c>
      <c r="S2313" s="10">
        <f t="shared" si="219"/>
        <v>41766.004502314812</v>
      </c>
      <c r="T2313" s="10">
        <f t="shared" si="220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21"/>
        <v>1.0786666666666667</v>
      </c>
      <c r="P2314" s="6">
        <f t="shared" si="216"/>
        <v>40.96</v>
      </c>
      <c r="Q2314" t="str">
        <f t="shared" si="217"/>
        <v>music</v>
      </c>
      <c r="R2314" t="str">
        <f t="shared" si="218"/>
        <v>indie rock</v>
      </c>
      <c r="S2314" s="10">
        <f t="shared" si="219"/>
        <v>41747.958333333336</v>
      </c>
      <c r="T2314" s="10">
        <f t="shared" si="220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21"/>
        <v>1.7584040000000001</v>
      </c>
      <c r="P2315" s="6">
        <f t="shared" si="216"/>
        <v>56</v>
      </c>
      <c r="Q2315" t="str">
        <f t="shared" si="217"/>
        <v>music</v>
      </c>
      <c r="R2315" t="str">
        <f t="shared" si="218"/>
        <v>indie rock</v>
      </c>
      <c r="S2315" s="10">
        <f t="shared" si="219"/>
        <v>41032.958634259259</v>
      </c>
      <c r="T2315" s="10">
        <f t="shared" si="220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21"/>
        <v>1.5697000000000001</v>
      </c>
      <c r="P2316" s="6">
        <f t="shared" si="216"/>
        <v>37.67</v>
      </c>
      <c r="Q2316" t="str">
        <f t="shared" si="217"/>
        <v>music</v>
      </c>
      <c r="R2316" t="str">
        <f t="shared" si="218"/>
        <v>indie rock</v>
      </c>
      <c r="S2316" s="10">
        <f t="shared" si="219"/>
        <v>41067.551585648151</v>
      </c>
      <c r="T2316" s="10">
        <f t="shared" si="220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21"/>
        <v>1.026</v>
      </c>
      <c r="P2317" s="6">
        <f t="shared" si="216"/>
        <v>40.08</v>
      </c>
      <c r="Q2317" t="str">
        <f t="shared" si="217"/>
        <v>music</v>
      </c>
      <c r="R2317" t="str">
        <f t="shared" si="218"/>
        <v>indie rock</v>
      </c>
      <c r="S2317" s="10">
        <f t="shared" si="219"/>
        <v>41034.72619212963</v>
      </c>
      <c r="T2317" s="10">
        <f t="shared" si="220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21"/>
        <v>1.0404266666666666</v>
      </c>
      <c r="P2318" s="6">
        <f t="shared" si="216"/>
        <v>78.03</v>
      </c>
      <c r="Q2318" t="str">
        <f t="shared" si="217"/>
        <v>music</v>
      </c>
      <c r="R2318" t="str">
        <f t="shared" si="218"/>
        <v>indie rock</v>
      </c>
      <c r="S2318" s="10">
        <f t="shared" si="219"/>
        <v>40156.76666666667</v>
      </c>
      <c r="T2318" s="10">
        <f t="shared" si="220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21"/>
        <v>1.04</v>
      </c>
      <c r="P2319" s="6">
        <f t="shared" si="216"/>
        <v>18.91</v>
      </c>
      <c r="Q2319" t="str">
        <f t="shared" si="217"/>
        <v>music</v>
      </c>
      <c r="R2319" t="str">
        <f t="shared" si="218"/>
        <v>indie rock</v>
      </c>
      <c r="S2319" s="10">
        <f t="shared" si="219"/>
        <v>40224.208333333336</v>
      </c>
      <c r="T2319" s="10">
        <f t="shared" si="220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21"/>
        <v>1.2105999999999999</v>
      </c>
      <c r="P2320" s="6">
        <f t="shared" si="216"/>
        <v>37.130000000000003</v>
      </c>
      <c r="Q2320" t="str">
        <f t="shared" si="217"/>
        <v>music</v>
      </c>
      <c r="R2320" t="str">
        <f t="shared" si="218"/>
        <v>indie rock</v>
      </c>
      <c r="S2320" s="10">
        <f t="shared" si="219"/>
        <v>40082.165972222225</v>
      </c>
      <c r="T2320" s="10">
        <f t="shared" si="220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21"/>
        <v>1.077</v>
      </c>
      <c r="P2321" s="6">
        <f t="shared" si="216"/>
        <v>41.96</v>
      </c>
      <c r="Q2321" t="str">
        <f t="shared" si="217"/>
        <v>music</v>
      </c>
      <c r="R2321" t="str">
        <f t="shared" si="218"/>
        <v>indie rock</v>
      </c>
      <c r="S2321" s="10">
        <f t="shared" si="219"/>
        <v>41623.082002314812</v>
      </c>
      <c r="T2321" s="10">
        <f t="shared" si="220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21"/>
        <v>1.0866</v>
      </c>
      <c r="P2322" s="6">
        <f t="shared" si="216"/>
        <v>61.04</v>
      </c>
      <c r="Q2322" t="str">
        <f t="shared" si="217"/>
        <v>music</v>
      </c>
      <c r="R2322" t="str">
        <f t="shared" si="218"/>
        <v>indie rock</v>
      </c>
      <c r="S2322" s="10">
        <f t="shared" si="219"/>
        <v>41731.775462962964</v>
      </c>
      <c r="T2322" s="10">
        <f t="shared" si="220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21"/>
        <v>0.39120962394619685</v>
      </c>
      <c r="P2323" s="6">
        <f t="shared" si="216"/>
        <v>64.53</v>
      </c>
      <c r="Q2323" t="str">
        <f t="shared" si="217"/>
        <v>food</v>
      </c>
      <c r="R2323" t="str">
        <f t="shared" si="218"/>
        <v>small batch</v>
      </c>
      <c r="S2323" s="10">
        <f t="shared" si="219"/>
        <v>42829.21876157407</v>
      </c>
      <c r="T2323" s="10">
        <f t="shared" si="220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21"/>
        <v>3.1481481481481478E-2</v>
      </c>
      <c r="P2324" s="6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10">
        <f t="shared" si="219"/>
        <v>42834.853807870371</v>
      </c>
      <c r="T2324" s="10">
        <f t="shared" si="220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21"/>
        <v>0.48</v>
      </c>
      <c r="P2325" s="6">
        <f t="shared" si="216"/>
        <v>30</v>
      </c>
      <c r="Q2325" t="str">
        <f t="shared" si="217"/>
        <v>food</v>
      </c>
      <c r="R2325" t="str">
        <f t="shared" si="218"/>
        <v>small batch</v>
      </c>
      <c r="S2325" s="10">
        <f t="shared" si="219"/>
        <v>42814.755173611105</v>
      </c>
      <c r="T2325" s="10">
        <f t="shared" si="220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21"/>
        <v>0.20733333333333334</v>
      </c>
      <c r="P2326" s="6">
        <f t="shared" si="216"/>
        <v>25.49</v>
      </c>
      <c r="Q2326" t="str">
        <f t="shared" si="217"/>
        <v>food</v>
      </c>
      <c r="R2326" t="str">
        <f t="shared" si="218"/>
        <v>small batch</v>
      </c>
      <c r="S2326" s="10">
        <f t="shared" si="219"/>
        <v>42820.843576388885</v>
      </c>
      <c r="T2326" s="10">
        <f t="shared" si="220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21"/>
        <v>0.08</v>
      </c>
      <c r="P2327" s="6">
        <f t="shared" si="216"/>
        <v>11.43</v>
      </c>
      <c r="Q2327" t="str">
        <f t="shared" si="217"/>
        <v>food</v>
      </c>
      <c r="R2327" t="str">
        <f t="shared" si="218"/>
        <v>small batch</v>
      </c>
      <c r="S2327" s="10">
        <f t="shared" si="219"/>
        <v>42823.980682870373</v>
      </c>
      <c r="T2327" s="10">
        <f t="shared" si="220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21"/>
        <v>7.1999999999999998E-3</v>
      </c>
      <c r="P2328" s="6">
        <f t="shared" si="216"/>
        <v>108</v>
      </c>
      <c r="Q2328" t="str">
        <f t="shared" si="217"/>
        <v>food</v>
      </c>
      <c r="R2328" t="str">
        <f t="shared" si="218"/>
        <v>small batch</v>
      </c>
      <c r="S2328" s="10">
        <f t="shared" si="219"/>
        <v>42855.708333333328</v>
      </c>
      <c r="T2328" s="10">
        <f t="shared" si="220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21"/>
        <v>5.2609431428571432</v>
      </c>
      <c r="P2329" s="6">
        <f t="shared" si="216"/>
        <v>54.88</v>
      </c>
      <c r="Q2329" t="str">
        <f t="shared" si="217"/>
        <v>food</v>
      </c>
      <c r="R2329" t="str">
        <f t="shared" si="218"/>
        <v>small batch</v>
      </c>
      <c r="S2329" s="10">
        <f t="shared" si="219"/>
        <v>41877.917129629634</v>
      </c>
      <c r="T2329" s="10">
        <f t="shared" si="220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21"/>
        <v>2.5445000000000002</v>
      </c>
      <c r="P2330" s="6">
        <f t="shared" si="216"/>
        <v>47.38</v>
      </c>
      <c r="Q2330" t="str">
        <f t="shared" si="217"/>
        <v>food</v>
      </c>
      <c r="R2330" t="str">
        <f t="shared" si="218"/>
        <v>small batch</v>
      </c>
      <c r="S2330" s="10">
        <f t="shared" si="219"/>
        <v>42169.781678240746</v>
      </c>
      <c r="T2330" s="10">
        <f t="shared" si="220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21"/>
        <v>1.0591999999999999</v>
      </c>
      <c r="P2331" s="6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10">
        <f t="shared" si="219"/>
        <v>41837.624374999999</v>
      </c>
      <c r="T2331" s="10">
        <f t="shared" si="220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21"/>
        <v>1.0242285714285715</v>
      </c>
      <c r="P2332" s="6">
        <f t="shared" si="216"/>
        <v>219.93</v>
      </c>
      <c r="Q2332" t="str">
        <f t="shared" si="217"/>
        <v>food</v>
      </c>
      <c r="R2332" t="str">
        <f t="shared" si="218"/>
        <v>small batch</v>
      </c>
      <c r="S2332" s="10">
        <f t="shared" si="219"/>
        <v>42363</v>
      </c>
      <c r="T2332" s="10">
        <f t="shared" si="220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21"/>
        <v>1.4431375</v>
      </c>
      <c r="P2333" s="6">
        <f t="shared" si="216"/>
        <v>40.799999999999997</v>
      </c>
      <c r="Q2333" t="str">
        <f t="shared" si="217"/>
        <v>food</v>
      </c>
      <c r="R2333" t="str">
        <f t="shared" si="218"/>
        <v>small batch</v>
      </c>
      <c r="S2333" s="10">
        <f t="shared" si="219"/>
        <v>41869.005671296298</v>
      </c>
      <c r="T2333" s="10">
        <f t="shared" si="220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21"/>
        <v>1.06308</v>
      </c>
      <c r="P2334" s="6">
        <f t="shared" si="216"/>
        <v>75.5</v>
      </c>
      <c r="Q2334" t="str">
        <f t="shared" si="217"/>
        <v>food</v>
      </c>
      <c r="R2334" t="str">
        <f t="shared" si="218"/>
        <v>small batch</v>
      </c>
      <c r="S2334" s="10">
        <f t="shared" si="219"/>
        <v>42041.628136574072</v>
      </c>
      <c r="T2334" s="10">
        <f t="shared" si="220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21"/>
        <v>2.1216666666666666</v>
      </c>
      <c r="P2335" s="6">
        <f t="shared" si="216"/>
        <v>13.54</v>
      </c>
      <c r="Q2335" t="str">
        <f t="shared" si="217"/>
        <v>food</v>
      </c>
      <c r="R2335" t="str">
        <f t="shared" si="218"/>
        <v>small batch</v>
      </c>
      <c r="S2335" s="10">
        <f t="shared" si="219"/>
        <v>41788.743055555555</v>
      </c>
      <c r="T2335" s="10">
        <f t="shared" si="220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21"/>
        <v>1.0195000000000001</v>
      </c>
      <c r="P2336" s="6">
        <f t="shared" si="216"/>
        <v>60.87</v>
      </c>
      <c r="Q2336" t="str">
        <f t="shared" si="217"/>
        <v>food</v>
      </c>
      <c r="R2336" t="str">
        <f t="shared" si="218"/>
        <v>small batch</v>
      </c>
      <c r="S2336" s="10">
        <f t="shared" si="219"/>
        <v>41948.731944444444</v>
      </c>
      <c r="T2336" s="10">
        <f t="shared" si="220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21"/>
        <v>1.0227200000000001</v>
      </c>
      <c r="P2337" s="6">
        <f t="shared" si="216"/>
        <v>115.69</v>
      </c>
      <c r="Q2337" t="str">
        <f t="shared" si="217"/>
        <v>food</v>
      </c>
      <c r="R2337" t="str">
        <f t="shared" si="218"/>
        <v>small batch</v>
      </c>
      <c r="S2337" s="10">
        <f t="shared" si="219"/>
        <v>41801.572256944448</v>
      </c>
      <c r="T2337" s="10">
        <f t="shared" si="220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21"/>
        <v>5.2073254999999996</v>
      </c>
      <c r="P2338" s="6">
        <f t="shared" si="216"/>
        <v>48.1</v>
      </c>
      <c r="Q2338" t="str">
        <f t="shared" si="217"/>
        <v>food</v>
      </c>
      <c r="R2338" t="str">
        <f t="shared" si="218"/>
        <v>small batch</v>
      </c>
      <c r="S2338" s="10">
        <f t="shared" si="219"/>
        <v>41706.924710648149</v>
      </c>
      <c r="T2338" s="10">
        <f t="shared" si="220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21"/>
        <v>1.1065833333333333</v>
      </c>
      <c r="P2339" s="6">
        <f t="shared" si="216"/>
        <v>74.180000000000007</v>
      </c>
      <c r="Q2339" t="str">
        <f t="shared" si="217"/>
        <v>food</v>
      </c>
      <c r="R2339" t="str">
        <f t="shared" si="218"/>
        <v>small batch</v>
      </c>
      <c r="S2339" s="10">
        <f t="shared" si="219"/>
        <v>41816.640543981484</v>
      </c>
      <c r="T2339" s="10">
        <f t="shared" si="220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21"/>
        <v>1.0114333333333334</v>
      </c>
      <c r="P2340" s="6">
        <f t="shared" si="216"/>
        <v>123.35</v>
      </c>
      <c r="Q2340" t="str">
        <f t="shared" si="217"/>
        <v>food</v>
      </c>
      <c r="R2340" t="str">
        <f t="shared" si="218"/>
        <v>small batch</v>
      </c>
      <c r="S2340" s="10">
        <f t="shared" si="219"/>
        <v>41819.896805555552</v>
      </c>
      <c r="T2340" s="10">
        <f t="shared" si="220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21"/>
        <v>2.9420799999999998</v>
      </c>
      <c r="P2341" s="6">
        <f t="shared" si="216"/>
        <v>66.62</v>
      </c>
      <c r="Q2341" t="str">
        <f t="shared" si="217"/>
        <v>food</v>
      </c>
      <c r="R2341" t="str">
        <f t="shared" si="218"/>
        <v>small batch</v>
      </c>
      <c r="S2341" s="10">
        <f t="shared" si="219"/>
        <v>42723.332638888889</v>
      </c>
      <c r="T2341" s="10">
        <f t="shared" si="220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21"/>
        <v>1.0577749999999999</v>
      </c>
      <c r="P2342" s="6">
        <f t="shared" si="216"/>
        <v>104.99</v>
      </c>
      <c r="Q2342" t="str">
        <f t="shared" si="217"/>
        <v>food</v>
      </c>
      <c r="R2342" t="str">
        <f t="shared" si="218"/>
        <v>small batch</v>
      </c>
      <c r="S2342" s="10">
        <f t="shared" si="219"/>
        <v>42673.642800925925</v>
      </c>
      <c r="T2342" s="10">
        <f t="shared" si="220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21"/>
        <v>0</v>
      </c>
      <c r="P2343" s="6" t="e">
        <f t="shared" si="216"/>
        <v>#DIV/0!</v>
      </c>
      <c r="Q2343" t="str">
        <f t="shared" si="217"/>
        <v>technology</v>
      </c>
      <c r="R2343" t="str">
        <f t="shared" si="218"/>
        <v>web</v>
      </c>
      <c r="S2343" s="10">
        <f t="shared" si="219"/>
        <v>42197.813703703709</v>
      </c>
      <c r="T2343" s="10">
        <f t="shared" si="220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21"/>
        <v>0</v>
      </c>
      <c r="P2344" s="6" t="e">
        <f t="shared" si="216"/>
        <v>#DIV/0!</v>
      </c>
      <c r="Q2344" t="str">
        <f t="shared" si="217"/>
        <v>technology</v>
      </c>
      <c r="R2344" t="str">
        <f t="shared" si="218"/>
        <v>web</v>
      </c>
      <c r="S2344" s="10">
        <f t="shared" si="219"/>
        <v>41918.208333333336</v>
      </c>
      <c r="T2344" s="10">
        <f t="shared" si="220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21"/>
        <v>0.03</v>
      </c>
      <c r="P2345" s="6">
        <f t="shared" si="216"/>
        <v>300</v>
      </c>
      <c r="Q2345" t="str">
        <f t="shared" si="217"/>
        <v>technology</v>
      </c>
      <c r="R2345" t="str">
        <f t="shared" si="218"/>
        <v>web</v>
      </c>
      <c r="S2345" s="10">
        <f t="shared" si="219"/>
        <v>42377.82430555555</v>
      </c>
      <c r="T2345" s="10">
        <f t="shared" si="220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21"/>
        <v>1E-3</v>
      </c>
      <c r="P2346" s="6">
        <f t="shared" si="216"/>
        <v>1</v>
      </c>
      <c r="Q2346" t="str">
        <f t="shared" si="217"/>
        <v>technology</v>
      </c>
      <c r="R2346" t="str">
        <f t="shared" si="218"/>
        <v>web</v>
      </c>
      <c r="S2346" s="10">
        <f t="shared" si="219"/>
        <v>42545.727650462963</v>
      </c>
      <c r="T2346" s="10">
        <f t="shared" si="220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21"/>
        <v>0</v>
      </c>
      <c r="P2347" s="6" t="e">
        <f t="shared" si="216"/>
        <v>#DIV/0!</v>
      </c>
      <c r="Q2347" t="str">
        <f t="shared" si="217"/>
        <v>technology</v>
      </c>
      <c r="R2347" t="str">
        <f t="shared" si="218"/>
        <v>web</v>
      </c>
      <c r="S2347" s="10">
        <f t="shared" si="219"/>
        <v>42094.985416666663</v>
      </c>
      <c r="T2347" s="10">
        <f t="shared" si="220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21"/>
        <v>6.4999999999999997E-4</v>
      </c>
      <c r="P2348" s="6">
        <f t="shared" si="216"/>
        <v>13</v>
      </c>
      <c r="Q2348" t="str">
        <f t="shared" si="217"/>
        <v>technology</v>
      </c>
      <c r="R2348" t="str">
        <f t="shared" si="218"/>
        <v>web</v>
      </c>
      <c r="S2348" s="10">
        <f t="shared" si="219"/>
        <v>42660.79896990741</v>
      </c>
      <c r="T2348" s="10">
        <f t="shared" si="220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21"/>
        <v>1.4999999999999999E-2</v>
      </c>
      <c r="P2349" s="6">
        <f t="shared" si="216"/>
        <v>15</v>
      </c>
      <c r="Q2349" t="str">
        <f t="shared" si="217"/>
        <v>technology</v>
      </c>
      <c r="R2349" t="str">
        <f t="shared" si="218"/>
        <v>web</v>
      </c>
      <c r="S2349" s="10">
        <f t="shared" si="219"/>
        <v>42607.607361111113</v>
      </c>
      <c r="T2349" s="10">
        <f t="shared" si="220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21"/>
        <v>3.8571428571428572E-3</v>
      </c>
      <c r="P2350" s="6">
        <f t="shared" si="216"/>
        <v>54</v>
      </c>
      <c r="Q2350" t="str">
        <f t="shared" si="217"/>
        <v>technology</v>
      </c>
      <c r="R2350" t="str">
        <f t="shared" si="218"/>
        <v>web</v>
      </c>
      <c r="S2350" s="10">
        <f t="shared" si="219"/>
        <v>42420.932152777779</v>
      </c>
      <c r="T2350" s="10">
        <f t="shared" si="220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21"/>
        <v>0</v>
      </c>
      <c r="P2351" s="6" t="e">
        <f t="shared" si="216"/>
        <v>#DIV/0!</v>
      </c>
      <c r="Q2351" t="str">
        <f t="shared" si="217"/>
        <v>technology</v>
      </c>
      <c r="R2351" t="str">
        <f t="shared" si="218"/>
        <v>web</v>
      </c>
      <c r="S2351" s="10">
        <f t="shared" si="219"/>
        <v>42227.775787037041</v>
      </c>
      <c r="T2351" s="10">
        <f t="shared" si="220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21"/>
        <v>0</v>
      </c>
      <c r="P2352" s="6" t="e">
        <f t="shared" si="216"/>
        <v>#DIV/0!</v>
      </c>
      <c r="Q2352" t="str">
        <f t="shared" si="217"/>
        <v>technology</v>
      </c>
      <c r="R2352" t="str">
        <f t="shared" si="218"/>
        <v>web</v>
      </c>
      <c r="S2352" s="10">
        <f t="shared" si="219"/>
        <v>42738.842245370368</v>
      </c>
      <c r="T2352" s="10">
        <f t="shared" si="220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21"/>
        <v>5.7142857142857143E-3</v>
      </c>
      <c r="P2353" s="6">
        <f t="shared" si="216"/>
        <v>15.43</v>
      </c>
      <c r="Q2353" t="str">
        <f t="shared" si="217"/>
        <v>technology</v>
      </c>
      <c r="R2353" t="str">
        <f t="shared" si="218"/>
        <v>web</v>
      </c>
      <c r="S2353" s="10">
        <f t="shared" si="219"/>
        <v>42124.101145833338</v>
      </c>
      <c r="T2353" s="10">
        <f t="shared" si="220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21"/>
        <v>0</v>
      </c>
      <c r="P2354" s="6" t="e">
        <f t="shared" si="216"/>
        <v>#DIV/0!</v>
      </c>
      <c r="Q2354" t="str">
        <f t="shared" si="217"/>
        <v>technology</v>
      </c>
      <c r="R2354" t="str">
        <f t="shared" si="218"/>
        <v>web</v>
      </c>
      <c r="S2354" s="10">
        <f t="shared" si="219"/>
        <v>42161.633703703701</v>
      </c>
      <c r="T2354" s="10">
        <f t="shared" si="220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21"/>
        <v>0</v>
      </c>
      <c r="P2355" s="6" t="e">
        <f t="shared" si="216"/>
        <v>#DIV/0!</v>
      </c>
      <c r="Q2355" t="str">
        <f t="shared" si="217"/>
        <v>technology</v>
      </c>
      <c r="R2355" t="str">
        <f t="shared" si="218"/>
        <v>web</v>
      </c>
      <c r="S2355" s="10">
        <f t="shared" si="219"/>
        <v>42115.676180555558</v>
      </c>
      <c r="T2355" s="10">
        <f t="shared" si="220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21"/>
        <v>7.1428571428571429E-4</v>
      </c>
      <c r="P2356" s="6">
        <f t="shared" si="216"/>
        <v>25</v>
      </c>
      <c r="Q2356" t="str">
        <f t="shared" si="217"/>
        <v>technology</v>
      </c>
      <c r="R2356" t="str">
        <f t="shared" si="218"/>
        <v>web</v>
      </c>
      <c r="S2356" s="10">
        <f t="shared" si="219"/>
        <v>42014.722916666666</v>
      </c>
      <c r="T2356" s="10">
        <f t="shared" si="220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21"/>
        <v>6.875E-3</v>
      </c>
      <c r="P2357" s="6">
        <f t="shared" si="216"/>
        <v>27.5</v>
      </c>
      <c r="Q2357" t="str">
        <f t="shared" si="217"/>
        <v>technology</v>
      </c>
      <c r="R2357" t="str">
        <f t="shared" si="218"/>
        <v>web</v>
      </c>
      <c r="S2357" s="10">
        <f t="shared" si="219"/>
        <v>42126.918240740735</v>
      </c>
      <c r="T2357" s="10">
        <f t="shared" si="220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21"/>
        <v>0</v>
      </c>
      <c r="P2358" s="6" t="e">
        <f t="shared" si="216"/>
        <v>#DIV/0!</v>
      </c>
      <c r="Q2358" t="str">
        <f t="shared" si="217"/>
        <v>technology</v>
      </c>
      <c r="R2358" t="str">
        <f t="shared" si="218"/>
        <v>web</v>
      </c>
      <c r="S2358" s="10">
        <f t="shared" si="219"/>
        <v>42160.78361111111</v>
      </c>
      <c r="T2358" s="10">
        <f t="shared" si="220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21"/>
        <v>0</v>
      </c>
      <c r="P2359" s="6" t="e">
        <f t="shared" si="216"/>
        <v>#DIV/0!</v>
      </c>
      <c r="Q2359" t="str">
        <f t="shared" si="217"/>
        <v>technology</v>
      </c>
      <c r="R2359" t="str">
        <f t="shared" si="218"/>
        <v>web</v>
      </c>
      <c r="S2359" s="10">
        <f t="shared" si="219"/>
        <v>42294.620115740734</v>
      </c>
      <c r="T2359" s="10">
        <f t="shared" si="220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21"/>
        <v>0</v>
      </c>
      <c r="P2360" s="6" t="e">
        <f t="shared" si="216"/>
        <v>#DIV/0!</v>
      </c>
      <c r="Q2360" t="str">
        <f t="shared" si="217"/>
        <v>technology</v>
      </c>
      <c r="R2360" t="str">
        <f t="shared" si="218"/>
        <v>web</v>
      </c>
      <c r="S2360" s="10">
        <f t="shared" si="219"/>
        <v>42035.027083333334</v>
      </c>
      <c r="T2360" s="10">
        <f t="shared" si="220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21"/>
        <v>0.14680000000000001</v>
      </c>
      <c r="P2361" s="6">
        <f t="shared" si="216"/>
        <v>367</v>
      </c>
      <c r="Q2361" t="str">
        <f t="shared" si="217"/>
        <v>technology</v>
      </c>
      <c r="R2361" t="str">
        <f t="shared" si="218"/>
        <v>web</v>
      </c>
      <c r="S2361" s="10">
        <f t="shared" si="219"/>
        <v>42219.649583333332</v>
      </c>
      <c r="T2361" s="10">
        <f t="shared" si="220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21"/>
        <v>4.0000000000000002E-4</v>
      </c>
      <c r="P2362" s="6">
        <f t="shared" si="216"/>
        <v>2</v>
      </c>
      <c r="Q2362" t="str">
        <f t="shared" si="217"/>
        <v>technology</v>
      </c>
      <c r="R2362" t="str">
        <f t="shared" si="218"/>
        <v>web</v>
      </c>
      <c r="S2362" s="10">
        <f t="shared" si="219"/>
        <v>42407.70694444445</v>
      </c>
      <c r="T2362" s="10">
        <f t="shared" si="220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21"/>
        <v>0</v>
      </c>
      <c r="P2363" s="6" t="e">
        <f t="shared" si="216"/>
        <v>#DIV/0!</v>
      </c>
      <c r="Q2363" t="str">
        <f t="shared" si="217"/>
        <v>technology</v>
      </c>
      <c r="R2363" t="str">
        <f t="shared" si="218"/>
        <v>web</v>
      </c>
      <c r="S2363" s="10">
        <f t="shared" si="219"/>
        <v>42490.916666666672</v>
      </c>
      <c r="T2363" s="10">
        <f t="shared" si="220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21"/>
        <v>0.2857142857142857</v>
      </c>
      <c r="P2364" s="6">
        <f t="shared" si="216"/>
        <v>60</v>
      </c>
      <c r="Q2364" t="str">
        <f t="shared" si="217"/>
        <v>technology</v>
      </c>
      <c r="R2364" t="str">
        <f t="shared" si="218"/>
        <v>web</v>
      </c>
      <c r="S2364" s="10">
        <f t="shared" si="219"/>
        <v>41984.688310185185</v>
      </c>
      <c r="T2364" s="10">
        <f t="shared" si="220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21"/>
        <v>0</v>
      </c>
      <c r="P2365" s="6" t="e">
        <f t="shared" si="216"/>
        <v>#DIV/0!</v>
      </c>
      <c r="Q2365" t="str">
        <f t="shared" si="217"/>
        <v>technology</v>
      </c>
      <c r="R2365" t="str">
        <f t="shared" si="218"/>
        <v>web</v>
      </c>
      <c r="S2365" s="10">
        <f t="shared" si="219"/>
        <v>42367.011574074073</v>
      </c>
      <c r="T2365" s="10">
        <f t="shared" si="220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21"/>
        <v>0</v>
      </c>
      <c r="P2366" s="6" t="e">
        <f t="shared" si="216"/>
        <v>#DIV/0!</v>
      </c>
      <c r="Q2366" t="str">
        <f t="shared" si="217"/>
        <v>technology</v>
      </c>
      <c r="R2366" t="str">
        <f t="shared" si="218"/>
        <v>web</v>
      </c>
      <c r="S2366" s="10">
        <f t="shared" si="219"/>
        <v>42303.934675925921</v>
      </c>
      <c r="T2366" s="10">
        <f t="shared" si="220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21"/>
        <v>0</v>
      </c>
      <c r="P2367" s="6" t="e">
        <f t="shared" si="216"/>
        <v>#DIV/0!</v>
      </c>
      <c r="Q2367" t="str">
        <f t="shared" si="217"/>
        <v>technology</v>
      </c>
      <c r="R2367" t="str">
        <f t="shared" si="218"/>
        <v>web</v>
      </c>
      <c r="S2367" s="10">
        <f t="shared" si="219"/>
        <v>42386.958333333328</v>
      </c>
      <c r="T2367" s="10">
        <f t="shared" si="220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21"/>
        <v>0.1052</v>
      </c>
      <c r="P2368" s="6">
        <f t="shared" si="216"/>
        <v>97.41</v>
      </c>
      <c r="Q2368" t="str">
        <f t="shared" si="217"/>
        <v>technology</v>
      </c>
      <c r="R2368" t="str">
        <f t="shared" si="218"/>
        <v>web</v>
      </c>
      <c r="S2368" s="10">
        <f t="shared" si="219"/>
        <v>42298.531631944439</v>
      </c>
      <c r="T2368" s="10">
        <f t="shared" si="220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21"/>
        <v>1.34E-2</v>
      </c>
      <c r="P2369" s="6">
        <f t="shared" si="216"/>
        <v>47.86</v>
      </c>
      <c r="Q2369" t="str">
        <f t="shared" si="217"/>
        <v>technology</v>
      </c>
      <c r="R2369" t="str">
        <f t="shared" si="218"/>
        <v>web</v>
      </c>
      <c r="S2369" s="10">
        <f t="shared" si="219"/>
        <v>42485.928425925929</v>
      </c>
      <c r="T2369" s="10">
        <f t="shared" si="220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21"/>
        <v>2.5000000000000001E-3</v>
      </c>
      <c r="P2370" s="6">
        <f t="shared" ref="P2370:P2433" si="222">ROUND(E2370/L2370,2)</f>
        <v>50</v>
      </c>
      <c r="Q2370" t="str">
        <f t="shared" si="217"/>
        <v>technology</v>
      </c>
      <c r="R2370" t="str">
        <f t="shared" si="218"/>
        <v>web</v>
      </c>
      <c r="S2370" s="10">
        <f t="shared" si="219"/>
        <v>42108.680150462969</v>
      </c>
      <c r="T2370" s="10">
        <f t="shared" si="220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221"/>
        <v>0</v>
      </c>
      <c r="P2371" s="6" t="e">
        <f t="shared" si="222"/>
        <v>#DIV/0!</v>
      </c>
      <c r="Q2371" t="str">
        <f t="shared" ref="Q2371:Q2434" si="223">LEFT($N2371,FIND("/",$N2371)-1)</f>
        <v>technology</v>
      </c>
      <c r="R2371" t="str">
        <f t="shared" ref="R2371:R2434" si="224">RIGHT($N2371,LEN($N2371)-FIND("/",$N2371))</f>
        <v>web</v>
      </c>
      <c r="S2371" s="10">
        <f t="shared" ref="S2371:S2434" si="225">((($I2371/60)/60)/24)+DATE(1970,1,1)</f>
        <v>42410.812627314815</v>
      </c>
      <c r="T2371" s="10">
        <f t="shared" ref="T2371:T2434" si="226">((($J2371/60)/60)/24)+DATE(1970,1,1)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1"/>
        <v>3.2799999999999999E-3</v>
      </c>
      <c r="P2372" s="6">
        <f t="shared" si="222"/>
        <v>20.5</v>
      </c>
      <c r="Q2372" t="str">
        <f t="shared" si="223"/>
        <v>technology</v>
      </c>
      <c r="R2372" t="str">
        <f t="shared" si="224"/>
        <v>web</v>
      </c>
      <c r="S2372" s="10">
        <f t="shared" si="225"/>
        <v>41991.18913194444</v>
      </c>
      <c r="T2372" s="10">
        <f t="shared" si="226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ref="O2373:O2436" si="227">$E2373/$D2373</f>
        <v>0</v>
      </c>
      <c r="P2373" s="6" t="e">
        <f t="shared" si="222"/>
        <v>#DIV/0!</v>
      </c>
      <c r="Q2373" t="str">
        <f t="shared" si="223"/>
        <v>technology</v>
      </c>
      <c r="R2373" t="str">
        <f t="shared" si="224"/>
        <v>web</v>
      </c>
      <c r="S2373" s="10">
        <f t="shared" si="225"/>
        <v>42180.777731481481</v>
      </c>
      <c r="T2373" s="10">
        <f t="shared" si="226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7"/>
        <v>3.272727272727273E-2</v>
      </c>
      <c r="P2374" s="6">
        <f t="shared" si="222"/>
        <v>30</v>
      </c>
      <c r="Q2374" t="str">
        <f t="shared" si="223"/>
        <v>technology</v>
      </c>
      <c r="R2374" t="str">
        <f t="shared" si="224"/>
        <v>web</v>
      </c>
      <c r="S2374" s="10">
        <f t="shared" si="225"/>
        <v>42118.069108796291</v>
      </c>
      <c r="T2374" s="10">
        <f t="shared" si="226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7"/>
        <v>5.8823529411764708E-5</v>
      </c>
      <c r="P2375" s="6">
        <f t="shared" si="222"/>
        <v>50</v>
      </c>
      <c r="Q2375" t="str">
        <f t="shared" si="223"/>
        <v>technology</v>
      </c>
      <c r="R2375" t="str">
        <f t="shared" si="224"/>
        <v>web</v>
      </c>
      <c r="S2375" s="10">
        <f t="shared" si="225"/>
        <v>42245.662314814821</v>
      </c>
      <c r="T2375" s="10">
        <f t="shared" si="226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7"/>
        <v>4.5454545454545455E-4</v>
      </c>
      <c r="P2376" s="6">
        <f t="shared" si="222"/>
        <v>10</v>
      </c>
      <c r="Q2376" t="str">
        <f t="shared" si="223"/>
        <v>technology</v>
      </c>
      <c r="R2376" t="str">
        <f t="shared" si="224"/>
        <v>web</v>
      </c>
      <c r="S2376" s="10">
        <f t="shared" si="225"/>
        <v>42047.843287037031</v>
      </c>
      <c r="T2376" s="10">
        <f t="shared" si="226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7"/>
        <v>0</v>
      </c>
      <c r="P2377" s="6" t="e">
        <f t="shared" si="222"/>
        <v>#DIV/0!</v>
      </c>
      <c r="Q2377" t="str">
        <f t="shared" si="223"/>
        <v>technology</v>
      </c>
      <c r="R2377" t="str">
        <f t="shared" si="224"/>
        <v>web</v>
      </c>
      <c r="S2377" s="10">
        <f t="shared" si="225"/>
        <v>42622.836076388892</v>
      </c>
      <c r="T2377" s="10">
        <f t="shared" si="226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7"/>
        <v>0.10877666666666666</v>
      </c>
      <c r="P2378" s="6">
        <f t="shared" si="222"/>
        <v>81.58</v>
      </c>
      <c r="Q2378" t="str">
        <f t="shared" si="223"/>
        <v>technology</v>
      </c>
      <c r="R2378" t="str">
        <f t="shared" si="224"/>
        <v>web</v>
      </c>
      <c r="S2378" s="10">
        <f t="shared" si="225"/>
        <v>42348.925532407404</v>
      </c>
      <c r="T2378" s="10">
        <f t="shared" si="226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7"/>
        <v>0</v>
      </c>
      <c r="P2379" s="6" t="e">
        <f t="shared" si="222"/>
        <v>#DIV/0!</v>
      </c>
      <c r="Q2379" t="str">
        <f t="shared" si="223"/>
        <v>technology</v>
      </c>
      <c r="R2379" t="str">
        <f t="shared" si="224"/>
        <v>web</v>
      </c>
      <c r="S2379" s="10">
        <f t="shared" si="225"/>
        <v>42699.911840277782</v>
      </c>
      <c r="T2379" s="10">
        <f t="shared" si="226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7"/>
        <v>0</v>
      </c>
      <c r="P2380" s="6" t="e">
        <f t="shared" si="222"/>
        <v>#DIV/0!</v>
      </c>
      <c r="Q2380" t="str">
        <f t="shared" si="223"/>
        <v>technology</v>
      </c>
      <c r="R2380" t="str">
        <f t="shared" si="224"/>
        <v>web</v>
      </c>
      <c r="S2380" s="10">
        <f t="shared" si="225"/>
        <v>42242.013078703705</v>
      </c>
      <c r="T2380" s="10">
        <f t="shared" si="226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7"/>
        <v>0</v>
      </c>
      <c r="P2381" s="6" t="e">
        <f t="shared" si="222"/>
        <v>#DIV/0!</v>
      </c>
      <c r="Q2381" t="str">
        <f t="shared" si="223"/>
        <v>technology</v>
      </c>
      <c r="R2381" t="str">
        <f t="shared" si="224"/>
        <v>web</v>
      </c>
      <c r="S2381" s="10">
        <f t="shared" si="225"/>
        <v>42282.016388888893</v>
      </c>
      <c r="T2381" s="10">
        <f t="shared" si="226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7"/>
        <v>3.6666666666666666E-3</v>
      </c>
      <c r="P2382" s="6">
        <f t="shared" si="222"/>
        <v>18.329999999999998</v>
      </c>
      <c r="Q2382" t="str">
        <f t="shared" si="223"/>
        <v>technology</v>
      </c>
      <c r="R2382" t="str">
        <f t="shared" si="224"/>
        <v>web</v>
      </c>
      <c r="S2382" s="10">
        <f t="shared" si="225"/>
        <v>42278.793310185181</v>
      </c>
      <c r="T2382" s="10">
        <f t="shared" si="226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7"/>
        <v>1.8193398957730169E-2</v>
      </c>
      <c r="P2383" s="6">
        <f t="shared" si="222"/>
        <v>224.43</v>
      </c>
      <c r="Q2383" t="str">
        <f t="shared" si="223"/>
        <v>technology</v>
      </c>
      <c r="R2383" t="str">
        <f t="shared" si="224"/>
        <v>web</v>
      </c>
      <c r="S2383" s="10">
        <f t="shared" si="225"/>
        <v>42104.935740740737</v>
      </c>
      <c r="T2383" s="10">
        <f t="shared" si="226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7"/>
        <v>2.5000000000000001E-2</v>
      </c>
      <c r="P2384" s="6">
        <f t="shared" si="222"/>
        <v>37.5</v>
      </c>
      <c r="Q2384" t="str">
        <f t="shared" si="223"/>
        <v>technology</v>
      </c>
      <c r="R2384" t="str">
        <f t="shared" si="224"/>
        <v>web</v>
      </c>
      <c r="S2384" s="10">
        <f t="shared" si="225"/>
        <v>42220.187534722223</v>
      </c>
      <c r="T2384" s="10">
        <f t="shared" si="226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7"/>
        <v>4.3499999999999997E-2</v>
      </c>
      <c r="P2385" s="6">
        <f t="shared" si="222"/>
        <v>145</v>
      </c>
      <c r="Q2385" t="str">
        <f t="shared" si="223"/>
        <v>technology</v>
      </c>
      <c r="R2385" t="str">
        <f t="shared" si="224"/>
        <v>web</v>
      </c>
      <c r="S2385" s="10">
        <f t="shared" si="225"/>
        <v>42057.056793981479</v>
      </c>
      <c r="T2385" s="10">
        <f t="shared" si="226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7"/>
        <v>8.0000000000000002E-3</v>
      </c>
      <c r="P2386" s="6">
        <f t="shared" si="222"/>
        <v>1</v>
      </c>
      <c r="Q2386" t="str">
        <f t="shared" si="223"/>
        <v>technology</v>
      </c>
      <c r="R2386" t="str">
        <f t="shared" si="224"/>
        <v>web</v>
      </c>
      <c r="S2386" s="10">
        <f t="shared" si="225"/>
        <v>41957.109293981484</v>
      </c>
      <c r="T2386" s="10">
        <f t="shared" si="226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7"/>
        <v>1.2123076923076924E-2</v>
      </c>
      <c r="P2387" s="6">
        <f t="shared" si="222"/>
        <v>112.57</v>
      </c>
      <c r="Q2387" t="str">
        <f t="shared" si="223"/>
        <v>technology</v>
      </c>
      <c r="R2387" t="str">
        <f t="shared" si="224"/>
        <v>web</v>
      </c>
      <c r="S2387" s="10">
        <f t="shared" si="225"/>
        <v>42221.70175925926</v>
      </c>
      <c r="T2387" s="10">
        <f t="shared" si="226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7"/>
        <v>0</v>
      </c>
      <c r="P2388" s="6" t="e">
        <f t="shared" si="222"/>
        <v>#DIV/0!</v>
      </c>
      <c r="Q2388" t="str">
        <f t="shared" si="223"/>
        <v>technology</v>
      </c>
      <c r="R2388" t="str">
        <f t="shared" si="224"/>
        <v>web</v>
      </c>
      <c r="S2388" s="10">
        <f t="shared" si="225"/>
        <v>42014.838240740741</v>
      </c>
      <c r="T2388" s="10">
        <f t="shared" si="226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7"/>
        <v>6.8399999999999997E-3</v>
      </c>
      <c r="P2389" s="6">
        <f t="shared" si="222"/>
        <v>342</v>
      </c>
      <c r="Q2389" t="str">
        <f t="shared" si="223"/>
        <v>technology</v>
      </c>
      <c r="R2389" t="str">
        <f t="shared" si="224"/>
        <v>web</v>
      </c>
      <c r="S2389" s="10">
        <f t="shared" si="225"/>
        <v>42573.626620370371</v>
      </c>
      <c r="T2389" s="10">
        <f t="shared" si="226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7"/>
        <v>1.2513513513513513E-2</v>
      </c>
      <c r="P2390" s="6">
        <f t="shared" si="222"/>
        <v>57.88</v>
      </c>
      <c r="Q2390" t="str">
        <f t="shared" si="223"/>
        <v>technology</v>
      </c>
      <c r="R2390" t="str">
        <f t="shared" si="224"/>
        <v>web</v>
      </c>
      <c r="S2390" s="10">
        <f t="shared" si="225"/>
        <v>42019.811805555553</v>
      </c>
      <c r="T2390" s="10">
        <f t="shared" si="226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7"/>
        <v>1.8749999999999999E-3</v>
      </c>
      <c r="P2391" s="6">
        <f t="shared" si="222"/>
        <v>30</v>
      </c>
      <c r="Q2391" t="str">
        <f t="shared" si="223"/>
        <v>technology</v>
      </c>
      <c r="R2391" t="str">
        <f t="shared" si="224"/>
        <v>web</v>
      </c>
      <c r="S2391" s="10">
        <f t="shared" si="225"/>
        <v>42210.915972222225</v>
      </c>
      <c r="T2391" s="10">
        <f t="shared" si="226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7"/>
        <v>0</v>
      </c>
      <c r="P2392" s="6" t="e">
        <f t="shared" si="222"/>
        <v>#DIV/0!</v>
      </c>
      <c r="Q2392" t="str">
        <f t="shared" si="223"/>
        <v>technology</v>
      </c>
      <c r="R2392" t="str">
        <f t="shared" si="224"/>
        <v>web</v>
      </c>
      <c r="S2392" s="10">
        <f t="shared" si="225"/>
        <v>42008.262314814812</v>
      </c>
      <c r="T2392" s="10">
        <f t="shared" si="226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7"/>
        <v>1.25E-3</v>
      </c>
      <c r="P2393" s="6">
        <f t="shared" si="222"/>
        <v>25</v>
      </c>
      <c r="Q2393" t="str">
        <f t="shared" si="223"/>
        <v>technology</v>
      </c>
      <c r="R2393" t="str">
        <f t="shared" si="224"/>
        <v>web</v>
      </c>
      <c r="S2393" s="10">
        <f t="shared" si="225"/>
        <v>42094.752824074079</v>
      </c>
      <c r="T2393" s="10">
        <f t="shared" si="226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7"/>
        <v>0</v>
      </c>
      <c r="P2394" s="6" t="e">
        <f t="shared" si="222"/>
        <v>#DIV/0!</v>
      </c>
      <c r="Q2394" t="str">
        <f t="shared" si="223"/>
        <v>technology</v>
      </c>
      <c r="R2394" t="str">
        <f t="shared" si="224"/>
        <v>web</v>
      </c>
      <c r="S2394" s="10">
        <f t="shared" si="225"/>
        <v>42306.120636574073</v>
      </c>
      <c r="T2394" s="10">
        <f t="shared" si="226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7"/>
        <v>5.0000000000000001E-4</v>
      </c>
      <c r="P2395" s="6">
        <f t="shared" si="222"/>
        <v>50</v>
      </c>
      <c r="Q2395" t="str">
        <f t="shared" si="223"/>
        <v>technology</v>
      </c>
      <c r="R2395" t="str">
        <f t="shared" si="224"/>
        <v>web</v>
      </c>
      <c r="S2395" s="10">
        <f t="shared" si="225"/>
        <v>42224.648344907408</v>
      </c>
      <c r="T2395" s="10">
        <f t="shared" si="226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7"/>
        <v>5.9999999999999995E-4</v>
      </c>
      <c r="P2396" s="6">
        <f t="shared" si="222"/>
        <v>1.5</v>
      </c>
      <c r="Q2396" t="str">
        <f t="shared" si="223"/>
        <v>technology</v>
      </c>
      <c r="R2396" t="str">
        <f t="shared" si="224"/>
        <v>web</v>
      </c>
      <c r="S2396" s="10">
        <f t="shared" si="225"/>
        <v>42061.362187499995</v>
      </c>
      <c r="T2396" s="10">
        <f t="shared" si="226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7"/>
        <v>0</v>
      </c>
      <c r="P2397" s="6" t="e">
        <f t="shared" si="222"/>
        <v>#DIV/0!</v>
      </c>
      <c r="Q2397" t="str">
        <f t="shared" si="223"/>
        <v>technology</v>
      </c>
      <c r="R2397" t="str">
        <f t="shared" si="224"/>
        <v>web</v>
      </c>
      <c r="S2397" s="10">
        <f t="shared" si="225"/>
        <v>42745.372916666667</v>
      </c>
      <c r="T2397" s="10">
        <f t="shared" si="226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7"/>
        <v>2E-3</v>
      </c>
      <c r="P2398" s="6">
        <f t="shared" si="222"/>
        <v>10</v>
      </c>
      <c r="Q2398" t="str">
        <f t="shared" si="223"/>
        <v>technology</v>
      </c>
      <c r="R2398" t="str">
        <f t="shared" si="224"/>
        <v>web</v>
      </c>
      <c r="S2398" s="10">
        <f t="shared" si="225"/>
        <v>42292.849050925928</v>
      </c>
      <c r="T2398" s="10">
        <f t="shared" si="226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7"/>
        <v>0</v>
      </c>
      <c r="P2399" s="6" t="e">
        <f t="shared" si="222"/>
        <v>#DIV/0!</v>
      </c>
      <c r="Q2399" t="str">
        <f t="shared" si="223"/>
        <v>technology</v>
      </c>
      <c r="R2399" t="str">
        <f t="shared" si="224"/>
        <v>web</v>
      </c>
      <c r="S2399" s="10">
        <f t="shared" si="225"/>
        <v>42006.88490740741</v>
      </c>
      <c r="T2399" s="10">
        <f t="shared" si="226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7"/>
        <v>0</v>
      </c>
      <c r="P2400" s="6" t="e">
        <f t="shared" si="222"/>
        <v>#DIV/0!</v>
      </c>
      <c r="Q2400" t="str">
        <f t="shared" si="223"/>
        <v>technology</v>
      </c>
      <c r="R2400" t="str">
        <f t="shared" si="224"/>
        <v>web</v>
      </c>
      <c r="S2400" s="10">
        <f t="shared" si="225"/>
        <v>42187.916481481487</v>
      </c>
      <c r="T2400" s="10">
        <f t="shared" si="226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7"/>
        <v>0</v>
      </c>
      <c r="P2401" s="6" t="e">
        <f t="shared" si="222"/>
        <v>#DIV/0!</v>
      </c>
      <c r="Q2401" t="str">
        <f t="shared" si="223"/>
        <v>technology</v>
      </c>
      <c r="R2401" t="str">
        <f t="shared" si="224"/>
        <v>web</v>
      </c>
      <c r="S2401" s="10">
        <f t="shared" si="225"/>
        <v>41991.853078703702</v>
      </c>
      <c r="T2401" s="10">
        <f t="shared" si="226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7"/>
        <v>0</v>
      </c>
      <c r="P2402" s="6" t="e">
        <f t="shared" si="222"/>
        <v>#DIV/0!</v>
      </c>
      <c r="Q2402" t="str">
        <f t="shared" si="223"/>
        <v>technology</v>
      </c>
      <c r="R2402" t="str">
        <f t="shared" si="224"/>
        <v>web</v>
      </c>
      <c r="S2402" s="10">
        <f t="shared" si="225"/>
        <v>42474.268101851849</v>
      </c>
      <c r="T2402" s="10">
        <f t="shared" si="226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7"/>
        <v>7.1785714285714283E-3</v>
      </c>
      <c r="P2403" s="6">
        <f t="shared" si="222"/>
        <v>22.33</v>
      </c>
      <c r="Q2403" t="str">
        <f t="shared" si="223"/>
        <v>food</v>
      </c>
      <c r="R2403" t="str">
        <f t="shared" si="224"/>
        <v>food trucks</v>
      </c>
      <c r="S2403" s="10">
        <f t="shared" si="225"/>
        <v>42434.822870370372</v>
      </c>
      <c r="T2403" s="10">
        <f t="shared" si="226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7"/>
        <v>4.3333333333333331E-3</v>
      </c>
      <c r="P2404" s="6">
        <f t="shared" si="222"/>
        <v>52</v>
      </c>
      <c r="Q2404" t="str">
        <f t="shared" si="223"/>
        <v>food</v>
      </c>
      <c r="R2404" t="str">
        <f t="shared" si="224"/>
        <v>food trucks</v>
      </c>
      <c r="S2404" s="10">
        <f t="shared" si="225"/>
        <v>42137.679756944446</v>
      </c>
      <c r="T2404" s="10">
        <f t="shared" si="226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7"/>
        <v>0.16833333333333333</v>
      </c>
      <c r="P2405" s="6">
        <f t="shared" si="222"/>
        <v>16.829999999999998</v>
      </c>
      <c r="Q2405" t="str">
        <f t="shared" si="223"/>
        <v>food</v>
      </c>
      <c r="R2405" t="str">
        <f t="shared" si="224"/>
        <v>food trucks</v>
      </c>
      <c r="S2405" s="10">
        <f t="shared" si="225"/>
        <v>42459.840949074074</v>
      </c>
      <c r="T2405" s="10">
        <f t="shared" si="226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7"/>
        <v>0</v>
      </c>
      <c r="P2406" s="6" t="e">
        <f t="shared" si="222"/>
        <v>#DIV/0!</v>
      </c>
      <c r="Q2406" t="str">
        <f t="shared" si="223"/>
        <v>food</v>
      </c>
      <c r="R2406" t="str">
        <f t="shared" si="224"/>
        <v>food trucks</v>
      </c>
      <c r="S2406" s="10">
        <f t="shared" si="225"/>
        <v>42372.03943287037</v>
      </c>
      <c r="T2406" s="10">
        <f t="shared" si="226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7"/>
        <v>0.22520000000000001</v>
      </c>
      <c r="P2407" s="6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10">
        <f t="shared" si="225"/>
        <v>42616.585358796292</v>
      </c>
      <c r="T2407" s="10">
        <f t="shared" si="226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7"/>
        <v>0.41384615384615386</v>
      </c>
      <c r="P2408" s="6">
        <f t="shared" si="222"/>
        <v>84.06</v>
      </c>
      <c r="Q2408" t="str">
        <f t="shared" si="223"/>
        <v>food</v>
      </c>
      <c r="R2408" t="str">
        <f t="shared" si="224"/>
        <v>food trucks</v>
      </c>
      <c r="S2408" s="10">
        <f t="shared" si="225"/>
        <v>42023.110995370371</v>
      </c>
      <c r="T2408" s="10">
        <f t="shared" si="226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7"/>
        <v>0.25259090909090909</v>
      </c>
      <c r="P2409" s="6">
        <f t="shared" si="222"/>
        <v>168.39</v>
      </c>
      <c r="Q2409" t="str">
        <f t="shared" si="223"/>
        <v>food</v>
      </c>
      <c r="R2409" t="str">
        <f t="shared" si="224"/>
        <v>food trucks</v>
      </c>
      <c r="S2409" s="10">
        <f t="shared" si="225"/>
        <v>42105.25</v>
      </c>
      <c r="T2409" s="10">
        <f t="shared" si="226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7"/>
        <v>2E-3</v>
      </c>
      <c r="P2410" s="6">
        <f t="shared" si="222"/>
        <v>15</v>
      </c>
      <c r="Q2410" t="str">
        <f t="shared" si="223"/>
        <v>food</v>
      </c>
      <c r="R2410" t="str">
        <f t="shared" si="224"/>
        <v>food trucks</v>
      </c>
      <c r="S2410" s="10">
        <f t="shared" si="225"/>
        <v>41949.182372685187</v>
      </c>
      <c r="T2410" s="10">
        <f t="shared" si="226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7"/>
        <v>1.84E-2</v>
      </c>
      <c r="P2411" s="6">
        <f t="shared" si="222"/>
        <v>76.67</v>
      </c>
      <c r="Q2411" t="str">
        <f t="shared" si="223"/>
        <v>food</v>
      </c>
      <c r="R2411" t="str">
        <f t="shared" si="224"/>
        <v>food trucks</v>
      </c>
      <c r="S2411" s="10">
        <f t="shared" si="225"/>
        <v>42234.875868055555</v>
      </c>
      <c r="T2411" s="10">
        <f t="shared" si="226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7"/>
        <v>0</v>
      </c>
      <c r="P2412" s="6" t="e">
        <f t="shared" si="222"/>
        <v>#DIV/0!</v>
      </c>
      <c r="Q2412" t="str">
        <f t="shared" si="223"/>
        <v>food</v>
      </c>
      <c r="R2412" t="str">
        <f t="shared" si="224"/>
        <v>food trucks</v>
      </c>
      <c r="S2412" s="10">
        <f t="shared" si="225"/>
        <v>42254.408275462964</v>
      </c>
      <c r="T2412" s="10">
        <f t="shared" si="226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7"/>
        <v>6.0400000000000002E-3</v>
      </c>
      <c r="P2413" s="6">
        <f t="shared" si="222"/>
        <v>50.33</v>
      </c>
      <c r="Q2413" t="str">
        <f t="shared" si="223"/>
        <v>food</v>
      </c>
      <c r="R2413" t="str">
        <f t="shared" si="224"/>
        <v>food trucks</v>
      </c>
      <c r="S2413" s="10">
        <f t="shared" si="225"/>
        <v>42241.732430555552</v>
      </c>
      <c r="T2413" s="10">
        <f t="shared" si="226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7"/>
        <v>0</v>
      </c>
      <c r="P2414" s="6" t="e">
        <f t="shared" si="222"/>
        <v>#DIV/0!</v>
      </c>
      <c r="Q2414" t="str">
        <f t="shared" si="223"/>
        <v>food</v>
      </c>
      <c r="R2414" t="str">
        <f t="shared" si="224"/>
        <v>food trucks</v>
      </c>
      <c r="S2414" s="10">
        <f t="shared" si="225"/>
        <v>42700.778622685189</v>
      </c>
      <c r="T2414" s="10">
        <f t="shared" si="226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7"/>
        <v>8.3333333333333332E-3</v>
      </c>
      <c r="P2415" s="6">
        <f t="shared" si="222"/>
        <v>8.33</v>
      </c>
      <c r="Q2415" t="str">
        <f t="shared" si="223"/>
        <v>food</v>
      </c>
      <c r="R2415" t="str">
        <f t="shared" si="224"/>
        <v>food trucks</v>
      </c>
      <c r="S2415" s="10">
        <f t="shared" si="225"/>
        <v>41790.979166666664</v>
      </c>
      <c r="T2415" s="10">
        <f t="shared" si="226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7"/>
        <v>3.0666666666666665E-2</v>
      </c>
      <c r="P2416" s="6">
        <f t="shared" si="222"/>
        <v>35.380000000000003</v>
      </c>
      <c r="Q2416" t="str">
        <f t="shared" si="223"/>
        <v>food</v>
      </c>
      <c r="R2416" t="str">
        <f t="shared" si="224"/>
        <v>food trucks</v>
      </c>
      <c r="S2416" s="10">
        <f t="shared" si="225"/>
        <v>42238.165972222225</v>
      </c>
      <c r="T2416" s="10">
        <f t="shared" si="226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7"/>
        <v>5.5833333333333334E-3</v>
      </c>
      <c r="P2417" s="6">
        <f t="shared" si="222"/>
        <v>55.83</v>
      </c>
      <c r="Q2417" t="str">
        <f t="shared" si="223"/>
        <v>food</v>
      </c>
      <c r="R2417" t="str">
        <f t="shared" si="224"/>
        <v>food trucks</v>
      </c>
      <c r="S2417" s="10">
        <f t="shared" si="225"/>
        <v>42566.862800925926</v>
      </c>
      <c r="T2417" s="10">
        <f t="shared" si="226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7"/>
        <v>2.5000000000000001E-4</v>
      </c>
      <c r="P2418" s="6">
        <f t="shared" si="222"/>
        <v>5</v>
      </c>
      <c r="Q2418" t="str">
        <f t="shared" si="223"/>
        <v>food</v>
      </c>
      <c r="R2418" t="str">
        <f t="shared" si="224"/>
        <v>food trucks</v>
      </c>
      <c r="S2418" s="10">
        <f t="shared" si="225"/>
        <v>42077.625</v>
      </c>
      <c r="T2418" s="10">
        <f t="shared" si="226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7"/>
        <v>0</v>
      </c>
      <c r="P2419" s="6" t="e">
        <f t="shared" si="222"/>
        <v>#DIV/0!</v>
      </c>
      <c r="Q2419" t="str">
        <f t="shared" si="223"/>
        <v>food</v>
      </c>
      <c r="R2419" t="str">
        <f t="shared" si="224"/>
        <v>food trucks</v>
      </c>
      <c r="S2419" s="10">
        <f t="shared" si="225"/>
        <v>41861.884108796294</v>
      </c>
      <c r="T2419" s="10">
        <f t="shared" si="226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7"/>
        <v>2.0000000000000001E-4</v>
      </c>
      <c r="P2420" s="6">
        <f t="shared" si="222"/>
        <v>1</v>
      </c>
      <c r="Q2420" t="str">
        <f t="shared" si="223"/>
        <v>food</v>
      </c>
      <c r="R2420" t="str">
        <f t="shared" si="224"/>
        <v>food trucks</v>
      </c>
      <c r="S2420" s="10">
        <f t="shared" si="225"/>
        <v>42087.815324074079</v>
      </c>
      <c r="T2420" s="10">
        <f t="shared" si="226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7"/>
        <v>0</v>
      </c>
      <c r="P2421" s="6" t="e">
        <f t="shared" si="222"/>
        <v>#DIV/0!</v>
      </c>
      <c r="Q2421" t="str">
        <f t="shared" si="223"/>
        <v>food</v>
      </c>
      <c r="R2421" t="str">
        <f t="shared" si="224"/>
        <v>food trucks</v>
      </c>
      <c r="S2421" s="10">
        <f t="shared" si="225"/>
        <v>42053.738298611104</v>
      </c>
      <c r="T2421" s="10">
        <f t="shared" si="226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7"/>
        <v>0.14825133372851215</v>
      </c>
      <c r="P2422" s="6">
        <f t="shared" si="222"/>
        <v>69.47</v>
      </c>
      <c r="Q2422" t="str">
        <f t="shared" si="223"/>
        <v>food</v>
      </c>
      <c r="R2422" t="str">
        <f t="shared" si="224"/>
        <v>food trucks</v>
      </c>
      <c r="S2422" s="10">
        <f t="shared" si="225"/>
        <v>41953.070543981477</v>
      </c>
      <c r="T2422" s="10">
        <f t="shared" si="226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7"/>
        <v>1.6666666666666666E-4</v>
      </c>
      <c r="P2423" s="6">
        <f t="shared" si="222"/>
        <v>1</v>
      </c>
      <c r="Q2423" t="str">
        <f t="shared" si="223"/>
        <v>food</v>
      </c>
      <c r="R2423" t="str">
        <f t="shared" si="224"/>
        <v>food trucks</v>
      </c>
      <c r="S2423" s="10">
        <f t="shared" si="225"/>
        <v>42056.687453703707</v>
      </c>
      <c r="T2423" s="10">
        <f t="shared" si="226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7"/>
        <v>2E-3</v>
      </c>
      <c r="P2424" s="6">
        <f t="shared" si="222"/>
        <v>1</v>
      </c>
      <c r="Q2424" t="str">
        <f t="shared" si="223"/>
        <v>food</v>
      </c>
      <c r="R2424" t="str">
        <f t="shared" si="224"/>
        <v>food trucks</v>
      </c>
      <c r="S2424" s="10">
        <f t="shared" si="225"/>
        <v>42074.683287037042</v>
      </c>
      <c r="T2424" s="10">
        <f t="shared" si="226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7"/>
        <v>1.3333333333333334E-4</v>
      </c>
      <c r="P2425" s="6">
        <f t="shared" si="222"/>
        <v>8</v>
      </c>
      <c r="Q2425" t="str">
        <f t="shared" si="223"/>
        <v>food</v>
      </c>
      <c r="R2425" t="str">
        <f t="shared" si="224"/>
        <v>food trucks</v>
      </c>
      <c r="S2425" s="10">
        <f t="shared" si="225"/>
        <v>42004.704745370371</v>
      </c>
      <c r="T2425" s="10">
        <f t="shared" si="226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7"/>
        <v>1.24E-2</v>
      </c>
      <c r="P2426" s="6">
        <f t="shared" si="222"/>
        <v>34.44</v>
      </c>
      <c r="Q2426" t="str">
        <f t="shared" si="223"/>
        <v>food</v>
      </c>
      <c r="R2426" t="str">
        <f t="shared" si="224"/>
        <v>food trucks</v>
      </c>
      <c r="S2426" s="10">
        <f t="shared" si="225"/>
        <v>41939.892453703702</v>
      </c>
      <c r="T2426" s="10">
        <f t="shared" si="226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7"/>
        <v>2.8571428571428574E-4</v>
      </c>
      <c r="P2427" s="6">
        <f t="shared" si="222"/>
        <v>1</v>
      </c>
      <c r="Q2427" t="str">
        <f t="shared" si="223"/>
        <v>food</v>
      </c>
      <c r="R2427" t="str">
        <f t="shared" si="224"/>
        <v>food trucks</v>
      </c>
      <c r="S2427" s="10">
        <f t="shared" si="225"/>
        <v>42517.919444444444</v>
      </c>
      <c r="T2427" s="10">
        <f t="shared" si="226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7"/>
        <v>0</v>
      </c>
      <c r="P2428" s="6" t="e">
        <f t="shared" si="222"/>
        <v>#DIV/0!</v>
      </c>
      <c r="Q2428" t="str">
        <f t="shared" si="223"/>
        <v>food</v>
      </c>
      <c r="R2428" t="str">
        <f t="shared" si="224"/>
        <v>food trucks</v>
      </c>
      <c r="S2428" s="10">
        <f t="shared" si="225"/>
        <v>42224.170046296291</v>
      </c>
      <c r="T2428" s="10">
        <f t="shared" si="226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7"/>
        <v>2.0000000000000002E-5</v>
      </c>
      <c r="P2429" s="6">
        <f t="shared" si="222"/>
        <v>1</v>
      </c>
      <c r="Q2429" t="str">
        <f t="shared" si="223"/>
        <v>food</v>
      </c>
      <c r="R2429" t="str">
        <f t="shared" si="224"/>
        <v>food trucks</v>
      </c>
      <c r="S2429" s="10">
        <f t="shared" si="225"/>
        <v>42452.277002314819</v>
      </c>
      <c r="T2429" s="10">
        <f t="shared" si="226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7"/>
        <v>2.8571428571428571E-5</v>
      </c>
      <c r="P2430" s="6">
        <f t="shared" si="222"/>
        <v>1</v>
      </c>
      <c r="Q2430" t="str">
        <f t="shared" si="223"/>
        <v>food</v>
      </c>
      <c r="R2430" t="str">
        <f t="shared" si="224"/>
        <v>food trucks</v>
      </c>
      <c r="S2430" s="10">
        <f t="shared" si="225"/>
        <v>42075.742488425924</v>
      </c>
      <c r="T2430" s="10">
        <f t="shared" si="226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7"/>
        <v>1.4321428571428572E-2</v>
      </c>
      <c r="P2431" s="6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10">
        <f t="shared" si="225"/>
        <v>42771.697222222225</v>
      </c>
      <c r="T2431" s="10">
        <f t="shared" si="226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7"/>
        <v>7.0000000000000001E-3</v>
      </c>
      <c r="P2432" s="6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10">
        <f t="shared" si="225"/>
        <v>42412.130833333329</v>
      </c>
      <c r="T2432" s="10">
        <f t="shared" si="226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7"/>
        <v>2.0000000000000002E-5</v>
      </c>
      <c r="P2433" s="6">
        <f t="shared" si="222"/>
        <v>1</v>
      </c>
      <c r="Q2433" t="str">
        <f t="shared" si="223"/>
        <v>food</v>
      </c>
      <c r="R2433" t="str">
        <f t="shared" si="224"/>
        <v>food trucks</v>
      </c>
      <c r="S2433" s="10">
        <f t="shared" si="225"/>
        <v>42549.099687499998</v>
      </c>
      <c r="T2433" s="10">
        <f t="shared" si="226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7"/>
        <v>1.4285714285714287E-4</v>
      </c>
      <c r="P2434" s="6">
        <f t="shared" ref="P2434:P2497" si="228">ROUND(E2434/L2434,2)</f>
        <v>1</v>
      </c>
      <c r="Q2434" t="str">
        <f t="shared" si="223"/>
        <v>food</v>
      </c>
      <c r="R2434" t="str">
        <f t="shared" si="224"/>
        <v>food trucks</v>
      </c>
      <c r="S2434" s="10">
        <f t="shared" si="225"/>
        <v>42071.218715277777</v>
      </c>
      <c r="T2434" s="10">
        <f t="shared" si="226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227"/>
        <v>0</v>
      </c>
      <c r="P2435" s="6" t="e">
        <f t="shared" si="228"/>
        <v>#DIV/0!</v>
      </c>
      <c r="Q2435" t="str">
        <f t="shared" ref="Q2435:Q2498" si="229">LEFT($N2435,FIND("/",$N2435)-1)</f>
        <v>food</v>
      </c>
      <c r="R2435" t="str">
        <f t="shared" ref="R2435:R2498" si="230">RIGHT($N2435,LEN($N2435)-FIND("/",$N2435))</f>
        <v>food trucks</v>
      </c>
      <c r="S2435" s="10">
        <f t="shared" ref="S2435:S2498" si="231">((($I2435/60)/60)/24)+DATE(1970,1,1)</f>
        <v>42427.89980324074</v>
      </c>
      <c r="T2435" s="10">
        <f t="shared" ref="T2435:T2498" si="232">((($J2435/60)/60)/24)+DATE(1970,1,1)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7"/>
        <v>1.2999999999999999E-3</v>
      </c>
      <c r="P2436" s="6">
        <f t="shared" si="228"/>
        <v>13</v>
      </c>
      <c r="Q2436" t="str">
        <f t="shared" si="229"/>
        <v>food</v>
      </c>
      <c r="R2436" t="str">
        <f t="shared" si="230"/>
        <v>food trucks</v>
      </c>
      <c r="S2436" s="10">
        <f t="shared" si="231"/>
        <v>42220.18604166666</v>
      </c>
      <c r="T2436" s="10">
        <f t="shared" si="232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ref="O2437:O2500" si="233">$E2437/$D2437</f>
        <v>4.8960000000000002E-3</v>
      </c>
      <c r="P2437" s="6">
        <f t="shared" si="228"/>
        <v>306</v>
      </c>
      <c r="Q2437" t="str">
        <f t="shared" si="229"/>
        <v>food</v>
      </c>
      <c r="R2437" t="str">
        <f t="shared" si="230"/>
        <v>food trucks</v>
      </c>
      <c r="S2437" s="10">
        <f t="shared" si="231"/>
        <v>42282.277615740735</v>
      </c>
      <c r="T2437" s="10">
        <f t="shared" si="232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33"/>
        <v>3.8461538461538462E-4</v>
      </c>
      <c r="P2438" s="6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10">
        <f t="shared" si="231"/>
        <v>42398.615393518514</v>
      </c>
      <c r="T2438" s="10">
        <f t="shared" si="232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33"/>
        <v>0</v>
      </c>
      <c r="P2439" s="6" t="e">
        <f t="shared" si="228"/>
        <v>#DIV/0!</v>
      </c>
      <c r="Q2439" t="str">
        <f t="shared" si="229"/>
        <v>food</v>
      </c>
      <c r="R2439" t="str">
        <f t="shared" si="230"/>
        <v>food trucks</v>
      </c>
      <c r="S2439" s="10">
        <f t="shared" si="231"/>
        <v>42080.75</v>
      </c>
      <c r="T2439" s="10">
        <f t="shared" si="232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33"/>
        <v>3.3333333333333335E-3</v>
      </c>
      <c r="P2440" s="6">
        <f t="shared" si="228"/>
        <v>50</v>
      </c>
      <c r="Q2440" t="str">
        <f t="shared" si="229"/>
        <v>food</v>
      </c>
      <c r="R2440" t="str">
        <f t="shared" si="230"/>
        <v>food trucks</v>
      </c>
      <c r="S2440" s="10">
        <f t="shared" si="231"/>
        <v>42345.956736111111</v>
      </c>
      <c r="T2440" s="10">
        <f t="shared" si="232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33"/>
        <v>0</v>
      </c>
      <c r="P2441" s="6" t="e">
        <f t="shared" si="228"/>
        <v>#DIV/0!</v>
      </c>
      <c r="Q2441" t="str">
        <f t="shared" si="229"/>
        <v>food</v>
      </c>
      <c r="R2441" t="str">
        <f t="shared" si="230"/>
        <v>food trucks</v>
      </c>
      <c r="S2441" s="10">
        <f t="shared" si="231"/>
        <v>42295.818622685183</v>
      </c>
      <c r="T2441" s="10">
        <f t="shared" si="232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33"/>
        <v>2E-3</v>
      </c>
      <c r="P2442" s="6">
        <f t="shared" si="228"/>
        <v>5</v>
      </c>
      <c r="Q2442" t="str">
        <f t="shared" si="229"/>
        <v>food</v>
      </c>
      <c r="R2442" t="str">
        <f t="shared" si="230"/>
        <v>food trucks</v>
      </c>
      <c r="S2442" s="10">
        <f t="shared" si="231"/>
        <v>42413.899456018517</v>
      </c>
      <c r="T2442" s="10">
        <f t="shared" si="232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33"/>
        <v>1.0788</v>
      </c>
      <c r="P2443" s="6">
        <f t="shared" si="228"/>
        <v>74.23</v>
      </c>
      <c r="Q2443" t="str">
        <f t="shared" si="229"/>
        <v>food</v>
      </c>
      <c r="R2443" t="str">
        <f t="shared" si="230"/>
        <v>small batch</v>
      </c>
      <c r="S2443" s="10">
        <f t="shared" si="231"/>
        <v>42208.207638888889</v>
      </c>
      <c r="T2443" s="10">
        <f t="shared" si="232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33"/>
        <v>1.2594166666666666</v>
      </c>
      <c r="P2444" s="6">
        <f t="shared" si="228"/>
        <v>81.25</v>
      </c>
      <c r="Q2444" t="str">
        <f t="shared" si="229"/>
        <v>food</v>
      </c>
      <c r="R2444" t="str">
        <f t="shared" si="230"/>
        <v>small batch</v>
      </c>
      <c r="S2444" s="10">
        <f t="shared" si="231"/>
        <v>42082.625324074077</v>
      </c>
      <c r="T2444" s="10">
        <f t="shared" si="232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33"/>
        <v>2.0251494999999999</v>
      </c>
      <c r="P2445" s="6">
        <f t="shared" si="228"/>
        <v>130.22999999999999</v>
      </c>
      <c r="Q2445" t="str">
        <f t="shared" si="229"/>
        <v>food</v>
      </c>
      <c r="R2445" t="str">
        <f t="shared" si="230"/>
        <v>small batch</v>
      </c>
      <c r="S2445" s="10">
        <f t="shared" si="231"/>
        <v>41866.625254629631</v>
      </c>
      <c r="T2445" s="10">
        <f t="shared" si="232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33"/>
        <v>1.0860000000000001</v>
      </c>
      <c r="P2446" s="6">
        <f t="shared" si="228"/>
        <v>53.41</v>
      </c>
      <c r="Q2446" t="str">
        <f t="shared" si="229"/>
        <v>food</v>
      </c>
      <c r="R2446" t="str">
        <f t="shared" si="230"/>
        <v>small batch</v>
      </c>
      <c r="S2446" s="10">
        <f t="shared" si="231"/>
        <v>42515.754525462966</v>
      </c>
      <c r="T2446" s="10">
        <f t="shared" si="232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33"/>
        <v>1.728</v>
      </c>
      <c r="P2447" s="6">
        <f t="shared" si="228"/>
        <v>75.13</v>
      </c>
      <c r="Q2447" t="str">
        <f t="shared" si="229"/>
        <v>food</v>
      </c>
      <c r="R2447" t="str">
        <f t="shared" si="230"/>
        <v>small batch</v>
      </c>
      <c r="S2447" s="10">
        <f t="shared" si="231"/>
        <v>42273.190057870372</v>
      </c>
      <c r="T2447" s="10">
        <f t="shared" si="232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33"/>
        <v>1.6798</v>
      </c>
      <c r="P2448" s="6">
        <f t="shared" si="228"/>
        <v>75.67</v>
      </c>
      <c r="Q2448" t="str">
        <f t="shared" si="229"/>
        <v>food</v>
      </c>
      <c r="R2448" t="str">
        <f t="shared" si="230"/>
        <v>small batch</v>
      </c>
      <c r="S2448" s="10">
        <f t="shared" si="231"/>
        <v>42700.64434027778</v>
      </c>
      <c r="T2448" s="10">
        <f t="shared" si="232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33"/>
        <v>4.2720000000000002</v>
      </c>
      <c r="P2449" s="6">
        <f t="shared" si="228"/>
        <v>31.69</v>
      </c>
      <c r="Q2449" t="str">
        <f t="shared" si="229"/>
        <v>food</v>
      </c>
      <c r="R2449" t="str">
        <f t="shared" si="230"/>
        <v>small batch</v>
      </c>
      <c r="S2449" s="10">
        <f t="shared" si="231"/>
        <v>42686.166666666672</v>
      </c>
      <c r="T2449" s="10">
        <f t="shared" si="232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33"/>
        <v>1.075</v>
      </c>
      <c r="P2450" s="6">
        <f t="shared" si="228"/>
        <v>47.78</v>
      </c>
      <c r="Q2450" t="str">
        <f t="shared" si="229"/>
        <v>food</v>
      </c>
      <c r="R2450" t="str">
        <f t="shared" si="230"/>
        <v>small batch</v>
      </c>
      <c r="S2450" s="10">
        <f t="shared" si="231"/>
        <v>42613.233333333337</v>
      </c>
      <c r="T2450" s="10">
        <f t="shared" si="232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33"/>
        <v>1.08</v>
      </c>
      <c r="P2451" s="6">
        <f t="shared" si="228"/>
        <v>90</v>
      </c>
      <c r="Q2451" t="str">
        <f t="shared" si="229"/>
        <v>food</v>
      </c>
      <c r="R2451" t="str">
        <f t="shared" si="230"/>
        <v>small batch</v>
      </c>
      <c r="S2451" s="10">
        <f t="shared" si="231"/>
        <v>41973.184201388889</v>
      </c>
      <c r="T2451" s="10">
        <f t="shared" si="232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33"/>
        <v>1.0153353333333335</v>
      </c>
      <c r="P2452" s="6">
        <f t="shared" si="228"/>
        <v>149.31</v>
      </c>
      <c r="Q2452" t="str">
        <f t="shared" si="229"/>
        <v>food</v>
      </c>
      <c r="R2452" t="str">
        <f t="shared" si="230"/>
        <v>small batch</v>
      </c>
      <c r="S2452" s="10">
        <f t="shared" si="231"/>
        <v>41940.132638888892</v>
      </c>
      <c r="T2452" s="10">
        <f t="shared" si="232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33"/>
        <v>1.1545000000000001</v>
      </c>
      <c r="P2453" s="6">
        <f t="shared" si="228"/>
        <v>62.07</v>
      </c>
      <c r="Q2453" t="str">
        <f t="shared" si="229"/>
        <v>food</v>
      </c>
      <c r="R2453" t="str">
        <f t="shared" si="230"/>
        <v>small batch</v>
      </c>
      <c r="S2453" s="10">
        <f t="shared" si="231"/>
        <v>42799.908449074079</v>
      </c>
      <c r="T2453" s="10">
        <f t="shared" si="232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33"/>
        <v>1.335</v>
      </c>
      <c r="P2454" s="6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10">
        <f t="shared" si="231"/>
        <v>42367.958333333328</v>
      </c>
      <c r="T2454" s="10">
        <f t="shared" si="232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33"/>
        <v>1.5469999999999999</v>
      </c>
      <c r="P2455" s="6">
        <f t="shared" si="228"/>
        <v>69.27</v>
      </c>
      <c r="Q2455" t="str">
        <f t="shared" si="229"/>
        <v>food</v>
      </c>
      <c r="R2455" t="str">
        <f t="shared" si="230"/>
        <v>small batch</v>
      </c>
      <c r="S2455" s="10">
        <f t="shared" si="231"/>
        <v>42768.692233796297</v>
      </c>
      <c r="T2455" s="10">
        <f t="shared" si="232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33"/>
        <v>1.0084571428571429</v>
      </c>
      <c r="P2456" s="6">
        <f t="shared" si="228"/>
        <v>271.51</v>
      </c>
      <c r="Q2456" t="str">
        <f t="shared" si="229"/>
        <v>food</v>
      </c>
      <c r="R2456" t="str">
        <f t="shared" si="230"/>
        <v>small batch</v>
      </c>
      <c r="S2456" s="10">
        <f t="shared" si="231"/>
        <v>42805.201481481476</v>
      </c>
      <c r="T2456" s="10">
        <f t="shared" si="232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33"/>
        <v>1.82</v>
      </c>
      <c r="P2457" s="6">
        <f t="shared" si="228"/>
        <v>34.130000000000003</v>
      </c>
      <c r="Q2457" t="str">
        <f t="shared" si="229"/>
        <v>food</v>
      </c>
      <c r="R2457" t="str">
        <f t="shared" si="230"/>
        <v>small batch</v>
      </c>
      <c r="S2457" s="10">
        <f t="shared" si="231"/>
        <v>42480.781828703708</v>
      </c>
      <c r="T2457" s="10">
        <f t="shared" si="232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33"/>
        <v>1.8086666666666666</v>
      </c>
      <c r="P2458" s="6">
        <f t="shared" si="228"/>
        <v>40.49</v>
      </c>
      <c r="Q2458" t="str">
        <f t="shared" si="229"/>
        <v>food</v>
      </c>
      <c r="R2458" t="str">
        <f t="shared" si="230"/>
        <v>small batch</v>
      </c>
      <c r="S2458" s="10">
        <f t="shared" si="231"/>
        <v>42791.961099537039</v>
      </c>
      <c r="T2458" s="10">
        <f t="shared" si="232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33"/>
        <v>1.0230434782608695</v>
      </c>
      <c r="P2459" s="6">
        <f t="shared" si="228"/>
        <v>189.76</v>
      </c>
      <c r="Q2459" t="str">
        <f t="shared" si="229"/>
        <v>food</v>
      </c>
      <c r="R2459" t="str">
        <f t="shared" si="230"/>
        <v>small batch</v>
      </c>
      <c r="S2459" s="10">
        <f t="shared" si="231"/>
        <v>42453.560833333337</v>
      </c>
      <c r="T2459" s="10">
        <f t="shared" si="232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33"/>
        <v>1.1017999999999999</v>
      </c>
      <c r="P2460" s="6">
        <f t="shared" si="228"/>
        <v>68.86</v>
      </c>
      <c r="Q2460" t="str">
        <f t="shared" si="229"/>
        <v>food</v>
      </c>
      <c r="R2460" t="str">
        <f t="shared" si="230"/>
        <v>small batch</v>
      </c>
      <c r="S2460" s="10">
        <f t="shared" si="231"/>
        <v>42530.791666666672</v>
      </c>
      <c r="T2460" s="10">
        <f t="shared" si="232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33"/>
        <v>1.0225</v>
      </c>
      <c r="P2461" s="6">
        <f t="shared" si="228"/>
        <v>108.78</v>
      </c>
      <c r="Q2461" t="str">
        <f t="shared" si="229"/>
        <v>food</v>
      </c>
      <c r="R2461" t="str">
        <f t="shared" si="230"/>
        <v>small batch</v>
      </c>
      <c r="S2461" s="10">
        <f t="shared" si="231"/>
        <v>42452.595891203702</v>
      </c>
      <c r="T2461" s="10">
        <f t="shared" si="232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33"/>
        <v>1.0078823529411765</v>
      </c>
      <c r="P2462" s="6">
        <f t="shared" si="228"/>
        <v>125.99</v>
      </c>
      <c r="Q2462" t="str">
        <f t="shared" si="229"/>
        <v>food</v>
      </c>
      <c r="R2462" t="str">
        <f t="shared" si="230"/>
        <v>small batch</v>
      </c>
      <c r="S2462" s="10">
        <f t="shared" si="231"/>
        <v>42738.178472222222</v>
      </c>
      <c r="T2462" s="10">
        <f t="shared" si="232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33"/>
        <v>1.038</v>
      </c>
      <c r="P2463" s="6">
        <f t="shared" si="228"/>
        <v>90.52</v>
      </c>
      <c r="Q2463" t="str">
        <f t="shared" si="229"/>
        <v>music</v>
      </c>
      <c r="R2463" t="str">
        <f t="shared" si="230"/>
        <v>indie rock</v>
      </c>
      <c r="S2463" s="10">
        <f t="shared" si="231"/>
        <v>40817.125</v>
      </c>
      <c r="T2463" s="10">
        <f t="shared" si="232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33"/>
        <v>1.1070833333333334</v>
      </c>
      <c r="P2464" s="6">
        <f t="shared" si="228"/>
        <v>28.88</v>
      </c>
      <c r="Q2464" t="str">
        <f t="shared" si="229"/>
        <v>music</v>
      </c>
      <c r="R2464" t="str">
        <f t="shared" si="230"/>
        <v>indie rock</v>
      </c>
      <c r="S2464" s="10">
        <f t="shared" si="231"/>
        <v>41109.186296296299</v>
      </c>
      <c r="T2464" s="10">
        <f t="shared" si="232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33"/>
        <v>1.1625000000000001</v>
      </c>
      <c r="P2465" s="6">
        <f t="shared" si="228"/>
        <v>31</v>
      </c>
      <c r="Q2465" t="str">
        <f t="shared" si="229"/>
        <v>music</v>
      </c>
      <c r="R2465" t="str">
        <f t="shared" si="230"/>
        <v>indie rock</v>
      </c>
      <c r="S2465" s="10">
        <f t="shared" si="231"/>
        <v>41380.791666666664</v>
      </c>
      <c r="T2465" s="10">
        <f t="shared" si="232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33"/>
        <v>1.111</v>
      </c>
      <c r="P2466" s="6">
        <f t="shared" si="228"/>
        <v>51.67</v>
      </c>
      <c r="Q2466" t="str">
        <f t="shared" si="229"/>
        <v>music</v>
      </c>
      <c r="R2466" t="str">
        <f t="shared" si="230"/>
        <v>indie rock</v>
      </c>
      <c r="S2466" s="10">
        <f t="shared" si="231"/>
        <v>42277.811805555553</v>
      </c>
      <c r="T2466" s="10">
        <f t="shared" si="232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33"/>
        <v>1.8014285714285714</v>
      </c>
      <c r="P2467" s="6">
        <f t="shared" si="228"/>
        <v>26.27</v>
      </c>
      <c r="Q2467" t="str">
        <f t="shared" si="229"/>
        <v>music</v>
      </c>
      <c r="R2467" t="str">
        <f t="shared" si="230"/>
        <v>indie rock</v>
      </c>
      <c r="S2467" s="10">
        <f t="shared" si="231"/>
        <v>41175.719305555554</v>
      </c>
      <c r="T2467" s="10">
        <f t="shared" si="232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33"/>
        <v>1</v>
      </c>
      <c r="P2468" s="6">
        <f t="shared" si="228"/>
        <v>48.08</v>
      </c>
      <c r="Q2468" t="str">
        <f t="shared" si="229"/>
        <v>music</v>
      </c>
      <c r="R2468" t="str">
        <f t="shared" si="230"/>
        <v>indie rock</v>
      </c>
      <c r="S2468" s="10">
        <f t="shared" si="231"/>
        <v>41403.102465277778</v>
      </c>
      <c r="T2468" s="10">
        <f t="shared" si="232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33"/>
        <v>1.1850000000000001</v>
      </c>
      <c r="P2469" s="6">
        <f t="shared" si="228"/>
        <v>27.56</v>
      </c>
      <c r="Q2469" t="str">
        <f t="shared" si="229"/>
        <v>music</v>
      </c>
      <c r="R2469" t="str">
        <f t="shared" si="230"/>
        <v>indie rock</v>
      </c>
      <c r="S2469" s="10">
        <f t="shared" si="231"/>
        <v>41039.708333333336</v>
      </c>
      <c r="T2469" s="10">
        <f t="shared" si="232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33"/>
        <v>1.0721700000000001</v>
      </c>
      <c r="P2470" s="6">
        <f t="shared" si="228"/>
        <v>36.97</v>
      </c>
      <c r="Q2470" t="str">
        <f t="shared" si="229"/>
        <v>music</v>
      </c>
      <c r="R2470" t="str">
        <f t="shared" si="230"/>
        <v>indie rock</v>
      </c>
      <c r="S2470" s="10">
        <f t="shared" si="231"/>
        <v>41210.208333333336</v>
      </c>
      <c r="T2470" s="10">
        <f t="shared" si="232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33"/>
        <v>1.1366666666666667</v>
      </c>
      <c r="P2471" s="6">
        <f t="shared" si="228"/>
        <v>29.02</v>
      </c>
      <c r="Q2471" t="str">
        <f t="shared" si="229"/>
        <v>music</v>
      </c>
      <c r="R2471" t="str">
        <f t="shared" si="230"/>
        <v>indie rock</v>
      </c>
      <c r="S2471" s="10">
        <f t="shared" si="231"/>
        <v>40582.429733796293</v>
      </c>
      <c r="T2471" s="10">
        <f t="shared" si="232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33"/>
        <v>1.0316400000000001</v>
      </c>
      <c r="P2472" s="6">
        <f t="shared" si="228"/>
        <v>28.66</v>
      </c>
      <c r="Q2472" t="str">
        <f t="shared" si="229"/>
        <v>music</v>
      </c>
      <c r="R2472" t="str">
        <f t="shared" si="230"/>
        <v>indie rock</v>
      </c>
      <c r="S2472" s="10">
        <f t="shared" si="231"/>
        <v>41053.07471064815</v>
      </c>
      <c r="T2472" s="10">
        <f t="shared" si="232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33"/>
        <v>1.28</v>
      </c>
      <c r="P2473" s="6">
        <f t="shared" si="228"/>
        <v>37.65</v>
      </c>
      <c r="Q2473" t="str">
        <f t="shared" si="229"/>
        <v>music</v>
      </c>
      <c r="R2473" t="str">
        <f t="shared" si="230"/>
        <v>indie rock</v>
      </c>
      <c r="S2473" s="10">
        <f t="shared" si="231"/>
        <v>40933.992962962962</v>
      </c>
      <c r="T2473" s="10">
        <f t="shared" si="232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33"/>
        <v>1.3576026666666667</v>
      </c>
      <c r="P2474" s="6">
        <f t="shared" si="228"/>
        <v>97.9</v>
      </c>
      <c r="Q2474" t="str">
        <f t="shared" si="229"/>
        <v>music</v>
      </c>
      <c r="R2474" t="str">
        <f t="shared" si="230"/>
        <v>indie rock</v>
      </c>
      <c r="S2474" s="10">
        <f t="shared" si="231"/>
        <v>40425.043749999997</v>
      </c>
      <c r="T2474" s="10">
        <f t="shared" si="232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33"/>
        <v>1</v>
      </c>
      <c r="P2475" s="6">
        <f t="shared" si="228"/>
        <v>42.55</v>
      </c>
      <c r="Q2475" t="str">
        <f t="shared" si="229"/>
        <v>music</v>
      </c>
      <c r="R2475" t="str">
        <f t="shared" si="230"/>
        <v>indie rock</v>
      </c>
      <c r="S2475" s="10">
        <f t="shared" si="231"/>
        <v>41223.790150462963</v>
      </c>
      <c r="T2475" s="10">
        <f t="shared" si="232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33"/>
        <v>1.0000360000000001</v>
      </c>
      <c r="P2476" s="6">
        <f t="shared" si="228"/>
        <v>131.58000000000001</v>
      </c>
      <c r="Q2476" t="str">
        <f t="shared" si="229"/>
        <v>music</v>
      </c>
      <c r="R2476" t="str">
        <f t="shared" si="230"/>
        <v>indie rock</v>
      </c>
      <c r="S2476" s="10">
        <f t="shared" si="231"/>
        <v>40462.011296296296</v>
      </c>
      <c r="T2476" s="10">
        <f t="shared" si="232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33"/>
        <v>1.0471999999999999</v>
      </c>
      <c r="P2477" s="6">
        <f t="shared" si="228"/>
        <v>32.32</v>
      </c>
      <c r="Q2477" t="str">
        <f t="shared" si="229"/>
        <v>music</v>
      </c>
      <c r="R2477" t="str">
        <f t="shared" si="230"/>
        <v>indie rock</v>
      </c>
      <c r="S2477" s="10">
        <f t="shared" si="231"/>
        <v>40369.916666666664</v>
      </c>
      <c r="T2477" s="10">
        <f t="shared" si="232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33"/>
        <v>1.050225</v>
      </c>
      <c r="P2478" s="6">
        <f t="shared" si="228"/>
        <v>61.1</v>
      </c>
      <c r="Q2478" t="str">
        <f t="shared" si="229"/>
        <v>music</v>
      </c>
      <c r="R2478" t="str">
        <f t="shared" si="230"/>
        <v>indie rock</v>
      </c>
      <c r="S2478" s="10">
        <f t="shared" si="231"/>
        <v>41946.370023148149</v>
      </c>
      <c r="T2478" s="10">
        <f t="shared" si="232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33"/>
        <v>1.7133333333333334</v>
      </c>
      <c r="P2479" s="6">
        <f t="shared" si="228"/>
        <v>31.34</v>
      </c>
      <c r="Q2479" t="str">
        <f t="shared" si="229"/>
        <v>music</v>
      </c>
      <c r="R2479" t="str">
        <f t="shared" si="230"/>
        <v>indie rock</v>
      </c>
      <c r="S2479" s="10">
        <f t="shared" si="231"/>
        <v>41133.691493055558</v>
      </c>
      <c r="T2479" s="10">
        <f t="shared" si="232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33"/>
        <v>1.2749999999999999</v>
      </c>
      <c r="P2480" s="6">
        <f t="shared" si="228"/>
        <v>129.11000000000001</v>
      </c>
      <c r="Q2480" t="str">
        <f t="shared" si="229"/>
        <v>music</v>
      </c>
      <c r="R2480" t="str">
        <f t="shared" si="230"/>
        <v>indie rock</v>
      </c>
      <c r="S2480" s="10">
        <f t="shared" si="231"/>
        <v>41287.950381944444</v>
      </c>
      <c r="T2480" s="10">
        <f t="shared" si="232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33"/>
        <v>1.3344333333333334</v>
      </c>
      <c r="P2481" s="6">
        <f t="shared" si="228"/>
        <v>25.02</v>
      </c>
      <c r="Q2481" t="str">
        <f t="shared" si="229"/>
        <v>music</v>
      </c>
      <c r="R2481" t="str">
        <f t="shared" si="230"/>
        <v>indie rock</v>
      </c>
      <c r="S2481" s="10">
        <f t="shared" si="231"/>
        <v>41118.083333333336</v>
      </c>
      <c r="T2481" s="10">
        <f t="shared" si="232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33"/>
        <v>1</v>
      </c>
      <c r="P2482" s="6">
        <f t="shared" si="228"/>
        <v>250</v>
      </c>
      <c r="Q2482" t="str">
        <f t="shared" si="229"/>
        <v>music</v>
      </c>
      <c r="R2482" t="str">
        <f t="shared" si="230"/>
        <v>indie rock</v>
      </c>
      <c r="S2482" s="10">
        <f t="shared" si="231"/>
        <v>42287.936157407406</v>
      </c>
      <c r="T2482" s="10">
        <f t="shared" si="232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33"/>
        <v>1.1291099999999998</v>
      </c>
      <c r="P2483" s="6">
        <f t="shared" si="228"/>
        <v>47.54</v>
      </c>
      <c r="Q2483" t="str">
        <f t="shared" si="229"/>
        <v>music</v>
      </c>
      <c r="R2483" t="str">
        <f t="shared" si="230"/>
        <v>indie rock</v>
      </c>
      <c r="S2483" s="10">
        <f t="shared" si="231"/>
        <v>41029.645925925928</v>
      </c>
      <c r="T2483" s="10">
        <f t="shared" si="232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33"/>
        <v>1.0009999999999999</v>
      </c>
      <c r="P2484" s="6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10">
        <f t="shared" si="231"/>
        <v>40756.782210648147</v>
      </c>
      <c r="T2484" s="10">
        <f t="shared" si="232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33"/>
        <v>1.1372727272727272</v>
      </c>
      <c r="P2485" s="6">
        <f t="shared" si="228"/>
        <v>65.84</v>
      </c>
      <c r="Q2485" t="str">
        <f t="shared" si="229"/>
        <v>music</v>
      </c>
      <c r="R2485" t="str">
        <f t="shared" si="230"/>
        <v>indie rock</v>
      </c>
      <c r="S2485" s="10">
        <f t="shared" si="231"/>
        <v>41030.708368055559</v>
      </c>
      <c r="T2485" s="10">
        <f t="shared" si="232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33"/>
        <v>1.1931742857142855</v>
      </c>
      <c r="P2486" s="6">
        <f t="shared" si="228"/>
        <v>46.4</v>
      </c>
      <c r="Q2486" t="str">
        <f t="shared" si="229"/>
        <v>music</v>
      </c>
      <c r="R2486" t="str">
        <f t="shared" si="230"/>
        <v>indie rock</v>
      </c>
      <c r="S2486" s="10">
        <f t="shared" si="231"/>
        <v>40801.916701388887</v>
      </c>
      <c r="T2486" s="10">
        <f t="shared" si="232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33"/>
        <v>1.0325</v>
      </c>
      <c r="P2487" s="6">
        <f t="shared" si="228"/>
        <v>50.37</v>
      </c>
      <c r="Q2487" t="str">
        <f t="shared" si="229"/>
        <v>music</v>
      </c>
      <c r="R2487" t="str">
        <f t="shared" si="230"/>
        <v>indie rock</v>
      </c>
      <c r="S2487" s="10">
        <f t="shared" si="231"/>
        <v>40828.998599537037</v>
      </c>
      <c r="T2487" s="10">
        <f t="shared" si="232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33"/>
        <v>2.6566666666666667</v>
      </c>
      <c r="P2488" s="6">
        <f t="shared" si="228"/>
        <v>26.57</v>
      </c>
      <c r="Q2488" t="str">
        <f t="shared" si="229"/>
        <v>music</v>
      </c>
      <c r="R2488" t="str">
        <f t="shared" si="230"/>
        <v>indie rock</v>
      </c>
      <c r="S2488" s="10">
        <f t="shared" si="231"/>
        <v>41021.708055555559</v>
      </c>
      <c r="T2488" s="10">
        <f t="shared" si="232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33"/>
        <v>1.0005066666666667</v>
      </c>
      <c r="P2489" s="6">
        <f t="shared" si="228"/>
        <v>39.49</v>
      </c>
      <c r="Q2489" t="str">
        <f t="shared" si="229"/>
        <v>music</v>
      </c>
      <c r="R2489" t="str">
        <f t="shared" si="230"/>
        <v>indie rock</v>
      </c>
      <c r="S2489" s="10">
        <f t="shared" si="231"/>
        <v>41056.083298611113</v>
      </c>
      <c r="T2489" s="10">
        <f t="shared" si="232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33"/>
        <v>1.0669999999999999</v>
      </c>
      <c r="P2490" s="6">
        <f t="shared" si="228"/>
        <v>49.25</v>
      </c>
      <c r="Q2490" t="str">
        <f t="shared" si="229"/>
        <v>music</v>
      </c>
      <c r="R2490" t="str">
        <f t="shared" si="230"/>
        <v>indie rock</v>
      </c>
      <c r="S2490" s="10">
        <f t="shared" si="231"/>
        <v>40863.674861111111</v>
      </c>
      <c r="T2490" s="10">
        <f t="shared" si="232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33"/>
        <v>1.3367142857142857</v>
      </c>
      <c r="P2491" s="6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10">
        <f t="shared" si="231"/>
        <v>41403.690266203703</v>
      </c>
      <c r="T2491" s="10">
        <f t="shared" si="232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33"/>
        <v>1.214</v>
      </c>
      <c r="P2492" s="6">
        <f t="shared" si="228"/>
        <v>37.94</v>
      </c>
      <c r="Q2492" t="str">
        <f t="shared" si="229"/>
        <v>music</v>
      </c>
      <c r="R2492" t="str">
        <f t="shared" si="230"/>
        <v>indie rock</v>
      </c>
      <c r="S2492" s="10">
        <f t="shared" si="231"/>
        <v>41083.227731481478</v>
      </c>
      <c r="T2492" s="10">
        <f t="shared" si="232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33"/>
        <v>1.032</v>
      </c>
      <c r="P2493" s="6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10">
        <f t="shared" si="231"/>
        <v>40559.07708333333</v>
      </c>
      <c r="T2493" s="10">
        <f t="shared" si="232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33"/>
        <v>1.25</v>
      </c>
      <c r="P2494" s="6">
        <f t="shared" si="228"/>
        <v>27.78</v>
      </c>
      <c r="Q2494" t="str">
        <f t="shared" si="229"/>
        <v>music</v>
      </c>
      <c r="R2494" t="str">
        <f t="shared" si="230"/>
        <v>indie rock</v>
      </c>
      <c r="S2494" s="10">
        <f t="shared" si="231"/>
        <v>41076.415972222225</v>
      </c>
      <c r="T2494" s="10">
        <f t="shared" si="232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33"/>
        <v>1.2869999999999999</v>
      </c>
      <c r="P2495" s="6">
        <f t="shared" si="228"/>
        <v>99.38</v>
      </c>
      <c r="Q2495" t="str">
        <f t="shared" si="229"/>
        <v>music</v>
      </c>
      <c r="R2495" t="str">
        <f t="shared" si="230"/>
        <v>indie rock</v>
      </c>
      <c r="S2495" s="10">
        <f t="shared" si="231"/>
        <v>41393.168287037035</v>
      </c>
      <c r="T2495" s="10">
        <f t="shared" si="232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33"/>
        <v>1.0100533333333332</v>
      </c>
      <c r="P2496" s="6">
        <f t="shared" si="228"/>
        <v>38.85</v>
      </c>
      <c r="Q2496" t="str">
        <f t="shared" si="229"/>
        <v>music</v>
      </c>
      <c r="R2496" t="str">
        <f t="shared" si="230"/>
        <v>indie rock</v>
      </c>
      <c r="S2496" s="10">
        <f t="shared" si="231"/>
        <v>41052.645185185182</v>
      </c>
      <c r="T2496" s="10">
        <f t="shared" si="232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33"/>
        <v>1.2753666666666665</v>
      </c>
      <c r="P2497" s="6">
        <f t="shared" si="228"/>
        <v>45.55</v>
      </c>
      <c r="Q2497" t="str">
        <f t="shared" si="229"/>
        <v>music</v>
      </c>
      <c r="R2497" t="str">
        <f t="shared" si="230"/>
        <v>indie rock</v>
      </c>
      <c r="S2497" s="10">
        <f t="shared" si="231"/>
        <v>41066.946469907409</v>
      </c>
      <c r="T2497" s="10">
        <f t="shared" si="232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33"/>
        <v>1</v>
      </c>
      <c r="P2498" s="6">
        <f t="shared" ref="P2498:P2561" si="234">ROUND(E2498/L2498,2)</f>
        <v>600</v>
      </c>
      <c r="Q2498" t="str">
        <f t="shared" si="229"/>
        <v>music</v>
      </c>
      <c r="R2498" t="str">
        <f t="shared" si="230"/>
        <v>indie rock</v>
      </c>
      <c r="S2498" s="10">
        <f t="shared" si="231"/>
        <v>41362.954768518517</v>
      </c>
      <c r="T2498" s="10">
        <f t="shared" si="232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233"/>
        <v>1.127715</v>
      </c>
      <c r="P2499" s="6">
        <f t="shared" si="234"/>
        <v>80.55</v>
      </c>
      <c r="Q2499" t="str">
        <f t="shared" ref="Q2499:Q2562" si="235">LEFT($N2499,FIND("/",$N2499)-1)</f>
        <v>music</v>
      </c>
      <c r="R2499" t="str">
        <f t="shared" ref="R2499:R2562" si="236">RIGHT($N2499,LEN($N2499)-FIND("/",$N2499))</f>
        <v>indie rock</v>
      </c>
      <c r="S2499" s="10">
        <f t="shared" ref="S2499:S2562" si="237">((($I2499/60)/60)/24)+DATE(1970,1,1)</f>
        <v>40760.878912037035</v>
      </c>
      <c r="T2499" s="10">
        <f t="shared" ref="T2499:T2562" si="238">((($J2499/60)/60)/24)+DATE(1970,1,1)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3"/>
        <v>1.056</v>
      </c>
      <c r="P2500" s="6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10">
        <f t="shared" si="237"/>
        <v>42031.967442129629</v>
      </c>
      <c r="T2500" s="10">
        <f t="shared" si="238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ref="O2501:O2564" si="239">$E2501/$D2501</f>
        <v>2.0262500000000001</v>
      </c>
      <c r="P2501" s="6">
        <f t="shared" si="234"/>
        <v>47.68</v>
      </c>
      <c r="Q2501" t="str">
        <f t="shared" si="235"/>
        <v>music</v>
      </c>
      <c r="R2501" t="str">
        <f t="shared" si="236"/>
        <v>indie rock</v>
      </c>
      <c r="S2501" s="10">
        <f t="shared" si="237"/>
        <v>41274.75</v>
      </c>
      <c r="T2501" s="10">
        <f t="shared" si="238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9"/>
        <v>1.1333333333333333</v>
      </c>
      <c r="P2502" s="6">
        <f t="shared" si="234"/>
        <v>23.45</v>
      </c>
      <c r="Q2502" t="str">
        <f t="shared" si="235"/>
        <v>music</v>
      </c>
      <c r="R2502" t="str">
        <f t="shared" si="236"/>
        <v>indie rock</v>
      </c>
      <c r="S2502" s="10">
        <f t="shared" si="237"/>
        <v>41083.772858796299</v>
      </c>
      <c r="T2502" s="10">
        <f t="shared" si="238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9"/>
        <v>2.5545454545454545E-2</v>
      </c>
      <c r="P2503" s="6">
        <f t="shared" si="234"/>
        <v>40.14</v>
      </c>
      <c r="Q2503" t="str">
        <f t="shared" si="235"/>
        <v>food</v>
      </c>
      <c r="R2503" t="str">
        <f t="shared" si="236"/>
        <v>restaurants</v>
      </c>
      <c r="S2503" s="10">
        <f t="shared" si="237"/>
        <v>42274.776666666665</v>
      </c>
      <c r="T2503" s="10">
        <f t="shared" si="238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9"/>
        <v>7.8181818181818181E-4</v>
      </c>
      <c r="P2504" s="6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10">
        <f t="shared" si="237"/>
        <v>41903.825439814813</v>
      </c>
      <c r="T2504" s="10">
        <f t="shared" si="238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9"/>
        <v>0</v>
      </c>
      <c r="P2505" s="6" t="e">
        <f t="shared" si="234"/>
        <v>#DIV/0!</v>
      </c>
      <c r="Q2505" t="str">
        <f t="shared" si="235"/>
        <v>food</v>
      </c>
      <c r="R2505" t="str">
        <f t="shared" si="236"/>
        <v>restaurants</v>
      </c>
      <c r="S2505" s="10">
        <f t="shared" si="237"/>
        <v>42528.879166666666</v>
      </c>
      <c r="T2505" s="10">
        <f t="shared" si="238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9"/>
        <v>0</v>
      </c>
      <c r="P2506" s="6" t="e">
        <f t="shared" si="234"/>
        <v>#DIV/0!</v>
      </c>
      <c r="Q2506" t="str">
        <f t="shared" si="235"/>
        <v>food</v>
      </c>
      <c r="R2506" t="str">
        <f t="shared" si="236"/>
        <v>restaurants</v>
      </c>
      <c r="S2506" s="10">
        <f t="shared" si="237"/>
        <v>41958.057106481487</v>
      </c>
      <c r="T2506" s="10">
        <f t="shared" si="238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9"/>
        <v>0</v>
      </c>
      <c r="P2507" s="6" t="e">
        <f t="shared" si="234"/>
        <v>#DIV/0!</v>
      </c>
      <c r="Q2507" t="str">
        <f t="shared" si="235"/>
        <v>food</v>
      </c>
      <c r="R2507" t="str">
        <f t="shared" si="236"/>
        <v>restaurants</v>
      </c>
      <c r="S2507" s="10">
        <f t="shared" si="237"/>
        <v>42077.014074074075</v>
      </c>
      <c r="T2507" s="10">
        <f t="shared" si="238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9"/>
        <v>6.0000000000000001E-3</v>
      </c>
      <c r="P2508" s="6">
        <f t="shared" si="234"/>
        <v>15</v>
      </c>
      <c r="Q2508" t="str">
        <f t="shared" si="235"/>
        <v>food</v>
      </c>
      <c r="R2508" t="str">
        <f t="shared" si="236"/>
        <v>restaurants</v>
      </c>
      <c r="S2508" s="10">
        <f t="shared" si="237"/>
        <v>42280.875</v>
      </c>
      <c r="T2508" s="10">
        <f t="shared" si="238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9"/>
        <v>0</v>
      </c>
      <c r="P2509" s="6" t="e">
        <f t="shared" si="234"/>
        <v>#DIV/0!</v>
      </c>
      <c r="Q2509" t="str">
        <f t="shared" si="235"/>
        <v>food</v>
      </c>
      <c r="R2509" t="str">
        <f t="shared" si="236"/>
        <v>restaurants</v>
      </c>
      <c r="S2509" s="10">
        <f t="shared" si="237"/>
        <v>42135.072962962964</v>
      </c>
      <c r="T2509" s="10">
        <f t="shared" si="238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9"/>
        <v>0</v>
      </c>
      <c r="P2510" s="6" t="e">
        <f t="shared" si="234"/>
        <v>#DIV/0!</v>
      </c>
      <c r="Q2510" t="str">
        <f t="shared" si="235"/>
        <v>food</v>
      </c>
      <c r="R2510" t="str">
        <f t="shared" si="236"/>
        <v>restaurants</v>
      </c>
      <c r="S2510" s="10">
        <f t="shared" si="237"/>
        <v>41865.951782407406</v>
      </c>
      <c r="T2510" s="10">
        <f t="shared" si="238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9"/>
        <v>1.0526315789473684E-2</v>
      </c>
      <c r="P2511" s="6">
        <f t="shared" si="234"/>
        <v>35.71</v>
      </c>
      <c r="Q2511" t="str">
        <f t="shared" si="235"/>
        <v>food</v>
      </c>
      <c r="R2511" t="str">
        <f t="shared" si="236"/>
        <v>restaurants</v>
      </c>
      <c r="S2511" s="10">
        <f t="shared" si="237"/>
        <v>42114.767928240741</v>
      </c>
      <c r="T2511" s="10">
        <f t="shared" si="238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9"/>
        <v>1.5E-3</v>
      </c>
      <c r="P2512" s="6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10">
        <f t="shared" si="237"/>
        <v>42138.997361111105</v>
      </c>
      <c r="T2512" s="10">
        <f t="shared" si="238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9"/>
        <v>0</v>
      </c>
      <c r="P2513" s="6" t="e">
        <f t="shared" si="234"/>
        <v>#DIV/0!</v>
      </c>
      <c r="Q2513" t="str">
        <f t="shared" si="235"/>
        <v>food</v>
      </c>
      <c r="R2513" t="str">
        <f t="shared" si="236"/>
        <v>restaurants</v>
      </c>
      <c r="S2513" s="10">
        <f t="shared" si="237"/>
        <v>42401.446909722217</v>
      </c>
      <c r="T2513" s="10">
        <f t="shared" si="238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9"/>
        <v>0</v>
      </c>
      <c r="P2514" s="6" t="e">
        <f t="shared" si="234"/>
        <v>#DIV/0!</v>
      </c>
      <c r="Q2514" t="str">
        <f t="shared" si="235"/>
        <v>food</v>
      </c>
      <c r="R2514" t="str">
        <f t="shared" si="236"/>
        <v>restaurants</v>
      </c>
      <c r="S2514" s="10">
        <f t="shared" si="237"/>
        <v>41986.876863425925</v>
      </c>
      <c r="T2514" s="10">
        <f t="shared" si="238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9"/>
        <v>0</v>
      </c>
      <c r="P2515" s="6" t="e">
        <f t="shared" si="234"/>
        <v>#DIV/0!</v>
      </c>
      <c r="Q2515" t="str">
        <f t="shared" si="235"/>
        <v>food</v>
      </c>
      <c r="R2515" t="str">
        <f t="shared" si="236"/>
        <v>restaurants</v>
      </c>
      <c r="S2515" s="10">
        <f t="shared" si="237"/>
        <v>42792.00681712963</v>
      </c>
      <c r="T2515" s="10">
        <f t="shared" si="238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9"/>
        <v>1.7500000000000002E-2</v>
      </c>
      <c r="P2516" s="6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10">
        <f t="shared" si="237"/>
        <v>41871.389780092592</v>
      </c>
      <c r="T2516" s="10">
        <f t="shared" si="238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9"/>
        <v>0.186</v>
      </c>
      <c r="P2517" s="6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10">
        <f t="shared" si="237"/>
        <v>42057.839733796296</v>
      </c>
      <c r="T2517" s="10">
        <f t="shared" si="238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9"/>
        <v>0</v>
      </c>
      <c r="P2518" s="6" t="e">
        <f t="shared" si="234"/>
        <v>#DIV/0!</v>
      </c>
      <c r="Q2518" t="str">
        <f t="shared" si="235"/>
        <v>food</v>
      </c>
      <c r="R2518" t="str">
        <f t="shared" si="236"/>
        <v>restaurants</v>
      </c>
      <c r="S2518" s="10">
        <f t="shared" si="237"/>
        <v>41972.6950462963</v>
      </c>
      <c r="T2518" s="10">
        <f t="shared" si="238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9"/>
        <v>9.8166666666666666E-2</v>
      </c>
      <c r="P2519" s="6">
        <f t="shared" si="234"/>
        <v>53.55</v>
      </c>
      <c r="Q2519" t="str">
        <f t="shared" si="235"/>
        <v>food</v>
      </c>
      <c r="R2519" t="str">
        <f t="shared" si="236"/>
        <v>restaurants</v>
      </c>
      <c r="S2519" s="10">
        <f t="shared" si="237"/>
        <v>42082.760763888888</v>
      </c>
      <c r="T2519" s="10">
        <f t="shared" si="238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9"/>
        <v>0</v>
      </c>
      <c r="P2520" s="6" t="e">
        <f t="shared" si="234"/>
        <v>#DIV/0!</v>
      </c>
      <c r="Q2520" t="str">
        <f t="shared" si="235"/>
        <v>food</v>
      </c>
      <c r="R2520" t="str">
        <f t="shared" si="236"/>
        <v>restaurants</v>
      </c>
      <c r="S2520" s="10">
        <f t="shared" si="237"/>
        <v>41956.722546296296</v>
      </c>
      <c r="T2520" s="10">
        <f t="shared" si="238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9"/>
        <v>4.3333333333333331E-4</v>
      </c>
      <c r="P2521" s="6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10">
        <f t="shared" si="237"/>
        <v>41839.155138888891</v>
      </c>
      <c r="T2521" s="10">
        <f t="shared" si="238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9"/>
        <v>0</v>
      </c>
      <c r="P2522" s="6" t="e">
        <f t="shared" si="234"/>
        <v>#DIV/0!</v>
      </c>
      <c r="Q2522" t="str">
        <f t="shared" si="235"/>
        <v>food</v>
      </c>
      <c r="R2522" t="str">
        <f t="shared" si="236"/>
        <v>restaurants</v>
      </c>
      <c r="S2522" s="10">
        <f t="shared" si="237"/>
        <v>42658.806249999994</v>
      </c>
      <c r="T2522" s="10">
        <f t="shared" si="238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9"/>
        <v>1.0948792000000001</v>
      </c>
      <c r="P2523" s="6">
        <f t="shared" si="234"/>
        <v>103.68</v>
      </c>
      <c r="Q2523" t="str">
        <f t="shared" si="235"/>
        <v>music</v>
      </c>
      <c r="R2523" t="str">
        <f t="shared" si="236"/>
        <v>classical music</v>
      </c>
      <c r="S2523" s="10">
        <f t="shared" si="237"/>
        <v>42290.967835648145</v>
      </c>
      <c r="T2523" s="10">
        <f t="shared" si="238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9"/>
        <v>1</v>
      </c>
      <c r="P2524" s="6">
        <f t="shared" si="234"/>
        <v>185.19</v>
      </c>
      <c r="Q2524" t="str">
        <f t="shared" si="235"/>
        <v>music</v>
      </c>
      <c r="R2524" t="str">
        <f t="shared" si="236"/>
        <v>classical music</v>
      </c>
      <c r="S2524" s="10">
        <f t="shared" si="237"/>
        <v>42482.619444444441</v>
      </c>
      <c r="T2524" s="10">
        <f t="shared" si="238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9"/>
        <v>1.5644444444444445</v>
      </c>
      <c r="P2525" s="6">
        <f t="shared" si="234"/>
        <v>54.15</v>
      </c>
      <c r="Q2525" t="str">
        <f t="shared" si="235"/>
        <v>music</v>
      </c>
      <c r="R2525" t="str">
        <f t="shared" si="236"/>
        <v>classical music</v>
      </c>
      <c r="S2525" s="10">
        <f t="shared" si="237"/>
        <v>41961.017268518524</v>
      </c>
      <c r="T2525" s="10">
        <f t="shared" si="238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9"/>
        <v>1.016</v>
      </c>
      <c r="P2526" s="6">
        <f t="shared" si="234"/>
        <v>177.21</v>
      </c>
      <c r="Q2526" t="str">
        <f t="shared" si="235"/>
        <v>music</v>
      </c>
      <c r="R2526" t="str">
        <f t="shared" si="236"/>
        <v>classical music</v>
      </c>
      <c r="S2526" s="10">
        <f t="shared" si="237"/>
        <v>41994.1875</v>
      </c>
      <c r="T2526" s="10">
        <f t="shared" si="238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9"/>
        <v>1.00325</v>
      </c>
      <c r="P2527" s="6">
        <f t="shared" si="234"/>
        <v>100.33</v>
      </c>
      <c r="Q2527" t="str">
        <f t="shared" si="235"/>
        <v>music</v>
      </c>
      <c r="R2527" t="str">
        <f t="shared" si="236"/>
        <v>classical music</v>
      </c>
      <c r="S2527" s="10">
        <f t="shared" si="237"/>
        <v>41088.844571759262</v>
      </c>
      <c r="T2527" s="10">
        <f t="shared" si="238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9"/>
        <v>1.1294999999999999</v>
      </c>
      <c r="P2528" s="6">
        <f t="shared" si="234"/>
        <v>136.91</v>
      </c>
      <c r="Q2528" t="str">
        <f t="shared" si="235"/>
        <v>music</v>
      </c>
      <c r="R2528" t="str">
        <f t="shared" si="236"/>
        <v>classical music</v>
      </c>
      <c r="S2528" s="10">
        <f t="shared" si="237"/>
        <v>41981.207638888889</v>
      </c>
      <c r="T2528" s="10">
        <f t="shared" si="238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9"/>
        <v>1.02125</v>
      </c>
      <c r="P2529" s="6">
        <f t="shared" si="234"/>
        <v>57.54</v>
      </c>
      <c r="Q2529" t="str">
        <f t="shared" si="235"/>
        <v>music</v>
      </c>
      <c r="R2529" t="str">
        <f t="shared" si="236"/>
        <v>classical music</v>
      </c>
      <c r="S2529" s="10">
        <f t="shared" si="237"/>
        <v>41565.165972222225</v>
      </c>
      <c r="T2529" s="10">
        <f t="shared" si="238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9"/>
        <v>1.0724974999999999</v>
      </c>
      <c r="P2530" s="6">
        <f t="shared" si="234"/>
        <v>52.96</v>
      </c>
      <c r="Q2530" t="str">
        <f t="shared" si="235"/>
        <v>music</v>
      </c>
      <c r="R2530" t="str">
        <f t="shared" si="236"/>
        <v>classical music</v>
      </c>
      <c r="S2530" s="10">
        <f t="shared" si="237"/>
        <v>42236.458333333328</v>
      </c>
      <c r="T2530" s="10">
        <f t="shared" si="238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9"/>
        <v>1.0428333333333333</v>
      </c>
      <c r="P2531" s="6">
        <f t="shared" si="234"/>
        <v>82.33</v>
      </c>
      <c r="Q2531" t="str">
        <f t="shared" si="235"/>
        <v>music</v>
      </c>
      <c r="R2531" t="str">
        <f t="shared" si="236"/>
        <v>classical music</v>
      </c>
      <c r="S2531" s="10">
        <f t="shared" si="237"/>
        <v>40993.0390625</v>
      </c>
      <c r="T2531" s="10">
        <f t="shared" si="238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9"/>
        <v>1</v>
      </c>
      <c r="P2532" s="6">
        <f t="shared" si="234"/>
        <v>135.41999999999999</v>
      </c>
      <c r="Q2532" t="str">
        <f t="shared" si="235"/>
        <v>music</v>
      </c>
      <c r="R2532" t="str">
        <f t="shared" si="236"/>
        <v>classical music</v>
      </c>
      <c r="S2532" s="10">
        <f t="shared" si="237"/>
        <v>42114.201388888891</v>
      </c>
      <c r="T2532" s="10">
        <f t="shared" si="238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9"/>
        <v>1.004</v>
      </c>
      <c r="P2533" s="6">
        <f t="shared" si="234"/>
        <v>74.069999999999993</v>
      </c>
      <c r="Q2533" t="str">
        <f t="shared" si="235"/>
        <v>music</v>
      </c>
      <c r="R2533" t="str">
        <f t="shared" si="236"/>
        <v>classical music</v>
      </c>
      <c r="S2533" s="10">
        <f t="shared" si="237"/>
        <v>42231.165972222225</v>
      </c>
      <c r="T2533" s="10">
        <f t="shared" si="238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9"/>
        <v>1.26125</v>
      </c>
      <c r="P2534" s="6">
        <f t="shared" si="234"/>
        <v>84.08</v>
      </c>
      <c r="Q2534" t="str">
        <f t="shared" si="235"/>
        <v>music</v>
      </c>
      <c r="R2534" t="str">
        <f t="shared" si="236"/>
        <v>classical music</v>
      </c>
      <c r="S2534" s="10">
        <f t="shared" si="237"/>
        <v>41137.849143518521</v>
      </c>
      <c r="T2534" s="10">
        <f t="shared" si="238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9"/>
        <v>1.1066666666666667</v>
      </c>
      <c r="P2535" s="6">
        <f t="shared" si="234"/>
        <v>61.03</v>
      </c>
      <c r="Q2535" t="str">
        <f t="shared" si="235"/>
        <v>music</v>
      </c>
      <c r="R2535" t="str">
        <f t="shared" si="236"/>
        <v>classical music</v>
      </c>
      <c r="S2535" s="10">
        <f t="shared" si="237"/>
        <v>41334.750787037039</v>
      </c>
      <c r="T2535" s="10">
        <f t="shared" si="238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9"/>
        <v>1.05</v>
      </c>
      <c r="P2536" s="6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10">
        <f t="shared" si="237"/>
        <v>40179.25</v>
      </c>
      <c r="T2536" s="10">
        <f t="shared" si="238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9"/>
        <v>1.03775</v>
      </c>
      <c r="P2537" s="6">
        <f t="shared" si="234"/>
        <v>266.08999999999997</v>
      </c>
      <c r="Q2537" t="str">
        <f t="shared" si="235"/>
        <v>music</v>
      </c>
      <c r="R2537" t="str">
        <f t="shared" si="236"/>
        <v>classical music</v>
      </c>
      <c r="S2537" s="10">
        <f t="shared" si="237"/>
        <v>41974.832696759258</v>
      </c>
      <c r="T2537" s="10">
        <f t="shared" si="238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9"/>
        <v>1.1599999999999999</v>
      </c>
      <c r="P2538" s="6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10">
        <f t="shared" si="237"/>
        <v>41485.106087962966</v>
      </c>
      <c r="T2538" s="10">
        <f t="shared" si="238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9"/>
        <v>1.1000000000000001</v>
      </c>
      <c r="P2539" s="6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10">
        <f t="shared" si="237"/>
        <v>40756.648784722223</v>
      </c>
      <c r="T2539" s="10">
        <f t="shared" si="238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9"/>
        <v>1.130176111111111</v>
      </c>
      <c r="P2540" s="6">
        <f t="shared" si="234"/>
        <v>109.96</v>
      </c>
      <c r="Q2540" t="str">
        <f t="shared" si="235"/>
        <v>music</v>
      </c>
      <c r="R2540" t="str">
        <f t="shared" si="236"/>
        <v>classical music</v>
      </c>
      <c r="S2540" s="10">
        <f t="shared" si="237"/>
        <v>41329.207638888889</v>
      </c>
      <c r="T2540" s="10">
        <f t="shared" si="238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9"/>
        <v>1.0024999999999999</v>
      </c>
      <c r="P2541" s="6">
        <f t="shared" si="234"/>
        <v>169.92</v>
      </c>
      <c r="Q2541" t="str">
        <f t="shared" si="235"/>
        <v>music</v>
      </c>
      <c r="R2541" t="str">
        <f t="shared" si="236"/>
        <v>classical music</v>
      </c>
      <c r="S2541" s="10">
        <f t="shared" si="237"/>
        <v>42037.902222222227</v>
      </c>
      <c r="T2541" s="10">
        <f t="shared" si="238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9"/>
        <v>1.034</v>
      </c>
      <c r="P2542" s="6">
        <f t="shared" si="234"/>
        <v>95.74</v>
      </c>
      <c r="Q2542" t="str">
        <f t="shared" si="235"/>
        <v>music</v>
      </c>
      <c r="R2542" t="str">
        <f t="shared" si="236"/>
        <v>classical music</v>
      </c>
      <c r="S2542" s="10">
        <f t="shared" si="237"/>
        <v>40845.675011574072</v>
      </c>
      <c r="T2542" s="10">
        <f t="shared" si="238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9"/>
        <v>1.0702857142857143</v>
      </c>
      <c r="P2543" s="6">
        <f t="shared" si="234"/>
        <v>59.46</v>
      </c>
      <c r="Q2543" t="str">
        <f t="shared" si="235"/>
        <v>music</v>
      </c>
      <c r="R2543" t="str">
        <f t="shared" si="236"/>
        <v>classical music</v>
      </c>
      <c r="S2543" s="10">
        <f t="shared" si="237"/>
        <v>41543.449282407404</v>
      </c>
      <c r="T2543" s="10">
        <f t="shared" si="238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9"/>
        <v>1.0357142857142858</v>
      </c>
      <c r="P2544" s="6">
        <f t="shared" si="234"/>
        <v>55.77</v>
      </c>
      <c r="Q2544" t="str">
        <f t="shared" si="235"/>
        <v>music</v>
      </c>
      <c r="R2544" t="str">
        <f t="shared" si="236"/>
        <v>classical music</v>
      </c>
      <c r="S2544" s="10">
        <f t="shared" si="237"/>
        <v>41548.165972222225</v>
      </c>
      <c r="T2544" s="10">
        <f t="shared" si="238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9"/>
        <v>1.5640000000000001</v>
      </c>
      <c r="P2545" s="6">
        <f t="shared" si="234"/>
        <v>30.08</v>
      </c>
      <c r="Q2545" t="str">
        <f t="shared" si="235"/>
        <v>music</v>
      </c>
      <c r="R2545" t="str">
        <f t="shared" si="236"/>
        <v>classical music</v>
      </c>
      <c r="S2545" s="10">
        <f t="shared" si="237"/>
        <v>40545.125</v>
      </c>
      <c r="T2545" s="10">
        <f t="shared" si="238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9"/>
        <v>1.0082</v>
      </c>
      <c r="P2546" s="6">
        <f t="shared" si="234"/>
        <v>88.44</v>
      </c>
      <c r="Q2546" t="str">
        <f t="shared" si="235"/>
        <v>music</v>
      </c>
      <c r="R2546" t="str">
        <f t="shared" si="236"/>
        <v>classical music</v>
      </c>
      <c r="S2546" s="10">
        <f t="shared" si="237"/>
        <v>41098.520474537036</v>
      </c>
      <c r="T2546" s="10">
        <f t="shared" si="238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9"/>
        <v>1.9530000000000001</v>
      </c>
      <c r="P2547" s="6">
        <f t="shared" si="234"/>
        <v>64.03</v>
      </c>
      <c r="Q2547" t="str">
        <f t="shared" si="235"/>
        <v>music</v>
      </c>
      <c r="R2547" t="str">
        <f t="shared" si="236"/>
        <v>classical music</v>
      </c>
      <c r="S2547" s="10">
        <f t="shared" si="237"/>
        <v>42062.020833333328</v>
      </c>
      <c r="T2547" s="10">
        <f t="shared" si="238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9"/>
        <v>1.1171428571428572</v>
      </c>
      <c r="P2548" s="6">
        <f t="shared" si="234"/>
        <v>60.15</v>
      </c>
      <c r="Q2548" t="str">
        <f t="shared" si="235"/>
        <v>music</v>
      </c>
      <c r="R2548" t="str">
        <f t="shared" si="236"/>
        <v>classical music</v>
      </c>
      <c r="S2548" s="10">
        <f t="shared" si="237"/>
        <v>41552.208333333336</v>
      </c>
      <c r="T2548" s="10">
        <f t="shared" si="238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9"/>
        <v>1.1985454545454546</v>
      </c>
      <c r="P2549" s="6">
        <f t="shared" si="234"/>
        <v>49.19</v>
      </c>
      <c r="Q2549" t="str">
        <f t="shared" si="235"/>
        <v>music</v>
      </c>
      <c r="R2549" t="str">
        <f t="shared" si="236"/>
        <v>classical music</v>
      </c>
      <c r="S2549" s="10">
        <f t="shared" si="237"/>
        <v>41003.731516203705</v>
      </c>
      <c r="T2549" s="10">
        <f t="shared" si="238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9"/>
        <v>1.0185</v>
      </c>
      <c r="P2550" s="6">
        <f t="shared" si="234"/>
        <v>165.16</v>
      </c>
      <c r="Q2550" t="str">
        <f t="shared" si="235"/>
        <v>music</v>
      </c>
      <c r="R2550" t="str">
        <f t="shared" si="236"/>
        <v>classical music</v>
      </c>
      <c r="S2550" s="10">
        <f t="shared" si="237"/>
        <v>42643.185416666667</v>
      </c>
      <c r="T2550" s="10">
        <f t="shared" si="238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9"/>
        <v>1.0280254777070064</v>
      </c>
      <c r="P2551" s="6">
        <f t="shared" si="234"/>
        <v>43.62</v>
      </c>
      <c r="Q2551" t="str">
        <f t="shared" si="235"/>
        <v>music</v>
      </c>
      <c r="R2551" t="str">
        <f t="shared" si="236"/>
        <v>classical music</v>
      </c>
      <c r="S2551" s="10">
        <f t="shared" si="237"/>
        <v>41425.708333333336</v>
      </c>
      <c r="T2551" s="10">
        <f t="shared" si="238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9"/>
        <v>1.0084615384615385</v>
      </c>
      <c r="P2552" s="6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10">
        <f t="shared" si="237"/>
        <v>42285.165972222225</v>
      </c>
      <c r="T2552" s="10">
        <f t="shared" si="238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9"/>
        <v>1.0273469387755103</v>
      </c>
      <c r="P2553" s="6">
        <f t="shared" si="234"/>
        <v>67.42</v>
      </c>
      <c r="Q2553" t="str">
        <f t="shared" si="235"/>
        <v>music</v>
      </c>
      <c r="R2553" t="str">
        <f t="shared" si="236"/>
        <v>classical music</v>
      </c>
      <c r="S2553" s="10">
        <f t="shared" si="237"/>
        <v>40989.866666666669</v>
      </c>
      <c r="T2553" s="10">
        <f t="shared" si="238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9"/>
        <v>1.0649999999999999</v>
      </c>
      <c r="P2554" s="6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10">
        <f t="shared" si="237"/>
        <v>42799.809965277775</v>
      </c>
      <c r="T2554" s="10">
        <f t="shared" si="238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9"/>
        <v>1.5553333333333332</v>
      </c>
      <c r="P2555" s="6">
        <f t="shared" si="234"/>
        <v>38.880000000000003</v>
      </c>
      <c r="Q2555" t="str">
        <f t="shared" si="235"/>
        <v>music</v>
      </c>
      <c r="R2555" t="str">
        <f t="shared" si="236"/>
        <v>classical music</v>
      </c>
      <c r="S2555" s="10">
        <f t="shared" si="237"/>
        <v>41173.199155092596</v>
      </c>
      <c r="T2555" s="10">
        <f t="shared" si="238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9"/>
        <v>1.228</v>
      </c>
      <c r="P2556" s="6">
        <f t="shared" si="234"/>
        <v>54.99</v>
      </c>
      <c r="Q2556" t="str">
        <f t="shared" si="235"/>
        <v>music</v>
      </c>
      <c r="R2556" t="str">
        <f t="shared" si="236"/>
        <v>classical music</v>
      </c>
      <c r="S2556" s="10">
        <f t="shared" si="237"/>
        <v>42156.165972222225</v>
      </c>
      <c r="T2556" s="10">
        <f t="shared" si="238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9"/>
        <v>1.0734999999999999</v>
      </c>
      <c r="P2557" s="6">
        <f t="shared" si="234"/>
        <v>61.34</v>
      </c>
      <c r="Q2557" t="str">
        <f t="shared" si="235"/>
        <v>music</v>
      </c>
      <c r="R2557" t="str">
        <f t="shared" si="236"/>
        <v>classical music</v>
      </c>
      <c r="S2557" s="10">
        <f t="shared" si="237"/>
        <v>41057.655011574076</v>
      </c>
      <c r="T2557" s="10">
        <f t="shared" si="238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9"/>
        <v>1.0550335570469798</v>
      </c>
      <c r="P2558" s="6">
        <f t="shared" si="234"/>
        <v>23.12</v>
      </c>
      <c r="Q2558" t="str">
        <f t="shared" si="235"/>
        <v>music</v>
      </c>
      <c r="R2558" t="str">
        <f t="shared" si="236"/>
        <v>classical music</v>
      </c>
      <c r="S2558" s="10">
        <f t="shared" si="237"/>
        <v>41267.991400462961</v>
      </c>
      <c r="T2558" s="10">
        <f t="shared" si="238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9"/>
        <v>1.1844444444444444</v>
      </c>
      <c r="P2559" s="6">
        <f t="shared" si="234"/>
        <v>29.61</v>
      </c>
      <c r="Q2559" t="str">
        <f t="shared" si="235"/>
        <v>music</v>
      </c>
      <c r="R2559" t="str">
        <f t="shared" si="236"/>
        <v>classical music</v>
      </c>
      <c r="S2559" s="10">
        <f t="shared" si="237"/>
        <v>41774.745208333334</v>
      </c>
      <c r="T2559" s="10">
        <f t="shared" si="238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9"/>
        <v>1.0888</v>
      </c>
      <c r="P2560" s="6">
        <f t="shared" si="234"/>
        <v>75.61</v>
      </c>
      <c r="Q2560" t="str">
        <f t="shared" si="235"/>
        <v>music</v>
      </c>
      <c r="R2560" t="str">
        <f t="shared" si="236"/>
        <v>classical music</v>
      </c>
      <c r="S2560" s="10">
        <f t="shared" si="237"/>
        <v>42125.582638888889</v>
      </c>
      <c r="T2560" s="10">
        <f t="shared" si="238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9"/>
        <v>1.1125</v>
      </c>
      <c r="P2561" s="6">
        <f t="shared" si="234"/>
        <v>35.6</v>
      </c>
      <c r="Q2561" t="str">
        <f t="shared" si="235"/>
        <v>music</v>
      </c>
      <c r="R2561" t="str">
        <f t="shared" si="236"/>
        <v>classical music</v>
      </c>
      <c r="S2561" s="10">
        <f t="shared" si="237"/>
        <v>40862.817361111112</v>
      </c>
      <c r="T2561" s="10">
        <f t="shared" si="238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9"/>
        <v>1.0009999999999999</v>
      </c>
      <c r="P2562" s="6">
        <f t="shared" ref="P2562:P2625" si="240">ROUND(E2562/L2562,2)</f>
        <v>143</v>
      </c>
      <c r="Q2562" t="str">
        <f t="shared" si="235"/>
        <v>music</v>
      </c>
      <c r="R2562" t="str">
        <f t="shared" si="236"/>
        <v>classical music</v>
      </c>
      <c r="S2562" s="10">
        <f t="shared" si="237"/>
        <v>42069.951087962967</v>
      </c>
      <c r="T2562" s="10">
        <f t="shared" si="238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239"/>
        <v>0</v>
      </c>
      <c r="P2563" s="6" t="e">
        <f t="shared" si="240"/>
        <v>#DIV/0!</v>
      </c>
      <c r="Q2563" t="str">
        <f t="shared" ref="Q2563:Q2626" si="241">LEFT($N2563,FIND("/",$N2563)-1)</f>
        <v>food</v>
      </c>
      <c r="R2563" t="str">
        <f t="shared" ref="R2563:R2626" si="242">RIGHT($N2563,LEN($N2563)-FIND("/",$N2563))</f>
        <v>food trucks</v>
      </c>
      <c r="S2563" s="10">
        <f t="shared" ref="S2563:S2626" si="243">((($I2563/60)/60)/24)+DATE(1970,1,1)</f>
        <v>42290.528807870374</v>
      </c>
      <c r="T2563" s="10">
        <f t="shared" ref="T2563:T2626" si="244">((($J2563/60)/60)/24)+DATE(1970,1,1)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39"/>
        <v>7.4999999999999997E-3</v>
      </c>
      <c r="P2564" s="6">
        <f t="shared" si="240"/>
        <v>25</v>
      </c>
      <c r="Q2564" t="str">
        <f t="shared" si="241"/>
        <v>food</v>
      </c>
      <c r="R2564" t="str">
        <f t="shared" si="242"/>
        <v>food trucks</v>
      </c>
      <c r="S2564" s="10">
        <f t="shared" si="243"/>
        <v>42654.524756944447</v>
      </c>
      <c r="T2564" s="10">
        <f t="shared" si="244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ref="O2565:O2628" si="245">$E2565/$D2565</f>
        <v>0</v>
      </c>
      <c r="P2565" s="6" t="e">
        <f t="shared" si="240"/>
        <v>#DIV/0!</v>
      </c>
      <c r="Q2565" t="str">
        <f t="shared" si="241"/>
        <v>food</v>
      </c>
      <c r="R2565" t="str">
        <f t="shared" si="242"/>
        <v>food trucks</v>
      </c>
      <c r="S2565" s="10">
        <f t="shared" si="243"/>
        <v>42215.139479166668</v>
      </c>
      <c r="T2565" s="10">
        <f t="shared" si="244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5"/>
        <v>0</v>
      </c>
      <c r="P2566" s="6" t="e">
        <f t="shared" si="240"/>
        <v>#DIV/0!</v>
      </c>
      <c r="Q2566" t="str">
        <f t="shared" si="241"/>
        <v>food</v>
      </c>
      <c r="R2566" t="str">
        <f t="shared" si="242"/>
        <v>food trucks</v>
      </c>
      <c r="S2566" s="10">
        <f t="shared" si="243"/>
        <v>41852.040497685186</v>
      </c>
      <c r="T2566" s="10">
        <f t="shared" si="244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5"/>
        <v>0.01</v>
      </c>
      <c r="P2567" s="6">
        <f t="shared" si="240"/>
        <v>100</v>
      </c>
      <c r="Q2567" t="str">
        <f t="shared" si="241"/>
        <v>food</v>
      </c>
      <c r="R2567" t="str">
        <f t="shared" si="242"/>
        <v>food trucks</v>
      </c>
      <c r="S2567" s="10">
        <f t="shared" si="243"/>
        <v>42499.868055555555</v>
      </c>
      <c r="T2567" s="10">
        <f t="shared" si="244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5"/>
        <v>0</v>
      </c>
      <c r="P2568" s="6" t="e">
        <f t="shared" si="240"/>
        <v>#DIV/0!</v>
      </c>
      <c r="Q2568" t="str">
        <f t="shared" si="241"/>
        <v>food</v>
      </c>
      <c r="R2568" t="str">
        <f t="shared" si="242"/>
        <v>food trucks</v>
      </c>
      <c r="S2568" s="10">
        <f t="shared" si="243"/>
        <v>41872.980879629627</v>
      </c>
      <c r="T2568" s="10">
        <f t="shared" si="244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5"/>
        <v>2.6666666666666666E-3</v>
      </c>
      <c r="P2569" s="6">
        <f t="shared" si="240"/>
        <v>60</v>
      </c>
      <c r="Q2569" t="str">
        <f t="shared" si="241"/>
        <v>food</v>
      </c>
      <c r="R2569" t="str">
        <f t="shared" si="242"/>
        <v>food trucks</v>
      </c>
      <c r="S2569" s="10">
        <f t="shared" si="243"/>
        <v>42117.878912037035</v>
      </c>
      <c r="T2569" s="10">
        <f t="shared" si="244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5"/>
        <v>5.0000000000000001E-3</v>
      </c>
      <c r="P2570" s="6">
        <f t="shared" si="240"/>
        <v>50</v>
      </c>
      <c r="Q2570" t="str">
        <f t="shared" si="241"/>
        <v>food</v>
      </c>
      <c r="R2570" t="str">
        <f t="shared" si="242"/>
        <v>food trucks</v>
      </c>
      <c r="S2570" s="10">
        <f t="shared" si="243"/>
        <v>42614.666597222225</v>
      </c>
      <c r="T2570" s="10">
        <f t="shared" si="244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5"/>
        <v>2.2307692307692306E-2</v>
      </c>
      <c r="P2571" s="6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10">
        <f t="shared" si="243"/>
        <v>42264.105462962965</v>
      </c>
      <c r="T2571" s="10">
        <f t="shared" si="244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5"/>
        <v>8.4285714285714294E-3</v>
      </c>
      <c r="P2572" s="6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10">
        <f t="shared" si="243"/>
        <v>42774.903182870374</v>
      </c>
      <c r="T2572" s="10">
        <f t="shared" si="244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5"/>
        <v>2.5000000000000001E-3</v>
      </c>
      <c r="P2573" s="6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10">
        <f t="shared" si="243"/>
        <v>42509.341678240744</v>
      </c>
      <c r="T2573" s="10">
        <f t="shared" si="244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5"/>
        <v>0</v>
      </c>
      <c r="P2574" s="6" t="e">
        <f t="shared" si="240"/>
        <v>#DIV/0!</v>
      </c>
      <c r="Q2574" t="str">
        <f t="shared" si="241"/>
        <v>food</v>
      </c>
      <c r="R2574" t="str">
        <f t="shared" si="242"/>
        <v>food trucks</v>
      </c>
      <c r="S2574" s="10">
        <f t="shared" si="243"/>
        <v>42107.119409722218</v>
      </c>
      <c r="T2574" s="10">
        <f t="shared" si="244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5"/>
        <v>0</v>
      </c>
      <c r="P2575" s="6" t="e">
        <f t="shared" si="240"/>
        <v>#DIV/0!</v>
      </c>
      <c r="Q2575" t="str">
        <f t="shared" si="241"/>
        <v>food</v>
      </c>
      <c r="R2575" t="str">
        <f t="shared" si="242"/>
        <v>food trucks</v>
      </c>
      <c r="S2575" s="10">
        <f t="shared" si="243"/>
        <v>41874.592002314814</v>
      </c>
      <c r="T2575" s="10">
        <f t="shared" si="244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5"/>
        <v>0</v>
      </c>
      <c r="P2576" s="6" t="e">
        <f t="shared" si="240"/>
        <v>#DIV/0!</v>
      </c>
      <c r="Q2576" t="str">
        <f t="shared" si="241"/>
        <v>food</v>
      </c>
      <c r="R2576" t="str">
        <f t="shared" si="242"/>
        <v>food trucks</v>
      </c>
      <c r="S2576" s="10">
        <f t="shared" si="243"/>
        <v>42508.825752314813</v>
      </c>
      <c r="T2576" s="10">
        <f t="shared" si="244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5"/>
        <v>0</v>
      </c>
      <c r="P2577" s="6" t="e">
        <f t="shared" si="240"/>
        <v>#DIV/0!</v>
      </c>
      <c r="Q2577" t="str">
        <f t="shared" si="241"/>
        <v>food</v>
      </c>
      <c r="R2577" t="str">
        <f t="shared" si="242"/>
        <v>food trucks</v>
      </c>
      <c r="S2577" s="10">
        <f t="shared" si="243"/>
        <v>42016.108726851846</v>
      </c>
      <c r="T2577" s="10">
        <f t="shared" si="244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5"/>
        <v>0</v>
      </c>
      <c r="P2578" s="6" t="e">
        <f t="shared" si="240"/>
        <v>#DIV/0!</v>
      </c>
      <c r="Q2578" t="str">
        <f t="shared" si="241"/>
        <v>food</v>
      </c>
      <c r="R2578" t="str">
        <f t="shared" si="242"/>
        <v>food trucks</v>
      </c>
      <c r="S2578" s="10">
        <f t="shared" si="243"/>
        <v>42104.968136574069</v>
      </c>
      <c r="T2578" s="10">
        <f t="shared" si="244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5"/>
        <v>0</v>
      </c>
      <c r="P2579" s="6" t="e">
        <f t="shared" si="240"/>
        <v>#DIV/0!</v>
      </c>
      <c r="Q2579" t="str">
        <f t="shared" si="241"/>
        <v>food</v>
      </c>
      <c r="R2579" t="str">
        <f t="shared" si="242"/>
        <v>food trucks</v>
      </c>
      <c r="S2579" s="10">
        <f t="shared" si="243"/>
        <v>41855.820567129631</v>
      </c>
      <c r="T2579" s="10">
        <f t="shared" si="244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5"/>
        <v>0</v>
      </c>
      <c r="P2580" s="6" t="e">
        <f t="shared" si="240"/>
        <v>#DIV/0!</v>
      </c>
      <c r="Q2580" t="str">
        <f t="shared" si="241"/>
        <v>food</v>
      </c>
      <c r="R2580" t="str">
        <f t="shared" si="242"/>
        <v>food trucks</v>
      </c>
      <c r="S2580" s="10">
        <f t="shared" si="243"/>
        <v>42286.708333333328</v>
      </c>
      <c r="T2580" s="10">
        <f t="shared" si="244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5"/>
        <v>1.3849999999999999E-3</v>
      </c>
      <c r="P2581" s="6">
        <f t="shared" si="240"/>
        <v>23.08</v>
      </c>
      <c r="Q2581" t="str">
        <f t="shared" si="241"/>
        <v>food</v>
      </c>
      <c r="R2581" t="str">
        <f t="shared" si="242"/>
        <v>food trucks</v>
      </c>
      <c r="S2581" s="10">
        <f t="shared" si="243"/>
        <v>41897.829895833333</v>
      </c>
      <c r="T2581" s="10">
        <f t="shared" si="244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5"/>
        <v>6.0000000000000001E-3</v>
      </c>
      <c r="P2582" s="6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10">
        <f t="shared" si="243"/>
        <v>42140.125</v>
      </c>
      <c r="T2582" s="10">
        <f t="shared" si="244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5"/>
        <v>0.106</v>
      </c>
      <c r="P2583" s="6">
        <f t="shared" si="240"/>
        <v>48.18</v>
      </c>
      <c r="Q2583" t="str">
        <f t="shared" si="241"/>
        <v>food</v>
      </c>
      <c r="R2583" t="str">
        <f t="shared" si="242"/>
        <v>food trucks</v>
      </c>
      <c r="S2583" s="10">
        <f t="shared" si="243"/>
        <v>42324.670115740737</v>
      </c>
      <c r="T2583" s="10">
        <f t="shared" si="244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5"/>
        <v>1.1111111111111112E-5</v>
      </c>
      <c r="P2584" s="6">
        <f t="shared" si="240"/>
        <v>1</v>
      </c>
      <c r="Q2584" t="str">
        <f t="shared" si="241"/>
        <v>food</v>
      </c>
      <c r="R2584" t="str">
        <f t="shared" si="242"/>
        <v>food trucks</v>
      </c>
      <c r="S2584" s="10">
        <f t="shared" si="243"/>
        <v>42672.988819444443</v>
      </c>
      <c r="T2584" s="10">
        <f t="shared" si="244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5"/>
        <v>5.0000000000000001E-3</v>
      </c>
      <c r="P2585" s="6">
        <f t="shared" si="240"/>
        <v>1</v>
      </c>
      <c r="Q2585" t="str">
        <f t="shared" si="241"/>
        <v>food</v>
      </c>
      <c r="R2585" t="str">
        <f t="shared" si="242"/>
        <v>food trucks</v>
      </c>
      <c r="S2585" s="10">
        <f t="shared" si="243"/>
        <v>42079.727777777778</v>
      </c>
      <c r="T2585" s="10">
        <f t="shared" si="244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5"/>
        <v>0</v>
      </c>
      <c r="P2586" s="6" t="e">
        <f t="shared" si="240"/>
        <v>#DIV/0!</v>
      </c>
      <c r="Q2586" t="str">
        <f t="shared" si="241"/>
        <v>food</v>
      </c>
      <c r="R2586" t="str">
        <f t="shared" si="242"/>
        <v>food trucks</v>
      </c>
      <c r="S2586" s="10">
        <f t="shared" si="243"/>
        <v>42170.173252314817</v>
      </c>
      <c r="T2586" s="10">
        <f t="shared" si="244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5"/>
        <v>1.6666666666666668E-3</v>
      </c>
      <c r="P2587" s="6">
        <f t="shared" si="240"/>
        <v>50</v>
      </c>
      <c r="Q2587" t="str">
        <f t="shared" si="241"/>
        <v>food</v>
      </c>
      <c r="R2587" t="str">
        <f t="shared" si="242"/>
        <v>food trucks</v>
      </c>
      <c r="S2587" s="10">
        <f t="shared" si="243"/>
        <v>41825.963333333333</v>
      </c>
      <c r="T2587" s="10">
        <f t="shared" si="244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5"/>
        <v>1.6666666666666668E-3</v>
      </c>
      <c r="P2588" s="6">
        <f t="shared" si="240"/>
        <v>5</v>
      </c>
      <c r="Q2588" t="str">
        <f t="shared" si="241"/>
        <v>food</v>
      </c>
      <c r="R2588" t="str">
        <f t="shared" si="242"/>
        <v>food trucks</v>
      </c>
      <c r="S2588" s="10">
        <f t="shared" si="243"/>
        <v>42363.330277777779</v>
      </c>
      <c r="T2588" s="10">
        <f t="shared" si="244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5"/>
        <v>2.4340000000000001E-2</v>
      </c>
      <c r="P2589" s="6">
        <f t="shared" si="240"/>
        <v>202.83</v>
      </c>
      <c r="Q2589" t="str">
        <f t="shared" si="241"/>
        <v>food</v>
      </c>
      <c r="R2589" t="str">
        <f t="shared" si="242"/>
        <v>food trucks</v>
      </c>
      <c r="S2589" s="10">
        <f t="shared" si="243"/>
        <v>42368.675381944442</v>
      </c>
      <c r="T2589" s="10">
        <f t="shared" si="244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5"/>
        <v>3.8833333333333331E-2</v>
      </c>
      <c r="P2590" s="6">
        <f t="shared" si="240"/>
        <v>29.13</v>
      </c>
      <c r="Q2590" t="str">
        <f t="shared" si="241"/>
        <v>food</v>
      </c>
      <c r="R2590" t="str">
        <f t="shared" si="242"/>
        <v>food trucks</v>
      </c>
      <c r="S2590" s="10">
        <f t="shared" si="243"/>
        <v>42094.551388888889</v>
      </c>
      <c r="T2590" s="10">
        <f t="shared" si="244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5"/>
        <v>1E-4</v>
      </c>
      <c r="P2591" s="6">
        <f t="shared" si="240"/>
        <v>5</v>
      </c>
      <c r="Q2591" t="str">
        <f t="shared" si="241"/>
        <v>food</v>
      </c>
      <c r="R2591" t="str">
        <f t="shared" si="242"/>
        <v>food trucks</v>
      </c>
      <c r="S2591" s="10">
        <f t="shared" si="243"/>
        <v>42452.494525462964</v>
      </c>
      <c r="T2591" s="10">
        <f t="shared" si="244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5"/>
        <v>0</v>
      </c>
      <c r="P2592" s="6" t="e">
        <f t="shared" si="240"/>
        <v>#DIV/0!</v>
      </c>
      <c r="Q2592" t="str">
        <f t="shared" si="241"/>
        <v>food</v>
      </c>
      <c r="R2592" t="str">
        <f t="shared" si="242"/>
        <v>food trucks</v>
      </c>
      <c r="S2592" s="10">
        <f t="shared" si="243"/>
        <v>42395.589085648149</v>
      </c>
      <c r="T2592" s="10">
        <f t="shared" si="244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5"/>
        <v>1.7333333333333333E-2</v>
      </c>
      <c r="P2593" s="6">
        <f t="shared" si="240"/>
        <v>13</v>
      </c>
      <c r="Q2593" t="str">
        <f t="shared" si="241"/>
        <v>food</v>
      </c>
      <c r="R2593" t="str">
        <f t="shared" si="242"/>
        <v>food trucks</v>
      </c>
      <c r="S2593" s="10">
        <f t="shared" si="243"/>
        <v>42442.864861111113</v>
      </c>
      <c r="T2593" s="10">
        <f t="shared" si="244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5"/>
        <v>1.6666666666666668E-3</v>
      </c>
      <c r="P2594" s="6">
        <f t="shared" si="240"/>
        <v>50</v>
      </c>
      <c r="Q2594" t="str">
        <f t="shared" si="241"/>
        <v>food</v>
      </c>
      <c r="R2594" t="str">
        <f t="shared" si="242"/>
        <v>food trucks</v>
      </c>
      <c r="S2594" s="10">
        <f t="shared" si="243"/>
        <v>41917.801168981481</v>
      </c>
      <c r="T2594" s="10">
        <f t="shared" si="244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5"/>
        <v>0</v>
      </c>
      <c r="P2595" s="6" t="e">
        <f t="shared" si="240"/>
        <v>#DIV/0!</v>
      </c>
      <c r="Q2595" t="str">
        <f t="shared" si="241"/>
        <v>food</v>
      </c>
      <c r="R2595" t="str">
        <f t="shared" si="242"/>
        <v>food trucks</v>
      </c>
      <c r="S2595" s="10">
        <f t="shared" si="243"/>
        <v>42119.84520833334</v>
      </c>
      <c r="T2595" s="10">
        <f t="shared" si="244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5"/>
        <v>1.2500000000000001E-5</v>
      </c>
      <c r="P2596" s="6">
        <f t="shared" si="240"/>
        <v>1</v>
      </c>
      <c r="Q2596" t="str">
        <f t="shared" si="241"/>
        <v>food</v>
      </c>
      <c r="R2596" t="str">
        <f t="shared" si="242"/>
        <v>food trucks</v>
      </c>
      <c r="S2596" s="10">
        <f t="shared" si="243"/>
        <v>41858.967916666668</v>
      </c>
      <c r="T2596" s="10">
        <f t="shared" si="244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5"/>
        <v>0.12166666666666667</v>
      </c>
      <c r="P2597" s="6">
        <f t="shared" si="240"/>
        <v>96.05</v>
      </c>
      <c r="Q2597" t="str">
        <f t="shared" si="241"/>
        <v>food</v>
      </c>
      <c r="R2597" t="str">
        <f t="shared" si="242"/>
        <v>food trucks</v>
      </c>
      <c r="S2597" s="10">
        <f t="shared" si="243"/>
        <v>42790.244212962964</v>
      </c>
      <c r="T2597" s="10">
        <f t="shared" si="244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5"/>
        <v>0.23588571428571428</v>
      </c>
      <c r="P2598" s="6">
        <f t="shared" si="240"/>
        <v>305.77999999999997</v>
      </c>
      <c r="Q2598" t="str">
        <f t="shared" si="241"/>
        <v>food</v>
      </c>
      <c r="R2598" t="str">
        <f t="shared" si="242"/>
        <v>food trucks</v>
      </c>
      <c r="S2598" s="10">
        <f t="shared" si="243"/>
        <v>41858.664456018516</v>
      </c>
      <c r="T2598" s="10">
        <f t="shared" si="244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5"/>
        <v>5.6666666666666664E-2</v>
      </c>
      <c r="P2599" s="6">
        <f t="shared" si="240"/>
        <v>12.14</v>
      </c>
      <c r="Q2599" t="str">
        <f t="shared" si="241"/>
        <v>food</v>
      </c>
      <c r="R2599" t="str">
        <f t="shared" si="242"/>
        <v>food trucks</v>
      </c>
      <c r="S2599" s="10">
        <f t="shared" si="243"/>
        <v>42540.341631944444</v>
      </c>
      <c r="T2599" s="10">
        <f t="shared" si="244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5"/>
        <v>0.39</v>
      </c>
      <c r="P2600" s="6">
        <f t="shared" si="240"/>
        <v>83.57</v>
      </c>
      <c r="Q2600" t="str">
        <f t="shared" si="241"/>
        <v>food</v>
      </c>
      <c r="R2600" t="str">
        <f t="shared" si="242"/>
        <v>food trucks</v>
      </c>
      <c r="S2600" s="10">
        <f t="shared" si="243"/>
        <v>42270.840289351851</v>
      </c>
      <c r="T2600" s="10">
        <f t="shared" si="244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5"/>
        <v>9.9546510341776348E-3</v>
      </c>
      <c r="P2601" s="6">
        <f t="shared" si="240"/>
        <v>18</v>
      </c>
      <c r="Q2601" t="str">
        <f t="shared" si="241"/>
        <v>food</v>
      </c>
      <c r="R2601" t="str">
        <f t="shared" si="242"/>
        <v>food trucks</v>
      </c>
      <c r="S2601" s="10">
        <f t="shared" si="243"/>
        <v>41854.754016203704</v>
      </c>
      <c r="T2601" s="10">
        <f t="shared" si="244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5"/>
        <v>6.9320000000000007E-2</v>
      </c>
      <c r="P2602" s="6">
        <f t="shared" si="240"/>
        <v>115.53</v>
      </c>
      <c r="Q2602" t="str">
        <f t="shared" si="241"/>
        <v>food</v>
      </c>
      <c r="R2602" t="str">
        <f t="shared" si="242"/>
        <v>food trucks</v>
      </c>
      <c r="S2602" s="10">
        <f t="shared" si="243"/>
        <v>42454.858796296292</v>
      </c>
      <c r="T2602" s="10">
        <f t="shared" si="244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5"/>
        <v>6.6139999999999999</v>
      </c>
      <c r="P2603" s="6">
        <f t="shared" si="240"/>
        <v>21.9</v>
      </c>
      <c r="Q2603" t="str">
        <f t="shared" si="241"/>
        <v>technology</v>
      </c>
      <c r="R2603" t="str">
        <f t="shared" si="242"/>
        <v>space exploration</v>
      </c>
      <c r="S2603" s="10">
        <f t="shared" si="243"/>
        <v>41165.165972222225</v>
      </c>
      <c r="T2603" s="10">
        <f t="shared" si="244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5"/>
        <v>3.2609166666666667</v>
      </c>
      <c r="P2604" s="6">
        <f t="shared" si="240"/>
        <v>80.02</v>
      </c>
      <c r="Q2604" t="str">
        <f t="shared" si="241"/>
        <v>technology</v>
      </c>
      <c r="R2604" t="str">
        <f t="shared" si="242"/>
        <v>space exploration</v>
      </c>
      <c r="S2604" s="10">
        <f t="shared" si="243"/>
        <v>41955.888888888891</v>
      </c>
      <c r="T2604" s="10">
        <f t="shared" si="244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5"/>
        <v>1.0148571428571429</v>
      </c>
      <c r="P2605" s="6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10">
        <f t="shared" si="243"/>
        <v>41631.912662037037</v>
      </c>
      <c r="T2605" s="10">
        <f t="shared" si="244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5"/>
        <v>1.0421799999999999</v>
      </c>
      <c r="P2606" s="6">
        <f t="shared" si="240"/>
        <v>64.930000000000007</v>
      </c>
      <c r="Q2606" t="str">
        <f t="shared" si="241"/>
        <v>technology</v>
      </c>
      <c r="R2606" t="str">
        <f t="shared" si="242"/>
        <v>space exploration</v>
      </c>
      <c r="S2606" s="10">
        <f t="shared" si="243"/>
        <v>41028.051192129627</v>
      </c>
      <c r="T2606" s="10">
        <f t="shared" si="244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5"/>
        <v>1.0742157000000001</v>
      </c>
      <c r="P2607" s="6">
        <f t="shared" si="240"/>
        <v>60.97</v>
      </c>
      <c r="Q2607" t="str">
        <f t="shared" si="241"/>
        <v>technology</v>
      </c>
      <c r="R2607" t="str">
        <f t="shared" si="242"/>
        <v>space exploration</v>
      </c>
      <c r="S2607" s="10">
        <f t="shared" si="243"/>
        <v>42538.541550925926</v>
      </c>
      <c r="T2607" s="10">
        <f t="shared" si="244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5"/>
        <v>1.1005454545454545</v>
      </c>
      <c r="P2608" s="6">
        <f t="shared" si="240"/>
        <v>31.44</v>
      </c>
      <c r="Q2608" t="str">
        <f t="shared" si="241"/>
        <v>technology</v>
      </c>
      <c r="R2608" t="str">
        <f t="shared" si="242"/>
        <v>space exploration</v>
      </c>
      <c r="S2608" s="10">
        <f t="shared" si="243"/>
        <v>41758.712754629632</v>
      </c>
      <c r="T2608" s="10">
        <f t="shared" si="244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5"/>
        <v>4.077</v>
      </c>
      <c r="P2609" s="6">
        <f t="shared" si="240"/>
        <v>81.95</v>
      </c>
      <c r="Q2609" t="str">
        <f t="shared" si="241"/>
        <v>technology</v>
      </c>
      <c r="R2609" t="str">
        <f t="shared" si="242"/>
        <v>space exploration</v>
      </c>
      <c r="S2609" s="10">
        <f t="shared" si="243"/>
        <v>42228.083333333328</v>
      </c>
      <c r="T2609" s="10">
        <f t="shared" si="244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5"/>
        <v>2.2392500000000002</v>
      </c>
      <c r="P2610" s="6">
        <f t="shared" si="240"/>
        <v>58.93</v>
      </c>
      <c r="Q2610" t="str">
        <f t="shared" si="241"/>
        <v>technology</v>
      </c>
      <c r="R2610" t="str">
        <f t="shared" si="242"/>
        <v>space exploration</v>
      </c>
      <c r="S2610" s="10">
        <f t="shared" si="243"/>
        <v>42809</v>
      </c>
      <c r="T2610" s="10">
        <f t="shared" si="244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5"/>
        <v>3.038011142857143</v>
      </c>
      <c r="P2611" s="6">
        <f t="shared" si="240"/>
        <v>157.29</v>
      </c>
      <c r="Q2611" t="str">
        <f t="shared" si="241"/>
        <v>technology</v>
      </c>
      <c r="R2611" t="str">
        <f t="shared" si="242"/>
        <v>space exploration</v>
      </c>
      <c r="S2611" s="10">
        <f t="shared" si="243"/>
        <v>41105.237858796296</v>
      </c>
      <c r="T2611" s="10">
        <f t="shared" si="244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5"/>
        <v>1.4132510432681749</v>
      </c>
      <c r="P2612" s="6">
        <f t="shared" si="240"/>
        <v>55.76</v>
      </c>
      <c r="Q2612" t="str">
        <f t="shared" si="241"/>
        <v>technology</v>
      </c>
      <c r="R2612" t="str">
        <f t="shared" si="242"/>
        <v>space exploration</v>
      </c>
      <c r="S2612" s="10">
        <f t="shared" si="243"/>
        <v>42604.290972222225</v>
      </c>
      <c r="T2612" s="10">
        <f t="shared" si="244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5"/>
        <v>27.906363636363636</v>
      </c>
      <c r="P2613" s="6">
        <f t="shared" si="240"/>
        <v>83.8</v>
      </c>
      <c r="Q2613" t="str">
        <f t="shared" si="241"/>
        <v>technology</v>
      </c>
      <c r="R2613" t="str">
        <f t="shared" si="242"/>
        <v>space exploration</v>
      </c>
      <c r="S2613" s="10">
        <f t="shared" si="243"/>
        <v>42737.957638888889</v>
      </c>
      <c r="T2613" s="10">
        <f t="shared" si="244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5"/>
        <v>1.7176130000000001</v>
      </c>
      <c r="P2614" s="6">
        <f t="shared" si="240"/>
        <v>58.42</v>
      </c>
      <c r="Q2614" t="str">
        <f t="shared" si="241"/>
        <v>technology</v>
      </c>
      <c r="R2614" t="str">
        <f t="shared" si="242"/>
        <v>space exploration</v>
      </c>
      <c r="S2614" s="10">
        <f t="shared" si="243"/>
        <v>42013.143171296295</v>
      </c>
      <c r="T2614" s="10">
        <f t="shared" si="244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5"/>
        <v>1.0101333333333333</v>
      </c>
      <c r="P2615" s="6">
        <f t="shared" si="240"/>
        <v>270.57</v>
      </c>
      <c r="Q2615" t="str">
        <f t="shared" si="241"/>
        <v>technology</v>
      </c>
      <c r="R2615" t="str">
        <f t="shared" si="242"/>
        <v>space exploration</v>
      </c>
      <c r="S2615" s="10">
        <f t="shared" si="243"/>
        <v>41173.81821759259</v>
      </c>
      <c r="T2615" s="10">
        <f t="shared" si="244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5"/>
        <v>1.02</v>
      </c>
      <c r="P2616" s="6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10">
        <f t="shared" si="243"/>
        <v>41759.208333333336</v>
      </c>
      <c r="T2616" s="10">
        <f t="shared" si="244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5"/>
        <v>1.6976511744127936</v>
      </c>
      <c r="P2617" s="6">
        <f t="shared" si="240"/>
        <v>47.18</v>
      </c>
      <c r="Q2617" t="str">
        <f t="shared" si="241"/>
        <v>technology</v>
      </c>
      <c r="R2617" t="str">
        <f t="shared" si="242"/>
        <v>space exploration</v>
      </c>
      <c r="S2617" s="10">
        <f t="shared" si="243"/>
        <v>42490.5</v>
      </c>
      <c r="T2617" s="10">
        <f t="shared" si="244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5"/>
        <v>1.14534</v>
      </c>
      <c r="P2618" s="6">
        <f t="shared" si="240"/>
        <v>120.31</v>
      </c>
      <c r="Q2618" t="str">
        <f t="shared" si="241"/>
        <v>technology</v>
      </c>
      <c r="R2618" t="str">
        <f t="shared" si="242"/>
        <v>space exploration</v>
      </c>
      <c r="S2618" s="10">
        <f t="shared" si="243"/>
        <v>42241.99454861111</v>
      </c>
      <c r="T2618" s="10">
        <f t="shared" si="244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5"/>
        <v>8.7759999999999998</v>
      </c>
      <c r="P2619" s="6">
        <f t="shared" si="240"/>
        <v>27.6</v>
      </c>
      <c r="Q2619" t="str">
        <f t="shared" si="241"/>
        <v>technology</v>
      </c>
      <c r="R2619" t="str">
        <f t="shared" si="242"/>
        <v>space exploration</v>
      </c>
      <c r="S2619" s="10">
        <f t="shared" si="243"/>
        <v>41932.874432870369</v>
      </c>
      <c r="T2619" s="10">
        <f t="shared" si="244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5"/>
        <v>1.0538666666666667</v>
      </c>
      <c r="P2620" s="6">
        <f t="shared" si="240"/>
        <v>205.3</v>
      </c>
      <c r="Q2620" t="str">
        <f t="shared" si="241"/>
        <v>technology</v>
      </c>
      <c r="R2620" t="str">
        <f t="shared" si="242"/>
        <v>space exploration</v>
      </c>
      <c r="S2620" s="10">
        <f t="shared" si="243"/>
        <v>42339.834039351852</v>
      </c>
      <c r="T2620" s="10">
        <f t="shared" si="244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5"/>
        <v>1.8839999999999999</v>
      </c>
      <c r="P2621" s="6">
        <f t="shared" si="240"/>
        <v>35.549999999999997</v>
      </c>
      <c r="Q2621" t="str">
        <f t="shared" si="241"/>
        <v>technology</v>
      </c>
      <c r="R2621" t="str">
        <f t="shared" si="242"/>
        <v>space exploration</v>
      </c>
      <c r="S2621" s="10">
        <f t="shared" si="243"/>
        <v>42300.458333333328</v>
      </c>
      <c r="T2621" s="10">
        <f t="shared" si="244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5"/>
        <v>1.436523076923077</v>
      </c>
      <c r="P2622" s="6">
        <f t="shared" si="240"/>
        <v>74.64</v>
      </c>
      <c r="Q2622" t="str">
        <f t="shared" si="241"/>
        <v>technology</v>
      </c>
      <c r="R2622" t="str">
        <f t="shared" si="242"/>
        <v>space exploration</v>
      </c>
      <c r="S2622" s="10">
        <f t="shared" si="243"/>
        <v>42288.041666666672</v>
      </c>
      <c r="T2622" s="10">
        <f t="shared" si="244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5"/>
        <v>1.4588000000000001</v>
      </c>
      <c r="P2623" s="6">
        <f t="shared" si="240"/>
        <v>47.06</v>
      </c>
      <c r="Q2623" t="str">
        <f t="shared" si="241"/>
        <v>technology</v>
      </c>
      <c r="R2623" t="str">
        <f t="shared" si="242"/>
        <v>space exploration</v>
      </c>
      <c r="S2623" s="10">
        <f t="shared" si="243"/>
        <v>42145.74754629629</v>
      </c>
      <c r="T2623" s="10">
        <f t="shared" si="244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5"/>
        <v>1.3118399999999999</v>
      </c>
      <c r="P2624" s="6">
        <f t="shared" si="240"/>
        <v>26.59</v>
      </c>
      <c r="Q2624" t="str">
        <f t="shared" si="241"/>
        <v>technology</v>
      </c>
      <c r="R2624" t="str">
        <f t="shared" si="242"/>
        <v>space exploration</v>
      </c>
      <c r="S2624" s="10">
        <f t="shared" si="243"/>
        <v>42734.74324074074</v>
      </c>
      <c r="T2624" s="10">
        <f t="shared" si="244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5"/>
        <v>1.1399999999999999</v>
      </c>
      <c r="P2625" s="6">
        <f t="shared" si="240"/>
        <v>36.770000000000003</v>
      </c>
      <c r="Q2625" t="str">
        <f t="shared" si="241"/>
        <v>technology</v>
      </c>
      <c r="R2625" t="str">
        <f t="shared" si="242"/>
        <v>space exploration</v>
      </c>
      <c r="S2625" s="10">
        <f t="shared" si="243"/>
        <v>42706.256550925929</v>
      </c>
      <c r="T2625" s="10">
        <f t="shared" si="244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5"/>
        <v>13.794206249999998</v>
      </c>
      <c r="P2626" s="6">
        <f t="shared" ref="P2626:P2689" si="246">ROUND(E2626/L2626,2)</f>
        <v>31.82</v>
      </c>
      <c r="Q2626" t="str">
        <f t="shared" si="241"/>
        <v>technology</v>
      </c>
      <c r="R2626" t="str">
        <f t="shared" si="242"/>
        <v>space exploration</v>
      </c>
      <c r="S2626" s="10">
        <f t="shared" si="243"/>
        <v>41165.42155092593</v>
      </c>
      <c r="T2626" s="10">
        <f t="shared" si="244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245"/>
        <v>9.56</v>
      </c>
      <c r="P2627" s="6">
        <f t="shared" si="246"/>
        <v>27.58</v>
      </c>
      <c r="Q2627" t="str">
        <f t="shared" ref="Q2627:Q2690" si="247">LEFT($N2627,FIND("/",$N2627)-1)</f>
        <v>technology</v>
      </c>
      <c r="R2627" t="str">
        <f t="shared" ref="R2627:R2690" si="248">RIGHT($N2627,LEN($N2627)-FIND("/",$N2627))</f>
        <v>space exploration</v>
      </c>
      <c r="S2627" s="10">
        <f t="shared" ref="S2627:S2690" si="249">((($I2627/60)/60)/24)+DATE(1970,1,1)</f>
        <v>42683.851944444439</v>
      </c>
      <c r="T2627" s="10">
        <f t="shared" ref="T2627:T2690" si="250">((($J2627/60)/60)/24)+DATE(1970,1,1)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5"/>
        <v>1.1200000000000001</v>
      </c>
      <c r="P2628" s="6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10">
        <f t="shared" si="249"/>
        <v>42158.628113425926</v>
      </c>
      <c r="T2628" s="10">
        <f t="shared" si="250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ref="O2629:O2692" si="251">$E2629/$D2629</f>
        <v>6.4666666666666668</v>
      </c>
      <c r="P2629" s="6">
        <f t="shared" si="246"/>
        <v>21.56</v>
      </c>
      <c r="Q2629" t="str">
        <f t="shared" si="247"/>
        <v>technology</v>
      </c>
      <c r="R2629" t="str">
        <f t="shared" si="248"/>
        <v>space exploration</v>
      </c>
      <c r="S2629" s="10">
        <f t="shared" si="249"/>
        <v>42334.871076388896</v>
      </c>
      <c r="T2629" s="10">
        <f t="shared" si="250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51"/>
        <v>1.1036948748510131</v>
      </c>
      <c r="P2630" s="6">
        <f t="shared" si="246"/>
        <v>44.1</v>
      </c>
      <c r="Q2630" t="str">
        <f t="shared" si="247"/>
        <v>technology</v>
      </c>
      <c r="R2630" t="str">
        <f t="shared" si="248"/>
        <v>space exploration</v>
      </c>
      <c r="S2630" s="10">
        <f t="shared" si="249"/>
        <v>41973.966053240743</v>
      </c>
      <c r="T2630" s="10">
        <f t="shared" si="250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51"/>
        <v>1.2774000000000001</v>
      </c>
      <c r="P2631" s="6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10">
        <f t="shared" si="249"/>
        <v>42138.538449074069</v>
      </c>
      <c r="T2631" s="10">
        <f t="shared" si="250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51"/>
        <v>1.579</v>
      </c>
      <c r="P2632" s="6">
        <f t="shared" si="246"/>
        <v>38.99</v>
      </c>
      <c r="Q2632" t="str">
        <f t="shared" si="247"/>
        <v>technology</v>
      </c>
      <c r="R2632" t="str">
        <f t="shared" si="248"/>
        <v>space exploration</v>
      </c>
      <c r="S2632" s="10">
        <f t="shared" si="249"/>
        <v>42551.416666666672</v>
      </c>
      <c r="T2632" s="10">
        <f t="shared" si="250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51"/>
        <v>1.1466525000000001</v>
      </c>
      <c r="P2633" s="6">
        <f t="shared" si="246"/>
        <v>80.19</v>
      </c>
      <c r="Q2633" t="str">
        <f t="shared" si="247"/>
        <v>technology</v>
      </c>
      <c r="R2633" t="str">
        <f t="shared" si="248"/>
        <v>space exploration</v>
      </c>
      <c r="S2633" s="10">
        <f t="shared" si="249"/>
        <v>42246.169293981482</v>
      </c>
      <c r="T2633" s="10">
        <f t="shared" si="250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51"/>
        <v>1.3700934579439252</v>
      </c>
      <c r="P2634" s="6">
        <f t="shared" si="246"/>
        <v>34.9</v>
      </c>
      <c r="Q2634" t="str">
        <f t="shared" si="247"/>
        <v>technology</v>
      </c>
      <c r="R2634" t="str">
        <f t="shared" si="248"/>
        <v>space exploration</v>
      </c>
      <c r="S2634" s="10">
        <f t="shared" si="249"/>
        <v>42519.061793981484</v>
      </c>
      <c r="T2634" s="10">
        <f t="shared" si="250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51"/>
        <v>3.5461999999999998</v>
      </c>
      <c r="P2635" s="6">
        <f t="shared" si="246"/>
        <v>89.1</v>
      </c>
      <c r="Q2635" t="str">
        <f t="shared" si="247"/>
        <v>technology</v>
      </c>
      <c r="R2635" t="str">
        <f t="shared" si="248"/>
        <v>space exploration</v>
      </c>
      <c r="S2635" s="10">
        <f t="shared" si="249"/>
        <v>41697.958333333336</v>
      </c>
      <c r="T2635" s="10">
        <f t="shared" si="250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51"/>
        <v>1.0602150537634409</v>
      </c>
      <c r="P2636" s="6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10">
        <f t="shared" si="249"/>
        <v>42642.656493055561</v>
      </c>
      <c r="T2636" s="10">
        <f t="shared" si="250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51"/>
        <v>1</v>
      </c>
      <c r="P2637" s="6">
        <f t="shared" si="246"/>
        <v>136.9</v>
      </c>
      <c r="Q2637" t="str">
        <f t="shared" si="247"/>
        <v>technology</v>
      </c>
      <c r="R2637" t="str">
        <f t="shared" si="248"/>
        <v>space exploration</v>
      </c>
      <c r="S2637" s="10">
        <f t="shared" si="249"/>
        <v>42072.909270833334</v>
      </c>
      <c r="T2637" s="10">
        <f t="shared" si="250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51"/>
        <v>1.873</v>
      </c>
      <c r="P2638" s="6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10">
        <f t="shared" si="249"/>
        <v>42659.041666666672</v>
      </c>
      <c r="T2638" s="10">
        <f t="shared" si="250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51"/>
        <v>1.6619999999999999</v>
      </c>
      <c r="P2639" s="6">
        <f t="shared" si="246"/>
        <v>31.96</v>
      </c>
      <c r="Q2639" t="str">
        <f t="shared" si="247"/>
        <v>technology</v>
      </c>
      <c r="R2639" t="str">
        <f t="shared" si="248"/>
        <v>space exploration</v>
      </c>
      <c r="S2639" s="10">
        <f t="shared" si="249"/>
        <v>42655.549479166672</v>
      </c>
      <c r="T2639" s="10">
        <f t="shared" si="250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51"/>
        <v>1.0172910662824208</v>
      </c>
      <c r="P2640" s="6">
        <f t="shared" si="246"/>
        <v>25.21</v>
      </c>
      <c r="Q2640" t="str">
        <f t="shared" si="247"/>
        <v>technology</v>
      </c>
      <c r="R2640" t="str">
        <f t="shared" si="248"/>
        <v>space exploration</v>
      </c>
      <c r="S2640" s="10">
        <f t="shared" si="249"/>
        <v>42019.913136574076</v>
      </c>
      <c r="T2640" s="10">
        <f t="shared" si="250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51"/>
        <v>1.64</v>
      </c>
      <c r="P2641" s="6">
        <f t="shared" si="246"/>
        <v>10.039999999999999</v>
      </c>
      <c r="Q2641" t="str">
        <f t="shared" si="247"/>
        <v>technology</v>
      </c>
      <c r="R2641" t="str">
        <f t="shared" si="248"/>
        <v>space exploration</v>
      </c>
      <c r="S2641" s="10">
        <f t="shared" si="249"/>
        <v>42054.86513888889</v>
      </c>
      <c r="T2641" s="10">
        <f t="shared" si="250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51"/>
        <v>1.0566666666666666</v>
      </c>
      <c r="P2642" s="6">
        <f t="shared" si="246"/>
        <v>45.94</v>
      </c>
      <c r="Q2642" t="str">
        <f t="shared" si="247"/>
        <v>technology</v>
      </c>
      <c r="R2642" t="str">
        <f t="shared" si="248"/>
        <v>space exploration</v>
      </c>
      <c r="S2642" s="10">
        <f t="shared" si="249"/>
        <v>42163.160578703704</v>
      </c>
      <c r="T2642" s="10">
        <f t="shared" si="250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51"/>
        <v>0.01</v>
      </c>
      <c r="P2643" s="6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10">
        <f t="shared" si="249"/>
        <v>41897.839583333334</v>
      </c>
      <c r="T2643" s="10">
        <f t="shared" si="250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51"/>
        <v>0</v>
      </c>
      <c r="P2644" s="6" t="e">
        <f t="shared" si="246"/>
        <v>#DIV/0!</v>
      </c>
      <c r="Q2644" t="str">
        <f t="shared" si="247"/>
        <v>technology</v>
      </c>
      <c r="R2644" t="str">
        <f t="shared" si="248"/>
        <v>space exploration</v>
      </c>
      <c r="S2644" s="10">
        <f t="shared" si="249"/>
        <v>42566.289583333331</v>
      </c>
      <c r="T2644" s="10">
        <f t="shared" si="250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51"/>
        <v>0.33559730999999998</v>
      </c>
      <c r="P2645" s="6">
        <f t="shared" si="246"/>
        <v>223.58</v>
      </c>
      <c r="Q2645" t="str">
        <f t="shared" si="247"/>
        <v>technology</v>
      </c>
      <c r="R2645" t="str">
        <f t="shared" si="248"/>
        <v>space exploration</v>
      </c>
      <c r="S2645" s="10">
        <f t="shared" si="249"/>
        <v>42725.332638888889</v>
      </c>
      <c r="T2645" s="10">
        <f t="shared" si="250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51"/>
        <v>2.053E-2</v>
      </c>
      <c r="P2646" s="6">
        <f t="shared" si="246"/>
        <v>39.479999999999997</v>
      </c>
      <c r="Q2646" t="str">
        <f t="shared" si="247"/>
        <v>technology</v>
      </c>
      <c r="R2646" t="str">
        <f t="shared" si="248"/>
        <v>space exploration</v>
      </c>
      <c r="S2646" s="10">
        <f t="shared" si="249"/>
        <v>42804.792071759264</v>
      </c>
      <c r="T2646" s="10">
        <f t="shared" si="250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51"/>
        <v>0.105</v>
      </c>
      <c r="P2647" s="6">
        <f t="shared" si="246"/>
        <v>91.3</v>
      </c>
      <c r="Q2647" t="str">
        <f t="shared" si="247"/>
        <v>technology</v>
      </c>
      <c r="R2647" t="str">
        <f t="shared" si="248"/>
        <v>space exploration</v>
      </c>
      <c r="S2647" s="10">
        <f t="shared" si="249"/>
        <v>41951.884293981479</v>
      </c>
      <c r="T2647" s="10">
        <f t="shared" si="250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51"/>
        <v>8.4172839999999999E-2</v>
      </c>
      <c r="P2648" s="6">
        <f t="shared" si="246"/>
        <v>78.67</v>
      </c>
      <c r="Q2648" t="str">
        <f t="shared" si="247"/>
        <v>technology</v>
      </c>
      <c r="R2648" t="str">
        <f t="shared" si="248"/>
        <v>space exploration</v>
      </c>
      <c r="S2648" s="10">
        <f t="shared" si="249"/>
        <v>42256.313298611116</v>
      </c>
      <c r="T2648" s="10">
        <f t="shared" si="250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51"/>
        <v>1.44E-2</v>
      </c>
      <c r="P2649" s="6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10">
        <f t="shared" si="249"/>
        <v>42230.261793981481</v>
      </c>
      <c r="T2649" s="10">
        <f t="shared" si="250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51"/>
        <v>8.8333333333333337E-3</v>
      </c>
      <c r="P2650" s="6">
        <f t="shared" si="246"/>
        <v>17.670000000000002</v>
      </c>
      <c r="Q2650" t="str">
        <f t="shared" si="247"/>
        <v>technology</v>
      </c>
      <c r="R2650" t="str">
        <f t="shared" si="248"/>
        <v>space exploration</v>
      </c>
      <c r="S2650" s="10">
        <f t="shared" si="249"/>
        <v>42438.714814814812</v>
      </c>
      <c r="T2650" s="10">
        <f t="shared" si="250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51"/>
        <v>9.9200000000000004E-4</v>
      </c>
      <c r="P2651" s="6">
        <f t="shared" si="246"/>
        <v>41.33</v>
      </c>
      <c r="Q2651" t="str">
        <f t="shared" si="247"/>
        <v>technology</v>
      </c>
      <c r="R2651" t="str">
        <f t="shared" si="248"/>
        <v>space exploration</v>
      </c>
      <c r="S2651" s="10">
        <f t="shared" si="249"/>
        <v>42401.99700231482</v>
      </c>
      <c r="T2651" s="10">
        <f t="shared" si="250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51"/>
        <v>5.966666666666667E-3</v>
      </c>
      <c r="P2652" s="6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10">
        <f t="shared" si="249"/>
        <v>42725.624340277776</v>
      </c>
      <c r="T2652" s="10">
        <f t="shared" si="250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51"/>
        <v>1.8689285714285714E-2</v>
      </c>
      <c r="P2653" s="6">
        <f t="shared" si="246"/>
        <v>307.82</v>
      </c>
      <c r="Q2653" t="str">
        <f t="shared" si="247"/>
        <v>technology</v>
      </c>
      <c r="R2653" t="str">
        <f t="shared" si="248"/>
        <v>space exploration</v>
      </c>
      <c r="S2653" s="10">
        <f t="shared" si="249"/>
        <v>42355.805659722217</v>
      </c>
      <c r="T2653" s="10">
        <f t="shared" si="250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51"/>
        <v>8.8500000000000002E-3</v>
      </c>
      <c r="P2654" s="6">
        <f t="shared" si="246"/>
        <v>80.45</v>
      </c>
      <c r="Q2654" t="str">
        <f t="shared" si="247"/>
        <v>technology</v>
      </c>
      <c r="R2654" t="str">
        <f t="shared" si="248"/>
        <v>space exploration</v>
      </c>
      <c r="S2654" s="10">
        <f t="shared" si="249"/>
        <v>41983.158854166672</v>
      </c>
      <c r="T2654" s="10">
        <f t="shared" si="250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51"/>
        <v>0.1152156862745098</v>
      </c>
      <c r="P2655" s="6">
        <f t="shared" si="246"/>
        <v>83.94</v>
      </c>
      <c r="Q2655" t="str">
        <f t="shared" si="247"/>
        <v>technology</v>
      </c>
      <c r="R2655" t="str">
        <f t="shared" si="248"/>
        <v>space exploration</v>
      </c>
      <c r="S2655" s="10">
        <f t="shared" si="249"/>
        <v>41803.166666666664</v>
      </c>
      <c r="T2655" s="10">
        <f t="shared" si="250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51"/>
        <v>5.1000000000000004E-4</v>
      </c>
      <c r="P2656" s="6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10">
        <f t="shared" si="249"/>
        <v>42115.559328703705</v>
      </c>
      <c r="T2656" s="10">
        <f t="shared" si="250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51"/>
        <v>0.21033333333333334</v>
      </c>
      <c r="P2657" s="6">
        <f t="shared" si="246"/>
        <v>73.37</v>
      </c>
      <c r="Q2657" t="str">
        <f t="shared" si="247"/>
        <v>technology</v>
      </c>
      <c r="R2657" t="str">
        <f t="shared" si="248"/>
        <v>space exploration</v>
      </c>
      <c r="S2657" s="10">
        <f t="shared" si="249"/>
        <v>42409.833333333328</v>
      </c>
      <c r="T2657" s="10">
        <f t="shared" si="250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51"/>
        <v>0.11436666666666667</v>
      </c>
      <c r="P2658" s="6">
        <f t="shared" si="246"/>
        <v>112.86</v>
      </c>
      <c r="Q2658" t="str">
        <f t="shared" si="247"/>
        <v>technology</v>
      </c>
      <c r="R2658" t="str">
        <f t="shared" si="248"/>
        <v>space exploration</v>
      </c>
      <c r="S2658" s="10">
        <f t="shared" si="249"/>
        <v>42806.791666666672</v>
      </c>
      <c r="T2658" s="10">
        <f t="shared" si="250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51"/>
        <v>0.18737933333333334</v>
      </c>
      <c r="P2659" s="6">
        <f t="shared" si="246"/>
        <v>95.28</v>
      </c>
      <c r="Q2659" t="str">
        <f t="shared" si="247"/>
        <v>technology</v>
      </c>
      <c r="R2659" t="str">
        <f t="shared" si="248"/>
        <v>space exploration</v>
      </c>
      <c r="S2659" s="10">
        <f t="shared" si="249"/>
        <v>42585.0625</v>
      </c>
      <c r="T2659" s="10">
        <f t="shared" si="250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51"/>
        <v>9.2857142857142856E-4</v>
      </c>
      <c r="P2660" s="6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10">
        <f t="shared" si="249"/>
        <v>42581.884189814817</v>
      </c>
      <c r="T2660" s="10">
        <f t="shared" si="250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51"/>
        <v>2.720408163265306E-2</v>
      </c>
      <c r="P2661" s="6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10">
        <f t="shared" si="249"/>
        <v>42112.069560185191</v>
      </c>
      <c r="T2661" s="10">
        <f t="shared" si="250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51"/>
        <v>9.5E-4</v>
      </c>
      <c r="P2662" s="6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10">
        <f t="shared" si="249"/>
        <v>42332.754837962959</v>
      </c>
      <c r="T2662" s="10">
        <f t="shared" si="250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51"/>
        <v>1.0289999999999999</v>
      </c>
      <c r="P2663" s="6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10">
        <f t="shared" si="249"/>
        <v>41572.958449074074</v>
      </c>
      <c r="T2663" s="10">
        <f t="shared" si="250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51"/>
        <v>1.0680000000000001</v>
      </c>
      <c r="P2664" s="6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10">
        <f t="shared" si="249"/>
        <v>42237.746678240743</v>
      </c>
      <c r="T2664" s="10">
        <f t="shared" si="250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51"/>
        <v>1.0459624999999999</v>
      </c>
      <c r="P2665" s="6">
        <f t="shared" si="246"/>
        <v>373.56</v>
      </c>
      <c r="Q2665" t="str">
        <f t="shared" si="247"/>
        <v>technology</v>
      </c>
      <c r="R2665" t="str">
        <f t="shared" si="248"/>
        <v>makerspaces</v>
      </c>
      <c r="S2665" s="10">
        <f t="shared" si="249"/>
        <v>42251.625</v>
      </c>
      <c r="T2665" s="10">
        <f t="shared" si="250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51"/>
        <v>1.0342857142857143</v>
      </c>
      <c r="P2666" s="6">
        <f t="shared" si="246"/>
        <v>174.04</v>
      </c>
      <c r="Q2666" t="str">
        <f t="shared" si="247"/>
        <v>technology</v>
      </c>
      <c r="R2666" t="str">
        <f t="shared" si="248"/>
        <v>makerspaces</v>
      </c>
      <c r="S2666" s="10">
        <f t="shared" si="249"/>
        <v>42347.290972222225</v>
      </c>
      <c r="T2666" s="10">
        <f t="shared" si="250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51"/>
        <v>1.2314285714285715</v>
      </c>
      <c r="P2667" s="6">
        <f t="shared" si="246"/>
        <v>93.7</v>
      </c>
      <c r="Q2667" t="str">
        <f t="shared" si="247"/>
        <v>technology</v>
      </c>
      <c r="R2667" t="str">
        <f t="shared" si="248"/>
        <v>makerspaces</v>
      </c>
      <c r="S2667" s="10">
        <f t="shared" si="249"/>
        <v>42128.895532407405</v>
      </c>
      <c r="T2667" s="10">
        <f t="shared" si="250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51"/>
        <v>1.592951</v>
      </c>
      <c r="P2668" s="6">
        <f t="shared" si="246"/>
        <v>77.33</v>
      </c>
      <c r="Q2668" t="str">
        <f t="shared" si="247"/>
        <v>technology</v>
      </c>
      <c r="R2668" t="str">
        <f t="shared" si="248"/>
        <v>makerspaces</v>
      </c>
      <c r="S2668" s="10">
        <f t="shared" si="249"/>
        <v>42272.875</v>
      </c>
      <c r="T2668" s="10">
        <f t="shared" si="250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51"/>
        <v>1.1066666666666667</v>
      </c>
      <c r="P2669" s="6">
        <f t="shared" si="246"/>
        <v>92.22</v>
      </c>
      <c r="Q2669" t="str">
        <f t="shared" si="247"/>
        <v>technology</v>
      </c>
      <c r="R2669" t="str">
        <f t="shared" si="248"/>
        <v>makerspaces</v>
      </c>
      <c r="S2669" s="10">
        <f t="shared" si="249"/>
        <v>42410.926111111112</v>
      </c>
      <c r="T2669" s="10">
        <f t="shared" si="250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51"/>
        <v>1.7070000000000001</v>
      </c>
      <c r="P2670" s="6">
        <f t="shared" si="246"/>
        <v>60.96</v>
      </c>
      <c r="Q2670" t="str">
        <f t="shared" si="247"/>
        <v>technology</v>
      </c>
      <c r="R2670" t="str">
        <f t="shared" si="248"/>
        <v>makerspaces</v>
      </c>
      <c r="S2670" s="10">
        <f t="shared" si="249"/>
        <v>42317.60555555555</v>
      </c>
      <c r="T2670" s="10">
        <f t="shared" si="250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51"/>
        <v>1.25125</v>
      </c>
      <c r="P2671" s="6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10">
        <f t="shared" si="249"/>
        <v>42379.035833333335</v>
      </c>
      <c r="T2671" s="10">
        <f t="shared" si="250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51"/>
        <v>6.4158609339642042E-2</v>
      </c>
      <c r="P2672" s="6">
        <f t="shared" si="246"/>
        <v>41.58</v>
      </c>
      <c r="Q2672" t="str">
        <f t="shared" si="247"/>
        <v>technology</v>
      </c>
      <c r="R2672" t="str">
        <f t="shared" si="248"/>
        <v>makerspaces</v>
      </c>
      <c r="S2672" s="10">
        <f t="shared" si="249"/>
        <v>41849.020601851851</v>
      </c>
      <c r="T2672" s="10">
        <f t="shared" si="250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51"/>
        <v>0.11344</v>
      </c>
      <c r="P2673" s="6">
        <f t="shared" si="246"/>
        <v>33.76</v>
      </c>
      <c r="Q2673" t="str">
        <f t="shared" si="247"/>
        <v>technology</v>
      </c>
      <c r="R2673" t="str">
        <f t="shared" si="248"/>
        <v>makerspaces</v>
      </c>
      <c r="S2673" s="10">
        <f t="shared" si="249"/>
        <v>41992.818055555559</v>
      </c>
      <c r="T2673" s="10">
        <f t="shared" si="250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51"/>
        <v>0.33189999999999997</v>
      </c>
      <c r="P2674" s="6">
        <f t="shared" si="246"/>
        <v>70.62</v>
      </c>
      <c r="Q2674" t="str">
        <f t="shared" si="247"/>
        <v>technology</v>
      </c>
      <c r="R2674" t="str">
        <f t="shared" si="248"/>
        <v>makerspaces</v>
      </c>
      <c r="S2674" s="10">
        <f t="shared" si="249"/>
        <v>42366.25</v>
      </c>
      <c r="T2674" s="10">
        <f t="shared" si="250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51"/>
        <v>0.27579999999999999</v>
      </c>
      <c r="P2675" s="6">
        <f t="shared" si="246"/>
        <v>167.15</v>
      </c>
      <c r="Q2675" t="str">
        <f t="shared" si="247"/>
        <v>technology</v>
      </c>
      <c r="R2675" t="str">
        <f t="shared" si="248"/>
        <v>makerspaces</v>
      </c>
      <c r="S2675" s="10">
        <f t="shared" si="249"/>
        <v>41941.947916666664</v>
      </c>
      <c r="T2675" s="10">
        <f t="shared" si="250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51"/>
        <v>0.62839999999999996</v>
      </c>
      <c r="P2676" s="6">
        <f t="shared" si="246"/>
        <v>128.62</v>
      </c>
      <c r="Q2676" t="str">
        <f t="shared" si="247"/>
        <v>technology</v>
      </c>
      <c r="R2676" t="str">
        <f t="shared" si="248"/>
        <v>makerspaces</v>
      </c>
      <c r="S2676" s="10">
        <f t="shared" si="249"/>
        <v>42556.207638888889</v>
      </c>
      <c r="T2676" s="10">
        <f t="shared" si="250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51"/>
        <v>7.5880000000000003E-2</v>
      </c>
      <c r="P2677" s="6">
        <f t="shared" si="246"/>
        <v>65.41</v>
      </c>
      <c r="Q2677" t="str">
        <f t="shared" si="247"/>
        <v>technology</v>
      </c>
      <c r="R2677" t="str">
        <f t="shared" si="248"/>
        <v>makerspaces</v>
      </c>
      <c r="S2677" s="10">
        <f t="shared" si="249"/>
        <v>41953.899178240739</v>
      </c>
      <c r="T2677" s="10">
        <f t="shared" si="250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51"/>
        <v>0.50380952380952382</v>
      </c>
      <c r="P2678" s="6">
        <f t="shared" si="246"/>
        <v>117.56</v>
      </c>
      <c r="Q2678" t="str">
        <f t="shared" si="247"/>
        <v>technology</v>
      </c>
      <c r="R2678" t="str">
        <f t="shared" si="248"/>
        <v>makerspaces</v>
      </c>
      <c r="S2678" s="10">
        <f t="shared" si="249"/>
        <v>42512.624699074076</v>
      </c>
      <c r="T2678" s="10">
        <f t="shared" si="250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51"/>
        <v>0.17512820512820512</v>
      </c>
      <c r="P2679" s="6">
        <f t="shared" si="246"/>
        <v>126.48</v>
      </c>
      <c r="Q2679" t="str">
        <f t="shared" si="247"/>
        <v>technology</v>
      </c>
      <c r="R2679" t="str">
        <f t="shared" si="248"/>
        <v>makerspaces</v>
      </c>
      <c r="S2679" s="10">
        <f t="shared" si="249"/>
        <v>41823.029432870368</v>
      </c>
      <c r="T2679" s="10">
        <f t="shared" si="250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51"/>
        <v>1.3750000000000001E-4</v>
      </c>
      <c r="P2680" s="6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10">
        <f t="shared" si="249"/>
        <v>42271.798206018517</v>
      </c>
      <c r="T2680" s="10">
        <f t="shared" si="250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51"/>
        <v>3.3E-3</v>
      </c>
      <c r="P2681" s="6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10">
        <f t="shared" si="249"/>
        <v>42063.001087962963</v>
      </c>
      <c r="T2681" s="10">
        <f t="shared" si="250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51"/>
        <v>8.6250000000000007E-3</v>
      </c>
      <c r="P2682" s="6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10">
        <f t="shared" si="249"/>
        <v>42466.170034722221</v>
      </c>
      <c r="T2682" s="10">
        <f t="shared" si="250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51"/>
        <v>6.875E-3</v>
      </c>
      <c r="P2683" s="6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10">
        <f t="shared" si="249"/>
        <v>41830.895254629628</v>
      </c>
      <c r="T2683" s="10">
        <f t="shared" si="250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51"/>
        <v>0.28299999999999997</v>
      </c>
      <c r="P2684" s="6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10">
        <f t="shared" si="249"/>
        <v>41965.249305555553</v>
      </c>
      <c r="T2684" s="10">
        <f t="shared" si="250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51"/>
        <v>2.3999999999999998E-3</v>
      </c>
      <c r="P2685" s="6">
        <f t="shared" si="246"/>
        <v>12</v>
      </c>
      <c r="Q2685" t="str">
        <f t="shared" si="247"/>
        <v>food</v>
      </c>
      <c r="R2685" t="str">
        <f t="shared" si="248"/>
        <v>food trucks</v>
      </c>
      <c r="S2685" s="10">
        <f t="shared" si="249"/>
        <v>42064.75509259259</v>
      </c>
      <c r="T2685" s="10">
        <f t="shared" si="250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51"/>
        <v>1.1428571428571429E-2</v>
      </c>
      <c r="P2686" s="6">
        <f t="shared" si="246"/>
        <v>200</v>
      </c>
      <c r="Q2686" t="str">
        <f t="shared" si="247"/>
        <v>food</v>
      </c>
      <c r="R2686" t="str">
        <f t="shared" si="248"/>
        <v>food trucks</v>
      </c>
      <c r="S2686" s="10">
        <f t="shared" si="249"/>
        <v>41860.914641203701</v>
      </c>
      <c r="T2686" s="10">
        <f t="shared" si="250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51"/>
        <v>2.0000000000000001E-4</v>
      </c>
      <c r="P2687" s="6">
        <f t="shared" si="246"/>
        <v>10</v>
      </c>
      <c r="Q2687" t="str">
        <f t="shared" si="247"/>
        <v>food</v>
      </c>
      <c r="R2687" t="str">
        <f t="shared" si="248"/>
        <v>food trucks</v>
      </c>
      <c r="S2687" s="10">
        <f t="shared" si="249"/>
        <v>42121.654282407413</v>
      </c>
      <c r="T2687" s="10">
        <f t="shared" si="250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51"/>
        <v>0</v>
      </c>
      <c r="P2688" s="6" t="e">
        <f t="shared" si="246"/>
        <v>#DIV/0!</v>
      </c>
      <c r="Q2688" t="str">
        <f t="shared" si="247"/>
        <v>food</v>
      </c>
      <c r="R2688" t="str">
        <f t="shared" si="248"/>
        <v>food trucks</v>
      </c>
      <c r="S2688" s="10">
        <f t="shared" si="249"/>
        <v>41912.974803240737</v>
      </c>
      <c r="T2688" s="10">
        <f t="shared" si="250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51"/>
        <v>0</v>
      </c>
      <c r="P2689" s="6" t="e">
        <f t="shared" si="246"/>
        <v>#DIV/0!</v>
      </c>
      <c r="Q2689" t="str">
        <f t="shared" si="247"/>
        <v>food</v>
      </c>
      <c r="R2689" t="str">
        <f t="shared" si="248"/>
        <v>food trucks</v>
      </c>
      <c r="S2689" s="10">
        <f t="shared" si="249"/>
        <v>42184.64025462963</v>
      </c>
      <c r="T2689" s="10">
        <f t="shared" si="250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51"/>
        <v>1.48E-3</v>
      </c>
      <c r="P2690" s="6">
        <f t="shared" ref="P2690:P2753" si="252">ROUND(E2690/L2690,2)</f>
        <v>5.29</v>
      </c>
      <c r="Q2690" t="str">
        <f t="shared" si="247"/>
        <v>food</v>
      </c>
      <c r="R2690" t="str">
        <f t="shared" si="248"/>
        <v>food trucks</v>
      </c>
      <c r="S2690" s="10">
        <f t="shared" si="249"/>
        <v>42059.125</v>
      </c>
      <c r="T2690" s="10">
        <f t="shared" si="250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251"/>
        <v>2.8571428571428571E-5</v>
      </c>
      <c r="P2691" s="6">
        <f t="shared" si="252"/>
        <v>1</v>
      </c>
      <c r="Q2691" t="str">
        <f t="shared" ref="Q2691:Q2754" si="253">LEFT($N2691,FIND("/",$N2691)-1)</f>
        <v>food</v>
      </c>
      <c r="R2691" t="str">
        <f t="shared" ref="R2691:R2754" si="254">RIGHT($N2691,LEN($N2691)-FIND("/",$N2691))</f>
        <v>food trucks</v>
      </c>
      <c r="S2691" s="10">
        <f t="shared" ref="S2691:S2754" si="255">((($I2691/60)/60)/24)+DATE(1970,1,1)</f>
        <v>42581.961689814809</v>
      </c>
      <c r="T2691" s="10">
        <f t="shared" ref="T2691:T2754" si="256">((($J2691/60)/60)/24)+DATE(1970,1,1)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1"/>
        <v>0.107325</v>
      </c>
      <c r="P2692" s="6">
        <f t="shared" si="252"/>
        <v>72.760000000000005</v>
      </c>
      <c r="Q2692" t="str">
        <f t="shared" si="253"/>
        <v>food</v>
      </c>
      <c r="R2692" t="str">
        <f t="shared" si="254"/>
        <v>food trucks</v>
      </c>
      <c r="S2692" s="10">
        <f t="shared" si="255"/>
        <v>42158.105046296296</v>
      </c>
      <c r="T2692" s="10">
        <f t="shared" si="256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ref="O2693:O2756" si="257">$E2693/$D2693</f>
        <v>5.3846153846153844E-4</v>
      </c>
      <c r="P2693" s="6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10">
        <f t="shared" si="255"/>
        <v>42134.724039351851</v>
      </c>
      <c r="T2693" s="10">
        <f t="shared" si="256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7"/>
        <v>7.1428571428571426E-3</v>
      </c>
      <c r="P2694" s="6">
        <f t="shared" si="252"/>
        <v>25</v>
      </c>
      <c r="Q2694" t="str">
        <f t="shared" si="253"/>
        <v>food</v>
      </c>
      <c r="R2694" t="str">
        <f t="shared" si="254"/>
        <v>food trucks</v>
      </c>
      <c r="S2694" s="10">
        <f t="shared" si="255"/>
        <v>42088.292361111111</v>
      </c>
      <c r="T2694" s="10">
        <f t="shared" si="256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7"/>
        <v>8.0000000000000002E-3</v>
      </c>
      <c r="P2695" s="6">
        <f t="shared" si="252"/>
        <v>13.33</v>
      </c>
      <c r="Q2695" t="str">
        <f t="shared" si="253"/>
        <v>food</v>
      </c>
      <c r="R2695" t="str">
        <f t="shared" si="254"/>
        <v>food trucks</v>
      </c>
      <c r="S2695" s="10">
        <f t="shared" si="255"/>
        <v>41864.138495370367</v>
      </c>
      <c r="T2695" s="10">
        <f t="shared" si="256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7"/>
        <v>3.3333333333333335E-5</v>
      </c>
      <c r="P2696" s="6">
        <f t="shared" si="252"/>
        <v>1</v>
      </c>
      <c r="Q2696" t="str">
        <f t="shared" si="253"/>
        <v>food</v>
      </c>
      <c r="R2696" t="str">
        <f t="shared" si="254"/>
        <v>food trucks</v>
      </c>
      <c r="S2696" s="10">
        <f t="shared" si="255"/>
        <v>41908.140497685185</v>
      </c>
      <c r="T2696" s="10">
        <f t="shared" si="256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7"/>
        <v>4.7333333333333333E-3</v>
      </c>
      <c r="P2697" s="6">
        <f t="shared" si="252"/>
        <v>23.67</v>
      </c>
      <c r="Q2697" t="str">
        <f t="shared" si="253"/>
        <v>food</v>
      </c>
      <c r="R2697" t="str">
        <f t="shared" si="254"/>
        <v>food trucks</v>
      </c>
      <c r="S2697" s="10">
        <f t="shared" si="255"/>
        <v>42108.14025462963</v>
      </c>
      <c r="T2697" s="10">
        <f t="shared" si="256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7"/>
        <v>5.6500000000000002E-2</v>
      </c>
      <c r="P2698" s="6">
        <f t="shared" si="252"/>
        <v>89.21</v>
      </c>
      <c r="Q2698" t="str">
        <f t="shared" si="253"/>
        <v>food</v>
      </c>
      <c r="R2698" t="str">
        <f t="shared" si="254"/>
        <v>food trucks</v>
      </c>
      <c r="S2698" s="10">
        <f t="shared" si="255"/>
        <v>41998.844444444447</v>
      </c>
      <c r="T2698" s="10">
        <f t="shared" si="256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7"/>
        <v>0.26352173913043481</v>
      </c>
      <c r="P2699" s="6">
        <f t="shared" si="252"/>
        <v>116.56</v>
      </c>
      <c r="Q2699" t="str">
        <f t="shared" si="253"/>
        <v>food</v>
      </c>
      <c r="R2699" t="str">
        <f t="shared" si="254"/>
        <v>food trucks</v>
      </c>
      <c r="S2699" s="10">
        <f t="shared" si="255"/>
        <v>42218.916666666672</v>
      </c>
      <c r="T2699" s="10">
        <f t="shared" si="256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7"/>
        <v>3.2512500000000002E-3</v>
      </c>
      <c r="P2700" s="6">
        <f t="shared" si="252"/>
        <v>13.01</v>
      </c>
      <c r="Q2700" t="str">
        <f t="shared" si="253"/>
        <v>food</v>
      </c>
      <c r="R2700" t="str">
        <f t="shared" si="254"/>
        <v>food trucks</v>
      </c>
      <c r="S2700" s="10">
        <f t="shared" si="255"/>
        <v>41817.898240740738</v>
      </c>
      <c r="T2700" s="10">
        <f t="shared" si="256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7"/>
        <v>0</v>
      </c>
      <c r="P2701" s="6" t="e">
        <f t="shared" si="252"/>
        <v>#DIV/0!</v>
      </c>
      <c r="Q2701" t="str">
        <f t="shared" si="253"/>
        <v>food</v>
      </c>
      <c r="R2701" t="str">
        <f t="shared" si="254"/>
        <v>food trucks</v>
      </c>
      <c r="S2701" s="10">
        <f t="shared" si="255"/>
        <v>41859.896562499998</v>
      </c>
      <c r="T2701" s="10">
        <f t="shared" si="256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7"/>
        <v>7.0007000700070005E-3</v>
      </c>
      <c r="P2702" s="6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10">
        <f t="shared" si="255"/>
        <v>41900.87467592593</v>
      </c>
      <c r="T2702" s="10">
        <f t="shared" si="256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7"/>
        <v>0.46176470588235297</v>
      </c>
      <c r="P2703" s="6">
        <f t="shared" si="252"/>
        <v>34.130000000000003</v>
      </c>
      <c r="Q2703" t="str">
        <f t="shared" si="253"/>
        <v>theater</v>
      </c>
      <c r="R2703" t="str">
        <f t="shared" si="254"/>
        <v>spaces</v>
      </c>
      <c r="S2703" s="10">
        <f t="shared" si="255"/>
        <v>42832.733032407406</v>
      </c>
      <c r="T2703" s="10">
        <f t="shared" si="256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7"/>
        <v>0.34410000000000002</v>
      </c>
      <c r="P2704" s="6">
        <f t="shared" si="252"/>
        <v>132.35</v>
      </c>
      <c r="Q2704" t="str">
        <f t="shared" si="253"/>
        <v>theater</v>
      </c>
      <c r="R2704" t="str">
        <f t="shared" si="254"/>
        <v>spaces</v>
      </c>
      <c r="S2704" s="10">
        <f t="shared" si="255"/>
        <v>42830.760150462964</v>
      </c>
      <c r="T2704" s="10">
        <f t="shared" si="256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7"/>
        <v>1.0375000000000001</v>
      </c>
      <c r="P2705" s="6">
        <f t="shared" si="252"/>
        <v>922.22</v>
      </c>
      <c r="Q2705" t="str">
        <f t="shared" si="253"/>
        <v>theater</v>
      </c>
      <c r="R2705" t="str">
        <f t="shared" si="254"/>
        <v>spaces</v>
      </c>
      <c r="S2705" s="10">
        <f t="shared" si="255"/>
        <v>42816.648495370369</v>
      </c>
      <c r="T2705" s="10">
        <f t="shared" si="256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7"/>
        <v>6.0263157894736845E-2</v>
      </c>
      <c r="P2706" s="6">
        <f t="shared" si="252"/>
        <v>163.57</v>
      </c>
      <c r="Q2706" t="str">
        <f t="shared" si="253"/>
        <v>theater</v>
      </c>
      <c r="R2706" t="str">
        <f t="shared" si="254"/>
        <v>spaces</v>
      </c>
      <c r="S2706" s="10">
        <f t="shared" si="255"/>
        <v>42830.820763888885</v>
      </c>
      <c r="T2706" s="10">
        <f t="shared" si="256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7"/>
        <v>0.10539393939393939</v>
      </c>
      <c r="P2707" s="6">
        <f t="shared" si="252"/>
        <v>217.38</v>
      </c>
      <c r="Q2707" t="str">
        <f t="shared" si="253"/>
        <v>theater</v>
      </c>
      <c r="R2707" t="str">
        <f t="shared" si="254"/>
        <v>spaces</v>
      </c>
      <c r="S2707" s="10">
        <f t="shared" si="255"/>
        <v>42818.874513888892</v>
      </c>
      <c r="T2707" s="10">
        <f t="shared" si="256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7"/>
        <v>1.1229714285714285</v>
      </c>
      <c r="P2708" s="6">
        <f t="shared" si="252"/>
        <v>149.44</v>
      </c>
      <c r="Q2708" t="str">
        <f t="shared" si="253"/>
        <v>theater</v>
      </c>
      <c r="R2708" t="str">
        <f t="shared" si="254"/>
        <v>spaces</v>
      </c>
      <c r="S2708" s="10">
        <f t="shared" si="255"/>
        <v>41928.290972222225</v>
      </c>
      <c r="T2708" s="10">
        <f t="shared" si="256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7"/>
        <v>3.50844625</v>
      </c>
      <c r="P2709" s="6">
        <f t="shared" si="252"/>
        <v>71.239999999999995</v>
      </c>
      <c r="Q2709" t="str">
        <f t="shared" si="253"/>
        <v>theater</v>
      </c>
      <c r="R2709" t="str">
        <f t="shared" si="254"/>
        <v>spaces</v>
      </c>
      <c r="S2709" s="10">
        <f t="shared" si="255"/>
        <v>41421.290972222225</v>
      </c>
      <c r="T2709" s="10">
        <f t="shared" si="256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7"/>
        <v>2.3321535</v>
      </c>
      <c r="P2710" s="6">
        <f t="shared" si="252"/>
        <v>44.46</v>
      </c>
      <c r="Q2710" t="str">
        <f t="shared" si="253"/>
        <v>theater</v>
      </c>
      <c r="R2710" t="str">
        <f t="shared" si="254"/>
        <v>spaces</v>
      </c>
      <c r="S2710" s="10">
        <f t="shared" si="255"/>
        <v>42572.698217592595</v>
      </c>
      <c r="T2710" s="10">
        <f t="shared" si="256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7"/>
        <v>1.01606</v>
      </c>
      <c r="P2711" s="6">
        <f t="shared" si="252"/>
        <v>164.94</v>
      </c>
      <c r="Q2711" t="str">
        <f t="shared" si="253"/>
        <v>theater</v>
      </c>
      <c r="R2711" t="str">
        <f t="shared" si="254"/>
        <v>spaces</v>
      </c>
      <c r="S2711" s="10">
        <f t="shared" si="255"/>
        <v>42647.165972222225</v>
      </c>
      <c r="T2711" s="10">
        <f t="shared" si="256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7"/>
        <v>1.5390035000000002</v>
      </c>
      <c r="P2712" s="6">
        <f t="shared" si="252"/>
        <v>84.87</v>
      </c>
      <c r="Q2712" t="str">
        <f t="shared" si="253"/>
        <v>theater</v>
      </c>
      <c r="R2712" t="str">
        <f t="shared" si="254"/>
        <v>spaces</v>
      </c>
      <c r="S2712" s="10">
        <f t="shared" si="255"/>
        <v>41860.083333333336</v>
      </c>
      <c r="T2712" s="10">
        <f t="shared" si="256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7"/>
        <v>1.007161125319693</v>
      </c>
      <c r="P2713" s="6">
        <f t="shared" si="252"/>
        <v>53.95</v>
      </c>
      <c r="Q2713" t="str">
        <f t="shared" si="253"/>
        <v>theater</v>
      </c>
      <c r="R2713" t="str">
        <f t="shared" si="254"/>
        <v>spaces</v>
      </c>
      <c r="S2713" s="10">
        <f t="shared" si="255"/>
        <v>41810.917361111111</v>
      </c>
      <c r="T2713" s="10">
        <f t="shared" si="256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7"/>
        <v>1.3138181818181818</v>
      </c>
      <c r="P2714" s="6">
        <f t="shared" si="252"/>
        <v>50.53</v>
      </c>
      <c r="Q2714" t="str">
        <f t="shared" si="253"/>
        <v>theater</v>
      </c>
      <c r="R2714" t="str">
        <f t="shared" si="254"/>
        <v>spaces</v>
      </c>
      <c r="S2714" s="10">
        <f t="shared" si="255"/>
        <v>41468.75</v>
      </c>
      <c r="T2714" s="10">
        <f t="shared" si="256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7"/>
        <v>1.0224133333333334</v>
      </c>
      <c r="P2715" s="6">
        <f t="shared" si="252"/>
        <v>108</v>
      </c>
      <c r="Q2715" t="str">
        <f t="shared" si="253"/>
        <v>theater</v>
      </c>
      <c r="R2715" t="str">
        <f t="shared" si="254"/>
        <v>spaces</v>
      </c>
      <c r="S2715" s="10">
        <f t="shared" si="255"/>
        <v>42362.653749999998</v>
      </c>
      <c r="T2715" s="10">
        <f t="shared" si="256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7"/>
        <v>1.1635599999999999</v>
      </c>
      <c r="P2716" s="6">
        <f t="shared" si="252"/>
        <v>95.37</v>
      </c>
      <c r="Q2716" t="str">
        <f t="shared" si="253"/>
        <v>theater</v>
      </c>
      <c r="R2716" t="str">
        <f t="shared" si="254"/>
        <v>spaces</v>
      </c>
      <c r="S2716" s="10">
        <f t="shared" si="255"/>
        <v>42657.958333333328</v>
      </c>
      <c r="T2716" s="10">
        <f t="shared" si="256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7"/>
        <v>2.6462241666666664</v>
      </c>
      <c r="P2717" s="6">
        <f t="shared" si="252"/>
        <v>57.63</v>
      </c>
      <c r="Q2717" t="str">
        <f t="shared" si="253"/>
        <v>theater</v>
      </c>
      <c r="R2717" t="str">
        <f t="shared" si="254"/>
        <v>spaces</v>
      </c>
      <c r="S2717" s="10">
        <f t="shared" si="255"/>
        <v>42421.398472222223</v>
      </c>
      <c r="T2717" s="10">
        <f t="shared" si="256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7"/>
        <v>1.1998010000000001</v>
      </c>
      <c r="P2718" s="6">
        <f t="shared" si="252"/>
        <v>64.16</v>
      </c>
      <c r="Q2718" t="str">
        <f t="shared" si="253"/>
        <v>theater</v>
      </c>
      <c r="R2718" t="str">
        <f t="shared" si="254"/>
        <v>spaces</v>
      </c>
      <c r="S2718" s="10">
        <f t="shared" si="255"/>
        <v>42285.333252314813</v>
      </c>
      <c r="T2718" s="10">
        <f t="shared" si="256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7"/>
        <v>1.2010400000000001</v>
      </c>
      <c r="P2719" s="6">
        <f t="shared" si="252"/>
        <v>92.39</v>
      </c>
      <c r="Q2719" t="str">
        <f t="shared" si="253"/>
        <v>theater</v>
      </c>
      <c r="R2719" t="str">
        <f t="shared" si="254"/>
        <v>spaces</v>
      </c>
      <c r="S2719" s="10">
        <f t="shared" si="255"/>
        <v>41979.956585648149</v>
      </c>
      <c r="T2719" s="10">
        <f t="shared" si="256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7"/>
        <v>1.0358333333333334</v>
      </c>
      <c r="P2720" s="6">
        <f t="shared" si="252"/>
        <v>125.98</v>
      </c>
      <c r="Q2720" t="str">
        <f t="shared" si="253"/>
        <v>theater</v>
      </c>
      <c r="R2720" t="str">
        <f t="shared" si="254"/>
        <v>spaces</v>
      </c>
      <c r="S2720" s="10">
        <f t="shared" si="255"/>
        <v>42493.958333333328</v>
      </c>
      <c r="T2720" s="10">
        <f t="shared" si="256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7"/>
        <v>1.0883333333333334</v>
      </c>
      <c r="P2721" s="6">
        <f t="shared" si="252"/>
        <v>94.64</v>
      </c>
      <c r="Q2721" t="str">
        <f t="shared" si="253"/>
        <v>theater</v>
      </c>
      <c r="R2721" t="str">
        <f t="shared" si="254"/>
        <v>spaces</v>
      </c>
      <c r="S2721" s="10">
        <f t="shared" si="255"/>
        <v>42477.989513888882</v>
      </c>
      <c r="T2721" s="10">
        <f t="shared" si="256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7"/>
        <v>1.1812400000000001</v>
      </c>
      <c r="P2722" s="6">
        <f t="shared" si="252"/>
        <v>170.7</v>
      </c>
      <c r="Q2722" t="str">
        <f t="shared" si="253"/>
        <v>theater</v>
      </c>
      <c r="R2722" t="str">
        <f t="shared" si="254"/>
        <v>spaces</v>
      </c>
      <c r="S2722" s="10">
        <f t="shared" si="255"/>
        <v>42685.507557870369</v>
      </c>
      <c r="T2722" s="10">
        <f t="shared" si="256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7"/>
        <v>14.62</v>
      </c>
      <c r="P2723" s="6">
        <f t="shared" si="252"/>
        <v>40.76</v>
      </c>
      <c r="Q2723" t="str">
        <f t="shared" si="253"/>
        <v>technology</v>
      </c>
      <c r="R2723" t="str">
        <f t="shared" si="254"/>
        <v>hardware</v>
      </c>
      <c r="S2723" s="10">
        <f t="shared" si="255"/>
        <v>41523.791666666664</v>
      </c>
      <c r="T2723" s="10">
        <f t="shared" si="256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7"/>
        <v>2.5253999999999999</v>
      </c>
      <c r="P2724" s="6">
        <f t="shared" si="252"/>
        <v>68.25</v>
      </c>
      <c r="Q2724" t="str">
        <f t="shared" si="253"/>
        <v>technology</v>
      </c>
      <c r="R2724" t="str">
        <f t="shared" si="254"/>
        <v>hardware</v>
      </c>
      <c r="S2724" s="10">
        <f t="shared" si="255"/>
        <v>42764.857094907406</v>
      </c>
      <c r="T2724" s="10">
        <f t="shared" si="256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7"/>
        <v>1.4005000000000001</v>
      </c>
      <c r="P2725" s="6">
        <f t="shared" si="252"/>
        <v>95.49</v>
      </c>
      <c r="Q2725" t="str">
        <f t="shared" si="253"/>
        <v>technology</v>
      </c>
      <c r="R2725" t="str">
        <f t="shared" si="254"/>
        <v>hardware</v>
      </c>
      <c r="S2725" s="10">
        <f t="shared" si="255"/>
        <v>42004.880648148144</v>
      </c>
      <c r="T2725" s="10">
        <f t="shared" si="256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7"/>
        <v>2.9687520259319289</v>
      </c>
      <c r="P2726" s="6">
        <f t="shared" si="252"/>
        <v>7.19</v>
      </c>
      <c r="Q2726" t="str">
        <f t="shared" si="253"/>
        <v>technology</v>
      </c>
      <c r="R2726" t="str">
        <f t="shared" si="254"/>
        <v>hardware</v>
      </c>
      <c r="S2726" s="10">
        <f t="shared" si="255"/>
        <v>42231.32707175926</v>
      </c>
      <c r="T2726" s="10">
        <f t="shared" si="256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7"/>
        <v>1.445425</v>
      </c>
      <c r="P2727" s="6">
        <f t="shared" si="252"/>
        <v>511.65</v>
      </c>
      <c r="Q2727" t="str">
        <f t="shared" si="253"/>
        <v>technology</v>
      </c>
      <c r="R2727" t="str">
        <f t="shared" si="254"/>
        <v>hardware</v>
      </c>
      <c r="S2727" s="10">
        <f t="shared" si="255"/>
        <v>42795.744618055556</v>
      </c>
      <c r="T2727" s="10">
        <f t="shared" si="256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7"/>
        <v>1.05745</v>
      </c>
      <c r="P2728" s="6">
        <f t="shared" si="252"/>
        <v>261.75</v>
      </c>
      <c r="Q2728" t="str">
        <f t="shared" si="253"/>
        <v>technology</v>
      </c>
      <c r="R2728" t="str">
        <f t="shared" si="254"/>
        <v>hardware</v>
      </c>
      <c r="S2728" s="10">
        <f t="shared" si="255"/>
        <v>42482.579988425925</v>
      </c>
      <c r="T2728" s="10">
        <f t="shared" si="256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7"/>
        <v>4.9321000000000002</v>
      </c>
      <c r="P2729" s="6">
        <f t="shared" si="252"/>
        <v>69.760000000000005</v>
      </c>
      <c r="Q2729" t="str">
        <f t="shared" si="253"/>
        <v>technology</v>
      </c>
      <c r="R2729" t="str">
        <f t="shared" si="254"/>
        <v>hardware</v>
      </c>
      <c r="S2729" s="10">
        <f t="shared" si="255"/>
        <v>42223.676655092597</v>
      </c>
      <c r="T2729" s="10">
        <f t="shared" si="256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7"/>
        <v>2.0182666666666669</v>
      </c>
      <c r="P2730" s="6">
        <f t="shared" si="252"/>
        <v>77.23</v>
      </c>
      <c r="Q2730" t="str">
        <f t="shared" si="253"/>
        <v>technology</v>
      </c>
      <c r="R2730" t="str">
        <f t="shared" si="254"/>
        <v>hardware</v>
      </c>
      <c r="S2730" s="10">
        <f t="shared" si="255"/>
        <v>42368.59993055556</v>
      </c>
      <c r="T2730" s="10">
        <f t="shared" si="256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7"/>
        <v>1.0444</v>
      </c>
      <c r="P2731" s="6">
        <f t="shared" si="252"/>
        <v>340.57</v>
      </c>
      <c r="Q2731" t="str">
        <f t="shared" si="253"/>
        <v>technology</v>
      </c>
      <c r="R2731" t="str">
        <f t="shared" si="254"/>
        <v>hardware</v>
      </c>
      <c r="S2731" s="10">
        <f t="shared" si="255"/>
        <v>42125.240706018521</v>
      </c>
      <c r="T2731" s="10">
        <f t="shared" si="256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7"/>
        <v>1.7029262962962963</v>
      </c>
      <c r="P2732" s="6">
        <f t="shared" si="252"/>
        <v>67.42</v>
      </c>
      <c r="Q2732" t="str">
        <f t="shared" si="253"/>
        <v>technology</v>
      </c>
      <c r="R2732" t="str">
        <f t="shared" si="254"/>
        <v>hardware</v>
      </c>
      <c r="S2732" s="10">
        <f t="shared" si="255"/>
        <v>41386.541377314818</v>
      </c>
      <c r="T2732" s="10">
        <f t="shared" si="256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7"/>
        <v>1.0430333333333333</v>
      </c>
      <c r="P2733" s="6">
        <f t="shared" si="252"/>
        <v>845.7</v>
      </c>
      <c r="Q2733" t="str">
        <f t="shared" si="253"/>
        <v>technology</v>
      </c>
      <c r="R2733" t="str">
        <f t="shared" si="254"/>
        <v>hardware</v>
      </c>
      <c r="S2733" s="10">
        <f t="shared" si="255"/>
        <v>41930.166666666664</v>
      </c>
      <c r="T2733" s="10">
        <f t="shared" si="256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7"/>
        <v>1.1825000000000001</v>
      </c>
      <c r="P2734" s="6">
        <f t="shared" si="252"/>
        <v>97.19</v>
      </c>
      <c r="Q2734" t="str">
        <f t="shared" si="253"/>
        <v>technology</v>
      </c>
      <c r="R2734" t="str">
        <f t="shared" si="254"/>
        <v>hardware</v>
      </c>
      <c r="S2734" s="10">
        <f t="shared" si="255"/>
        <v>41422</v>
      </c>
      <c r="T2734" s="10">
        <f t="shared" si="256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7"/>
        <v>1.07538</v>
      </c>
      <c r="P2735" s="6">
        <f t="shared" si="252"/>
        <v>451.84</v>
      </c>
      <c r="Q2735" t="str">
        <f t="shared" si="253"/>
        <v>technology</v>
      </c>
      <c r="R2735" t="str">
        <f t="shared" si="254"/>
        <v>hardware</v>
      </c>
      <c r="S2735" s="10">
        <f t="shared" si="255"/>
        <v>42104.231180555551</v>
      </c>
      <c r="T2735" s="10">
        <f t="shared" si="256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7"/>
        <v>22603</v>
      </c>
      <c r="P2736" s="6">
        <f t="shared" si="252"/>
        <v>138.66999999999999</v>
      </c>
      <c r="Q2736" t="str">
        <f t="shared" si="253"/>
        <v>technology</v>
      </c>
      <c r="R2736" t="str">
        <f t="shared" si="254"/>
        <v>hardware</v>
      </c>
      <c r="S2736" s="10">
        <f t="shared" si="255"/>
        <v>42656.915972222225</v>
      </c>
      <c r="T2736" s="10">
        <f t="shared" si="256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7"/>
        <v>9.7813466666666677</v>
      </c>
      <c r="P2737" s="6">
        <f t="shared" si="252"/>
        <v>21.64</v>
      </c>
      <c r="Q2737" t="str">
        <f t="shared" si="253"/>
        <v>technology</v>
      </c>
      <c r="R2737" t="str">
        <f t="shared" si="254"/>
        <v>hardware</v>
      </c>
      <c r="S2737" s="10">
        <f t="shared" si="255"/>
        <v>41346.833333333336</v>
      </c>
      <c r="T2737" s="10">
        <f t="shared" si="256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7"/>
        <v>1.2290000000000001</v>
      </c>
      <c r="P2738" s="6">
        <f t="shared" si="252"/>
        <v>169.52</v>
      </c>
      <c r="Q2738" t="str">
        <f t="shared" si="253"/>
        <v>technology</v>
      </c>
      <c r="R2738" t="str">
        <f t="shared" si="254"/>
        <v>hardware</v>
      </c>
      <c r="S2738" s="10">
        <f t="shared" si="255"/>
        <v>41752.666354166664</v>
      </c>
      <c r="T2738" s="10">
        <f t="shared" si="256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7"/>
        <v>2.4606080000000001</v>
      </c>
      <c r="P2739" s="6">
        <f t="shared" si="252"/>
        <v>161.88</v>
      </c>
      <c r="Q2739" t="str">
        <f t="shared" si="253"/>
        <v>technology</v>
      </c>
      <c r="R2739" t="str">
        <f t="shared" si="254"/>
        <v>hardware</v>
      </c>
      <c r="S2739" s="10">
        <f t="shared" si="255"/>
        <v>41654.791666666664</v>
      </c>
      <c r="T2739" s="10">
        <f t="shared" si="256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7"/>
        <v>1.4794</v>
      </c>
      <c r="P2740" s="6">
        <f t="shared" si="252"/>
        <v>493.13</v>
      </c>
      <c r="Q2740" t="str">
        <f t="shared" si="253"/>
        <v>technology</v>
      </c>
      <c r="R2740" t="str">
        <f t="shared" si="254"/>
        <v>hardware</v>
      </c>
      <c r="S2740" s="10">
        <f t="shared" si="255"/>
        <v>42680.143564814818</v>
      </c>
      <c r="T2740" s="10">
        <f t="shared" si="256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7"/>
        <v>3.8409090909090908</v>
      </c>
      <c r="P2741" s="6">
        <f t="shared" si="252"/>
        <v>22.12</v>
      </c>
      <c r="Q2741" t="str">
        <f t="shared" si="253"/>
        <v>technology</v>
      </c>
      <c r="R2741" t="str">
        <f t="shared" si="254"/>
        <v>hardware</v>
      </c>
      <c r="S2741" s="10">
        <f t="shared" si="255"/>
        <v>41764.887928240743</v>
      </c>
      <c r="T2741" s="10">
        <f t="shared" si="256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7"/>
        <v>1.0333333333333334</v>
      </c>
      <c r="P2742" s="6">
        <f t="shared" si="252"/>
        <v>18.239999999999998</v>
      </c>
      <c r="Q2742" t="str">
        <f t="shared" si="253"/>
        <v>technology</v>
      </c>
      <c r="R2742" t="str">
        <f t="shared" si="254"/>
        <v>hardware</v>
      </c>
      <c r="S2742" s="10">
        <f t="shared" si="255"/>
        <v>42074.99018518519</v>
      </c>
      <c r="T2742" s="10">
        <f t="shared" si="256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7"/>
        <v>4.3750000000000004E-3</v>
      </c>
      <c r="P2743" s="6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10">
        <f t="shared" si="255"/>
        <v>41932.088194444441</v>
      </c>
      <c r="T2743" s="10">
        <f t="shared" si="256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7"/>
        <v>0.29239999999999999</v>
      </c>
      <c r="P2744" s="6">
        <f t="shared" si="252"/>
        <v>40.61</v>
      </c>
      <c r="Q2744" t="str">
        <f t="shared" si="253"/>
        <v>publishing</v>
      </c>
      <c r="R2744" t="str">
        <f t="shared" si="254"/>
        <v>children's books</v>
      </c>
      <c r="S2744" s="10">
        <f t="shared" si="255"/>
        <v>41044.719756944447</v>
      </c>
      <c r="T2744" s="10">
        <f t="shared" si="256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7"/>
        <v>0</v>
      </c>
      <c r="P2745" s="6" t="e">
        <f t="shared" si="252"/>
        <v>#DIV/0!</v>
      </c>
      <c r="Q2745" t="str">
        <f t="shared" si="253"/>
        <v>publishing</v>
      </c>
      <c r="R2745" t="str">
        <f t="shared" si="254"/>
        <v>children's books</v>
      </c>
      <c r="S2745" s="10">
        <f t="shared" si="255"/>
        <v>42662.328784722224</v>
      </c>
      <c r="T2745" s="10">
        <f t="shared" si="256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7"/>
        <v>5.2187499999999998E-2</v>
      </c>
      <c r="P2746" s="6">
        <f t="shared" si="252"/>
        <v>37.950000000000003</v>
      </c>
      <c r="Q2746" t="str">
        <f t="shared" si="253"/>
        <v>publishing</v>
      </c>
      <c r="R2746" t="str">
        <f t="shared" si="254"/>
        <v>children's books</v>
      </c>
      <c r="S2746" s="10">
        <f t="shared" si="255"/>
        <v>40968.062476851854</v>
      </c>
      <c r="T2746" s="10">
        <f t="shared" si="256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7"/>
        <v>0.21887499999999999</v>
      </c>
      <c r="P2747" s="6">
        <f t="shared" si="252"/>
        <v>35.729999999999997</v>
      </c>
      <c r="Q2747" t="str">
        <f t="shared" si="253"/>
        <v>publishing</v>
      </c>
      <c r="R2747" t="str">
        <f t="shared" si="254"/>
        <v>children's books</v>
      </c>
      <c r="S2747" s="10">
        <f t="shared" si="255"/>
        <v>41104.988055555557</v>
      </c>
      <c r="T2747" s="10">
        <f t="shared" si="256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7"/>
        <v>0.26700000000000002</v>
      </c>
      <c r="P2748" s="6">
        <f t="shared" si="252"/>
        <v>42.16</v>
      </c>
      <c r="Q2748" t="str">
        <f t="shared" si="253"/>
        <v>publishing</v>
      </c>
      <c r="R2748" t="str">
        <f t="shared" si="254"/>
        <v>children's books</v>
      </c>
      <c r="S2748" s="10">
        <f t="shared" si="255"/>
        <v>41880.781377314815</v>
      </c>
      <c r="T2748" s="10">
        <f t="shared" si="256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7"/>
        <v>0.28000000000000003</v>
      </c>
      <c r="P2749" s="6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10">
        <f t="shared" si="255"/>
        <v>41076.131944444445</v>
      </c>
      <c r="T2749" s="10">
        <f t="shared" si="256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7"/>
        <v>1.06E-2</v>
      </c>
      <c r="P2750" s="6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10">
        <f t="shared" si="255"/>
        <v>42615.7106712963</v>
      </c>
      <c r="T2750" s="10">
        <f t="shared" si="256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7"/>
        <v>1.0999999999999999E-2</v>
      </c>
      <c r="P2751" s="6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10">
        <f t="shared" si="255"/>
        <v>42098.757372685184</v>
      </c>
      <c r="T2751" s="10">
        <f t="shared" si="256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7"/>
        <v>0</v>
      </c>
      <c r="P2752" s="6" t="e">
        <f t="shared" si="252"/>
        <v>#DIV/0!</v>
      </c>
      <c r="Q2752" t="str">
        <f t="shared" si="253"/>
        <v>publishing</v>
      </c>
      <c r="R2752" t="str">
        <f t="shared" si="254"/>
        <v>children's books</v>
      </c>
      <c r="S2752" s="10">
        <f t="shared" si="255"/>
        <v>41090.833333333336</v>
      </c>
      <c r="T2752" s="10">
        <f t="shared" si="256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7"/>
        <v>0</v>
      </c>
      <c r="P2753" s="6" t="e">
        <f t="shared" si="252"/>
        <v>#DIV/0!</v>
      </c>
      <c r="Q2753" t="str">
        <f t="shared" si="253"/>
        <v>publishing</v>
      </c>
      <c r="R2753" t="str">
        <f t="shared" si="254"/>
        <v>children's books</v>
      </c>
      <c r="S2753" s="10">
        <f t="shared" si="255"/>
        <v>41807.887060185189</v>
      </c>
      <c r="T2753" s="10">
        <f t="shared" si="256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7"/>
        <v>0.11458333333333333</v>
      </c>
      <c r="P2754" s="6">
        <f t="shared" ref="P2754:P2817" si="258">ROUND(E2754/L2754,2)</f>
        <v>39.29</v>
      </c>
      <c r="Q2754" t="str">
        <f t="shared" si="253"/>
        <v>publishing</v>
      </c>
      <c r="R2754" t="str">
        <f t="shared" si="254"/>
        <v>children's books</v>
      </c>
      <c r="S2754" s="10">
        <f t="shared" si="255"/>
        <v>40895.765092592592</v>
      </c>
      <c r="T2754" s="10">
        <f t="shared" si="256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257"/>
        <v>0.19</v>
      </c>
      <c r="P2755" s="6">
        <f t="shared" si="258"/>
        <v>47.5</v>
      </c>
      <c r="Q2755" t="str">
        <f t="shared" ref="Q2755:Q2818" si="259">LEFT($N2755,FIND("/",$N2755)-1)</f>
        <v>publishing</v>
      </c>
      <c r="R2755" t="str">
        <f t="shared" ref="R2755:R2818" si="260">RIGHT($N2755,LEN($N2755)-FIND("/",$N2755))</f>
        <v>children's books</v>
      </c>
      <c r="S2755" s="10">
        <f t="shared" ref="S2755:S2818" si="261">((($I2755/60)/60)/24)+DATE(1970,1,1)</f>
        <v>41147.900729166664</v>
      </c>
      <c r="T2755" s="10">
        <f t="shared" ref="T2755:T2818" si="262">((($J2755/60)/60)/24)+DATE(1970,1,1)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7"/>
        <v>0</v>
      </c>
      <c r="P2756" s="6" t="e">
        <f t="shared" si="258"/>
        <v>#DIV/0!</v>
      </c>
      <c r="Q2756" t="str">
        <f t="shared" si="259"/>
        <v>publishing</v>
      </c>
      <c r="R2756" t="str">
        <f t="shared" si="260"/>
        <v>children's books</v>
      </c>
      <c r="S2756" s="10">
        <f t="shared" si="261"/>
        <v>41893.636006944449</v>
      </c>
      <c r="T2756" s="10">
        <f t="shared" si="262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ref="O2757:O2820" si="263">$E2757/$D2757</f>
        <v>0.52</v>
      </c>
      <c r="P2757" s="6">
        <f t="shared" si="258"/>
        <v>17.329999999999998</v>
      </c>
      <c r="Q2757" t="str">
        <f t="shared" si="259"/>
        <v>publishing</v>
      </c>
      <c r="R2757" t="str">
        <f t="shared" si="260"/>
        <v>children's books</v>
      </c>
      <c r="S2757" s="10">
        <f t="shared" si="261"/>
        <v>42102.790821759263</v>
      </c>
      <c r="T2757" s="10">
        <f t="shared" si="262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63"/>
        <v>0.1048</v>
      </c>
      <c r="P2758" s="6">
        <f t="shared" si="258"/>
        <v>31.76</v>
      </c>
      <c r="Q2758" t="str">
        <f t="shared" si="259"/>
        <v>publishing</v>
      </c>
      <c r="R2758" t="str">
        <f t="shared" si="260"/>
        <v>children's books</v>
      </c>
      <c r="S2758" s="10">
        <f t="shared" si="261"/>
        <v>41650.90047453704</v>
      </c>
      <c r="T2758" s="10">
        <f t="shared" si="262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63"/>
        <v>6.6666666666666671E-3</v>
      </c>
      <c r="P2759" s="6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10">
        <f t="shared" si="261"/>
        <v>42588.65662037037</v>
      </c>
      <c r="T2759" s="10">
        <f t="shared" si="262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63"/>
        <v>0.11700000000000001</v>
      </c>
      <c r="P2760" s="6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10">
        <f t="shared" si="261"/>
        <v>42653.441932870366</v>
      </c>
      <c r="T2760" s="10">
        <f t="shared" si="262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63"/>
        <v>0.105</v>
      </c>
      <c r="P2761" s="6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10">
        <f t="shared" si="261"/>
        <v>42567.36650462963</v>
      </c>
      <c r="T2761" s="10">
        <f t="shared" si="262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63"/>
        <v>0</v>
      </c>
      <c r="P2762" s="6" t="e">
        <f t="shared" si="258"/>
        <v>#DIV/0!</v>
      </c>
      <c r="Q2762" t="str">
        <f t="shared" si="259"/>
        <v>publishing</v>
      </c>
      <c r="R2762" t="str">
        <f t="shared" si="260"/>
        <v>children's books</v>
      </c>
      <c r="S2762" s="10">
        <f t="shared" si="261"/>
        <v>41445.461319444446</v>
      </c>
      <c r="T2762" s="10">
        <f t="shared" si="262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63"/>
        <v>7.1999999999999998E-3</v>
      </c>
      <c r="P2763" s="6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10">
        <f t="shared" si="261"/>
        <v>41277.063576388886</v>
      </c>
      <c r="T2763" s="10">
        <f t="shared" si="262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63"/>
        <v>7.6923076923076927E-3</v>
      </c>
      <c r="P2764" s="6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10">
        <f t="shared" si="261"/>
        <v>40986.995312500003</v>
      </c>
      <c r="T2764" s="10">
        <f t="shared" si="262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63"/>
        <v>2.2842639593908631E-3</v>
      </c>
      <c r="P2765" s="6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10">
        <f t="shared" si="261"/>
        <v>41418.579675925925</v>
      </c>
      <c r="T2765" s="10">
        <f t="shared" si="262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63"/>
        <v>1.125E-2</v>
      </c>
      <c r="P2766" s="6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10">
        <f t="shared" si="261"/>
        <v>41059.791666666664</v>
      </c>
      <c r="T2766" s="10">
        <f t="shared" si="262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63"/>
        <v>0</v>
      </c>
      <c r="P2767" s="6" t="e">
        <f t="shared" si="258"/>
        <v>#DIV/0!</v>
      </c>
      <c r="Q2767" t="str">
        <f t="shared" si="259"/>
        <v>publishing</v>
      </c>
      <c r="R2767" t="str">
        <f t="shared" si="260"/>
        <v>children's books</v>
      </c>
      <c r="S2767" s="10">
        <f t="shared" si="261"/>
        <v>41210.579027777778</v>
      </c>
      <c r="T2767" s="10">
        <f t="shared" si="262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63"/>
        <v>0.02</v>
      </c>
      <c r="P2768" s="6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10">
        <f t="shared" si="261"/>
        <v>40766.668032407404</v>
      </c>
      <c r="T2768" s="10">
        <f t="shared" si="262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63"/>
        <v>8.5000000000000006E-3</v>
      </c>
      <c r="P2769" s="6">
        <f t="shared" si="258"/>
        <v>11.33</v>
      </c>
      <c r="Q2769" t="str">
        <f t="shared" si="259"/>
        <v>publishing</v>
      </c>
      <c r="R2769" t="str">
        <f t="shared" si="260"/>
        <v>children's books</v>
      </c>
      <c r="S2769" s="10">
        <f t="shared" si="261"/>
        <v>42232.958912037036</v>
      </c>
      <c r="T2769" s="10">
        <f t="shared" si="262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63"/>
        <v>0.14314285714285716</v>
      </c>
      <c r="P2770" s="6">
        <f t="shared" si="258"/>
        <v>29.47</v>
      </c>
      <c r="Q2770" t="str">
        <f t="shared" si="259"/>
        <v>publishing</v>
      </c>
      <c r="R2770" t="str">
        <f t="shared" si="260"/>
        <v>children's books</v>
      </c>
      <c r="S2770" s="10">
        <f t="shared" si="261"/>
        <v>40997.573182870372</v>
      </c>
      <c r="T2770" s="10">
        <f t="shared" si="262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63"/>
        <v>2.5000000000000001E-3</v>
      </c>
      <c r="P2771" s="6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10">
        <f t="shared" si="261"/>
        <v>41795.826273148145</v>
      </c>
      <c r="T2771" s="10">
        <f t="shared" si="262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63"/>
        <v>0.1041125</v>
      </c>
      <c r="P2772" s="6">
        <f t="shared" si="258"/>
        <v>63.1</v>
      </c>
      <c r="Q2772" t="str">
        <f t="shared" si="259"/>
        <v>publishing</v>
      </c>
      <c r="R2772" t="str">
        <f t="shared" si="260"/>
        <v>children's books</v>
      </c>
      <c r="S2772" s="10">
        <f t="shared" si="261"/>
        <v>41716.663541666669</v>
      </c>
      <c r="T2772" s="10">
        <f t="shared" si="262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63"/>
        <v>0</v>
      </c>
      <c r="P2773" s="6" t="e">
        <f t="shared" si="258"/>
        <v>#DIV/0!</v>
      </c>
      <c r="Q2773" t="str">
        <f t="shared" si="259"/>
        <v>publishing</v>
      </c>
      <c r="R2773" t="str">
        <f t="shared" si="260"/>
        <v>children's books</v>
      </c>
      <c r="S2773" s="10">
        <f t="shared" si="261"/>
        <v>41306.708333333336</v>
      </c>
      <c r="T2773" s="10">
        <f t="shared" si="262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63"/>
        <v>0</v>
      </c>
      <c r="P2774" s="6" t="e">
        <f t="shared" si="258"/>
        <v>#DIV/0!</v>
      </c>
      <c r="Q2774" t="str">
        <f t="shared" si="259"/>
        <v>publishing</v>
      </c>
      <c r="R2774" t="str">
        <f t="shared" si="260"/>
        <v>children's books</v>
      </c>
      <c r="S2774" s="10">
        <f t="shared" si="261"/>
        <v>41552.869143518517</v>
      </c>
      <c r="T2774" s="10">
        <f t="shared" si="262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63"/>
        <v>1.8867924528301887E-3</v>
      </c>
      <c r="P2775" s="6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10">
        <f t="shared" si="261"/>
        <v>42484.86482638889</v>
      </c>
      <c r="T2775" s="10">
        <f t="shared" si="262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63"/>
        <v>0.14249999999999999</v>
      </c>
      <c r="P2776" s="6">
        <f t="shared" si="258"/>
        <v>43.85</v>
      </c>
      <c r="Q2776" t="str">
        <f t="shared" si="259"/>
        <v>publishing</v>
      </c>
      <c r="R2776" t="str">
        <f t="shared" si="260"/>
        <v>children's books</v>
      </c>
      <c r="S2776" s="10">
        <f t="shared" si="261"/>
        <v>41341.126481481479</v>
      </c>
      <c r="T2776" s="10">
        <f t="shared" si="262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63"/>
        <v>0.03</v>
      </c>
      <c r="P2777" s="6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10">
        <f t="shared" si="261"/>
        <v>40893.013356481482</v>
      </c>
      <c r="T2777" s="10">
        <f t="shared" si="262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63"/>
        <v>7.8809523809523815E-2</v>
      </c>
      <c r="P2778" s="6">
        <f t="shared" si="258"/>
        <v>45.97</v>
      </c>
      <c r="Q2778" t="str">
        <f t="shared" si="259"/>
        <v>publishing</v>
      </c>
      <c r="R2778" t="str">
        <f t="shared" si="260"/>
        <v>children's books</v>
      </c>
      <c r="S2778" s="10">
        <f t="shared" si="261"/>
        <v>42167.297175925924</v>
      </c>
      <c r="T2778" s="10">
        <f t="shared" si="262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63"/>
        <v>3.3333333333333335E-3</v>
      </c>
      <c r="P2779" s="6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10">
        <f t="shared" si="261"/>
        <v>42202.669027777782</v>
      </c>
      <c r="T2779" s="10">
        <f t="shared" si="262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63"/>
        <v>0.25545454545454543</v>
      </c>
      <c r="P2780" s="6">
        <f t="shared" si="258"/>
        <v>93.67</v>
      </c>
      <c r="Q2780" t="str">
        <f t="shared" si="259"/>
        <v>publishing</v>
      </c>
      <c r="R2780" t="str">
        <f t="shared" si="260"/>
        <v>children's books</v>
      </c>
      <c r="S2780" s="10">
        <f t="shared" si="261"/>
        <v>41876.978078703702</v>
      </c>
      <c r="T2780" s="10">
        <f t="shared" si="262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63"/>
        <v>2.12E-2</v>
      </c>
      <c r="P2781" s="6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10">
        <f t="shared" si="261"/>
        <v>42330.627557870372</v>
      </c>
      <c r="T2781" s="10">
        <f t="shared" si="262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63"/>
        <v>0</v>
      </c>
      <c r="P2782" s="6" t="e">
        <f t="shared" si="258"/>
        <v>#DIV/0!</v>
      </c>
      <c r="Q2782" t="str">
        <f t="shared" si="259"/>
        <v>publishing</v>
      </c>
      <c r="R2782" t="str">
        <f t="shared" si="260"/>
        <v>children's books</v>
      </c>
      <c r="S2782" s="10">
        <f t="shared" si="261"/>
        <v>42804.447777777779</v>
      </c>
      <c r="T2782" s="10">
        <f t="shared" si="262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63"/>
        <v>1.0528</v>
      </c>
      <c r="P2783" s="6">
        <f t="shared" si="258"/>
        <v>47</v>
      </c>
      <c r="Q2783" t="str">
        <f t="shared" si="259"/>
        <v>theater</v>
      </c>
      <c r="R2783" t="str">
        <f t="shared" si="260"/>
        <v>plays</v>
      </c>
      <c r="S2783" s="10">
        <f t="shared" si="261"/>
        <v>42047.291666666672</v>
      </c>
      <c r="T2783" s="10">
        <f t="shared" si="262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63"/>
        <v>1.2</v>
      </c>
      <c r="P2784" s="6">
        <f t="shared" si="258"/>
        <v>66.67</v>
      </c>
      <c r="Q2784" t="str">
        <f t="shared" si="259"/>
        <v>theater</v>
      </c>
      <c r="R2784" t="str">
        <f t="shared" si="260"/>
        <v>plays</v>
      </c>
      <c r="S2784" s="10">
        <f t="shared" si="261"/>
        <v>42052.207638888889</v>
      </c>
      <c r="T2784" s="10">
        <f t="shared" si="262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63"/>
        <v>1.145</v>
      </c>
      <c r="P2785" s="6">
        <f t="shared" si="258"/>
        <v>18.77</v>
      </c>
      <c r="Q2785" t="str">
        <f t="shared" si="259"/>
        <v>theater</v>
      </c>
      <c r="R2785" t="str">
        <f t="shared" si="260"/>
        <v>plays</v>
      </c>
      <c r="S2785" s="10">
        <f t="shared" si="261"/>
        <v>42117.535254629634</v>
      </c>
      <c r="T2785" s="10">
        <f t="shared" si="262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63"/>
        <v>1.19</v>
      </c>
      <c r="P2786" s="6">
        <f t="shared" si="258"/>
        <v>66.11</v>
      </c>
      <c r="Q2786" t="str">
        <f t="shared" si="259"/>
        <v>theater</v>
      </c>
      <c r="R2786" t="str">
        <f t="shared" si="260"/>
        <v>plays</v>
      </c>
      <c r="S2786" s="10">
        <f t="shared" si="261"/>
        <v>41941.787534722222</v>
      </c>
      <c r="T2786" s="10">
        <f t="shared" si="262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63"/>
        <v>1.0468</v>
      </c>
      <c r="P2787" s="6">
        <f t="shared" si="258"/>
        <v>36.86</v>
      </c>
      <c r="Q2787" t="str">
        <f t="shared" si="259"/>
        <v>theater</v>
      </c>
      <c r="R2787" t="str">
        <f t="shared" si="260"/>
        <v>plays</v>
      </c>
      <c r="S2787" s="10">
        <f t="shared" si="261"/>
        <v>42587.875</v>
      </c>
      <c r="T2787" s="10">
        <f t="shared" si="262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63"/>
        <v>1.1783999999999999</v>
      </c>
      <c r="P2788" s="6">
        <f t="shared" si="258"/>
        <v>39.81</v>
      </c>
      <c r="Q2788" t="str">
        <f t="shared" si="259"/>
        <v>theater</v>
      </c>
      <c r="R2788" t="str">
        <f t="shared" si="260"/>
        <v>plays</v>
      </c>
      <c r="S2788" s="10">
        <f t="shared" si="261"/>
        <v>41829.569212962961</v>
      </c>
      <c r="T2788" s="10">
        <f t="shared" si="262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63"/>
        <v>1.1970000000000001</v>
      </c>
      <c r="P2789" s="6">
        <f t="shared" si="258"/>
        <v>31.5</v>
      </c>
      <c r="Q2789" t="str">
        <f t="shared" si="259"/>
        <v>theater</v>
      </c>
      <c r="R2789" t="str">
        <f t="shared" si="260"/>
        <v>plays</v>
      </c>
      <c r="S2789" s="10">
        <f t="shared" si="261"/>
        <v>41838.198518518519</v>
      </c>
      <c r="T2789" s="10">
        <f t="shared" si="262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63"/>
        <v>1.0249999999999999</v>
      </c>
      <c r="P2790" s="6">
        <f t="shared" si="258"/>
        <v>102.5</v>
      </c>
      <c r="Q2790" t="str">
        <f t="shared" si="259"/>
        <v>theater</v>
      </c>
      <c r="R2790" t="str">
        <f t="shared" si="260"/>
        <v>plays</v>
      </c>
      <c r="S2790" s="10">
        <f t="shared" si="261"/>
        <v>42580.701886574068</v>
      </c>
      <c r="T2790" s="10">
        <f t="shared" si="262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63"/>
        <v>1.0116666666666667</v>
      </c>
      <c r="P2791" s="6">
        <f t="shared" si="258"/>
        <v>126.46</v>
      </c>
      <c r="Q2791" t="str">
        <f t="shared" si="259"/>
        <v>theater</v>
      </c>
      <c r="R2791" t="str">
        <f t="shared" si="260"/>
        <v>plays</v>
      </c>
      <c r="S2791" s="10">
        <f t="shared" si="261"/>
        <v>42075.166666666672</v>
      </c>
      <c r="T2791" s="10">
        <f t="shared" si="262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63"/>
        <v>1.0533333333333332</v>
      </c>
      <c r="P2792" s="6">
        <f t="shared" si="258"/>
        <v>47.88</v>
      </c>
      <c r="Q2792" t="str">
        <f t="shared" si="259"/>
        <v>theater</v>
      </c>
      <c r="R2792" t="str">
        <f t="shared" si="260"/>
        <v>plays</v>
      </c>
      <c r="S2792" s="10">
        <f t="shared" si="261"/>
        <v>42046.938692129625</v>
      </c>
      <c r="T2792" s="10">
        <f t="shared" si="262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63"/>
        <v>1.0249999999999999</v>
      </c>
      <c r="P2793" s="6">
        <f t="shared" si="258"/>
        <v>73.209999999999994</v>
      </c>
      <c r="Q2793" t="str">
        <f t="shared" si="259"/>
        <v>theater</v>
      </c>
      <c r="R2793" t="str">
        <f t="shared" si="260"/>
        <v>plays</v>
      </c>
      <c r="S2793" s="10">
        <f t="shared" si="261"/>
        <v>42622.166666666672</v>
      </c>
      <c r="T2793" s="10">
        <f t="shared" si="262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63"/>
        <v>1.0760000000000001</v>
      </c>
      <c r="P2794" s="6">
        <f t="shared" si="258"/>
        <v>89.67</v>
      </c>
      <c r="Q2794" t="str">
        <f t="shared" si="259"/>
        <v>theater</v>
      </c>
      <c r="R2794" t="str">
        <f t="shared" si="260"/>
        <v>plays</v>
      </c>
      <c r="S2794" s="10">
        <f t="shared" si="261"/>
        <v>42228.231006944443</v>
      </c>
      <c r="T2794" s="10">
        <f t="shared" si="262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63"/>
        <v>1.105675</v>
      </c>
      <c r="P2795" s="6">
        <f t="shared" si="258"/>
        <v>151.46</v>
      </c>
      <c r="Q2795" t="str">
        <f t="shared" si="259"/>
        <v>theater</v>
      </c>
      <c r="R2795" t="str">
        <f t="shared" si="260"/>
        <v>plays</v>
      </c>
      <c r="S2795" s="10">
        <f t="shared" si="261"/>
        <v>42206.419039351851</v>
      </c>
      <c r="T2795" s="10">
        <f t="shared" si="262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63"/>
        <v>1.5</v>
      </c>
      <c r="P2796" s="6">
        <f t="shared" si="258"/>
        <v>25</v>
      </c>
      <c r="Q2796" t="str">
        <f t="shared" si="259"/>
        <v>theater</v>
      </c>
      <c r="R2796" t="str">
        <f t="shared" si="260"/>
        <v>plays</v>
      </c>
      <c r="S2796" s="10">
        <f t="shared" si="261"/>
        <v>42432.791666666672</v>
      </c>
      <c r="T2796" s="10">
        <f t="shared" si="262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63"/>
        <v>1.0428571428571429</v>
      </c>
      <c r="P2797" s="6">
        <f t="shared" si="258"/>
        <v>36.5</v>
      </c>
      <c r="Q2797" t="str">
        <f t="shared" si="259"/>
        <v>theater</v>
      </c>
      <c r="R2797" t="str">
        <f t="shared" si="260"/>
        <v>plays</v>
      </c>
      <c r="S2797" s="10">
        <f t="shared" si="261"/>
        <v>41796.958333333336</v>
      </c>
      <c r="T2797" s="10">
        <f t="shared" si="262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63"/>
        <v>1.155</v>
      </c>
      <c r="P2798" s="6">
        <f t="shared" si="258"/>
        <v>44</v>
      </c>
      <c r="Q2798" t="str">
        <f t="shared" si="259"/>
        <v>theater</v>
      </c>
      <c r="R2798" t="str">
        <f t="shared" si="260"/>
        <v>plays</v>
      </c>
      <c r="S2798" s="10">
        <f t="shared" si="261"/>
        <v>41825.528101851851</v>
      </c>
      <c r="T2798" s="10">
        <f t="shared" si="262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63"/>
        <v>1.02645125</v>
      </c>
      <c r="P2799" s="6">
        <f t="shared" si="258"/>
        <v>87.36</v>
      </c>
      <c r="Q2799" t="str">
        <f t="shared" si="259"/>
        <v>theater</v>
      </c>
      <c r="R2799" t="str">
        <f t="shared" si="260"/>
        <v>plays</v>
      </c>
      <c r="S2799" s="10">
        <f t="shared" si="261"/>
        <v>41828.94027777778</v>
      </c>
      <c r="T2799" s="10">
        <f t="shared" si="262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63"/>
        <v>1.014</v>
      </c>
      <c r="P2800" s="6">
        <f t="shared" si="258"/>
        <v>36.47</v>
      </c>
      <c r="Q2800" t="str">
        <f t="shared" si="259"/>
        <v>theater</v>
      </c>
      <c r="R2800" t="str">
        <f t="shared" si="260"/>
        <v>plays</v>
      </c>
      <c r="S2800" s="10">
        <f t="shared" si="261"/>
        <v>42216.666666666672</v>
      </c>
      <c r="T2800" s="10">
        <f t="shared" si="262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63"/>
        <v>1.1663479999999999</v>
      </c>
      <c r="P2801" s="6">
        <f t="shared" si="258"/>
        <v>44.86</v>
      </c>
      <c r="Q2801" t="str">
        <f t="shared" si="259"/>
        <v>theater</v>
      </c>
      <c r="R2801" t="str">
        <f t="shared" si="260"/>
        <v>plays</v>
      </c>
      <c r="S2801" s="10">
        <f t="shared" si="261"/>
        <v>42538.666666666672</v>
      </c>
      <c r="T2801" s="10">
        <f t="shared" si="262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63"/>
        <v>1.33</v>
      </c>
      <c r="P2802" s="6">
        <f t="shared" si="258"/>
        <v>42.9</v>
      </c>
      <c r="Q2802" t="str">
        <f t="shared" si="259"/>
        <v>theater</v>
      </c>
      <c r="R2802" t="str">
        <f t="shared" si="260"/>
        <v>plays</v>
      </c>
      <c r="S2802" s="10">
        <f t="shared" si="261"/>
        <v>42008.552847222221</v>
      </c>
      <c r="T2802" s="10">
        <f t="shared" si="262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63"/>
        <v>1.3320000000000001</v>
      </c>
      <c r="P2803" s="6">
        <f t="shared" si="258"/>
        <v>51.23</v>
      </c>
      <c r="Q2803" t="str">
        <f t="shared" si="259"/>
        <v>theater</v>
      </c>
      <c r="R2803" t="str">
        <f t="shared" si="260"/>
        <v>plays</v>
      </c>
      <c r="S2803" s="10">
        <f t="shared" si="261"/>
        <v>41922.458333333336</v>
      </c>
      <c r="T2803" s="10">
        <f t="shared" si="262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63"/>
        <v>1.0183333333333333</v>
      </c>
      <c r="P2804" s="6">
        <f t="shared" si="258"/>
        <v>33.94</v>
      </c>
      <c r="Q2804" t="str">
        <f t="shared" si="259"/>
        <v>theater</v>
      </c>
      <c r="R2804" t="str">
        <f t="shared" si="260"/>
        <v>plays</v>
      </c>
      <c r="S2804" s="10">
        <f t="shared" si="261"/>
        <v>42222.64707175926</v>
      </c>
      <c r="T2804" s="10">
        <f t="shared" si="262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63"/>
        <v>1.2795000000000001</v>
      </c>
      <c r="P2805" s="6">
        <f t="shared" si="258"/>
        <v>90.74</v>
      </c>
      <c r="Q2805" t="str">
        <f t="shared" si="259"/>
        <v>theater</v>
      </c>
      <c r="R2805" t="str">
        <f t="shared" si="260"/>
        <v>plays</v>
      </c>
      <c r="S2805" s="10">
        <f t="shared" si="261"/>
        <v>42201</v>
      </c>
      <c r="T2805" s="10">
        <f t="shared" si="262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63"/>
        <v>1.1499999999999999</v>
      </c>
      <c r="P2806" s="6">
        <f t="shared" si="258"/>
        <v>50</v>
      </c>
      <c r="Q2806" t="str">
        <f t="shared" si="259"/>
        <v>theater</v>
      </c>
      <c r="R2806" t="str">
        <f t="shared" si="260"/>
        <v>plays</v>
      </c>
      <c r="S2806" s="10">
        <f t="shared" si="261"/>
        <v>41911.453587962962</v>
      </c>
      <c r="T2806" s="10">
        <f t="shared" si="262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63"/>
        <v>1.1000000000000001</v>
      </c>
      <c r="P2807" s="6">
        <f t="shared" si="258"/>
        <v>24.44</v>
      </c>
      <c r="Q2807" t="str">
        <f t="shared" si="259"/>
        <v>theater</v>
      </c>
      <c r="R2807" t="str">
        <f t="shared" si="260"/>
        <v>plays</v>
      </c>
      <c r="S2807" s="10">
        <f t="shared" si="261"/>
        <v>42238.505474537036</v>
      </c>
      <c r="T2807" s="10">
        <f t="shared" si="262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63"/>
        <v>1.121</v>
      </c>
      <c r="P2808" s="6">
        <f t="shared" si="258"/>
        <v>44.25</v>
      </c>
      <c r="Q2808" t="str">
        <f t="shared" si="259"/>
        <v>theater</v>
      </c>
      <c r="R2808" t="str">
        <f t="shared" si="260"/>
        <v>plays</v>
      </c>
      <c r="S2808" s="10">
        <f t="shared" si="261"/>
        <v>42221.458333333328</v>
      </c>
      <c r="T2808" s="10">
        <f t="shared" si="262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63"/>
        <v>1.26</v>
      </c>
      <c r="P2809" s="6">
        <f t="shared" si="258"/>
        <v>67.739999999999995</v>
      </c>
      <c r="Q2809" t="str">
        <f t="shared" si="259"/>
        <v>theater</v>
      </c>
      <c r="R2809" t="str">
        <f t="shared" si="260"/>
        <v>plays</v>
      </c>
      <c r="S2809" s="10">
        <f t="shared" si="261"/>
        <v>42184.873124999998</v>
      </c>
      <c r="T2809" s="10">
        <f t="shared" si="262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63"/>
        <v>1.0024444444444445</v>
      </c>
      <c r="P2810" s="6">
        <f t="shared" si="258"/>
        <v>65.38</v>
      </c>
      <c r="Q2810" t="str">
        <f t="shared" si="259"/>
        <v>theater</v>
      </c>
      <c r="R2810" t="str">
        <f t="shared" si="260"/>
        <v>plays</v>
      </c>
      <c r="S2810" s="10">
        <f t="shared" si="261"/>
        <v>42238.84646990741</v>
      </c>
      <c r="T2810" s="10">
        <f t="shared" si="262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63"/>
        <v>1.024</v>
      </c>
      <c r="P2811" s="6">
        <f t="shared" si="258"/>
        <v>121.9</v>
      </c>
      <c r="Q2811" t="str">
        <f t="shared" si="259"/>
        <v>theater</v>
      </c>
      <c r="R2811" t="str">
        <f t="shared" si="260"/>
        <v>plays</v>
      </c>
      <c r="S2811" s="10">
        <f t="shared" si="261"/>
        <v>42459.610416666663</v>
      </c>
      <c r="T2811" s="10">
        <f t="shared" si="262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63"/>
        <v>1.0820000000000001</v>
      </c>
      <c r="P2812" s="6">
        <f t="shared" si="258"/>
        <v>47.46</v>
      </c>
      <c r="Q2812" t="str">
        <f t="shared" si="259"/>
        <v>theater</v>
      </c>
      <c r="R2812" t="str">
        <f t="shared" si="260"/>
        <v>plays</v>
      </c>
      <c r="S2812" s="10">
        <f t="shared" si="261"/>
        <v>41791.165972222225</v>
      </c>
      <c r="T2812" s="10">
        <f t="shared" si="262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63"/>
        <v>1.0026999999999999</v>
      </c>
      <c r="P2813" s="6">
        <f t="shared" si="258"/>
        <v>92.84</v>
      </c>
      <c r="Q2813" t="str">
        <f t="shared" si="259"/>
        <v>theater</v>
      </c>
      <c r="R2813" t="str">
        <f t="shared" si="260"/>
        <v>plays</v>
      </c>
      <c r="S2813" s="10">
        <f t="shared" si="261"/>
        <v>42058.496562500004</v>
      </c>
      <c r="T2813" s="10">
        <f t="shared" si="262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63"/>
        <v>1.133</v>
      </c>
      <c r="P2814" s="6">
        <f t="shared" si="258"/>
        <v>68.25</v>
      </c>
      <c r="Q2814" t="str">
        <f t="shared" si="259"/>
        <v>theater</v>
      </c>
      <c r="R2814" t="str">
        <f t="shared" si="260"/>
        <v>plays</v>
      </c>
      <c r="S2814" s="10">
        <f t="shared" si="261"/>
        <v>42100.166666666672</v>
      </c>
      <c r="T2814" s="10">
        <f t="shared" si="262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63"/>
        <v>1.2757571428571428</v>
      </c>
      <c r="P2815" s="6">
        <f t="shared" si="258"/>
        <v>37.21</v>
      </c>
      <c r="Q2815" t="str">
        <f t="shared" si="259"/>
        <v>theater</v>
      </c>
      <c r="R2815" t="str">
        <f t="shared" si="260"/>
        <v>plays</v>
      </c>
      <c r="S2815" s="10">
        <f t="shared" si="261"/>
        <v>42718.742604166662</v>
      </c>
      <c r="T2815" s="10">
        <f t="shared" si="262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63"/>
        <v>1.0773333333333333</v>
      </c>
      <c r="P2816" s="6">
        <f t="shared" si="258"/>
        <v>25.25</v>
      </c>
      <c r="Q2816" t="str">
        <f t="shared" si="259"/>
        <v>theater</v>
      </c>
      <c r="R2816" t="str">
        <f t="shared" si="260"/>
        <v>plays</v>
      </c>
      <c r="S2816" s="10">
        <f t="shared" si="261"/>
        <v>42133.399479166663</v>
      </c>
      <c r="T2816" s="10">
        <f t="shared" si="262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63"/>
        <v>2.42</v>
      </c>
      <c r="P2817" s="6">
        <f t="shared" si="258"/>
        <v>43.21</v>
      </c>
      <c r="Q2817" t="str">
        <f t="shared" si="259"/>
        <v>theater</v>
      </c>
      <c r="R2817" t="str">
        <f t="shared" si="260"/>
        <v>plays</v>
      </c>
      <c r="S2817" s="10">
        <f t="shared" si="261"/>
        <v>42589.776724537034</v>
      </c>
      <c r="T2817" s="10">
        <f t="shared" si="262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63"/>
        <v>1.4156666666666666</v>
      </c>
      <c r="P2818" s="6">
        <f t="shared" ref="P2818:P2881" si="264">ROUND(E2818/L2818,2)</f>
        <v>25.13</v>
      </c>
      <c r="Q2818" t="str">
        <f t="shared" si="259"/>
        <v>theater</v>
      </c>
      <c r="R2818" t="str">
        <f t="shared" si="260"/>
        <v>plays</v>
      </c>
      <c r="S2818" s="10">
        <f t="shared" si="261"/>
        <v>42218.666666666672</v>
      </c>
      <c r="T2818" s="10">
        <f t="shared" si="262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263"/>
        <v>1.3</v>
      </c>
      <c r="P2819" s="6">
        <f t="shared" si="264"/>
        <v>23.64</v>
      </c>
      <c r="Q2819" t="str">
        <f t="shared" ref="Q2819:Q2882" si="265">LEFT($N2819,FIND("/",$N2819)-1)</f>
        <v>theater</v>
      </c>
      <c r="R2819" t="str">
        <f t="shared" ref="R2819:R2882" si="266">RIGHT($N2819,LEN($N2819)-FIND("/",$N2819))</f>
        <v>plays</v>
      </c>
      <c r="S2819" s="10">
        <f t="shared" ref="S2819:S2882" si="267">((($I2819/60)/60)/24)+DATE(1970,1,1)</f>
        <v>42063.634976851856</v>
      </c>
      <c r="T2819" s="10">
        <f t="shared" ref="T2819:T2882" si="268">((($J2819/60)/60)/24)+DATE(1970,1,1)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3"/>
        <v>1.0603</v>
      </c>
      <c r="P2820" s="6">
        <f t="shared" si="264"/>
        <v>103.95</v>
      </c>
      <c r="Q2820" t="str">
        <f t="shared" si="265"/>
        <v>theater</v>
      </c>
      <c r="R2820" t="str">
        <f t="shared" si="266"/>
        <v>plays</v>
      </c>
      <c r="S2820" s="10">
        <f t="shared" si="267"/>
        <v>42270.598217592589</v>
      </c>
      <c r="T2820" s="10">
        <f t="shared" si="268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ref="O2821:O2884" si="269">$E2821/$D2821</f>
        <v>1.048</v>
      </c>
      <c r="P2821" s="6">
        <f t="shared" si="264"/>
        <v>50.38</v>
      </c>
      <c r="Q2821" t="str">
        <f t="shared" si="265"/>
        <v>theater</v>
      </c>
      <c r="R2821" t="str">
        <f t="shared" si="266"/>
        <v>plays</v>
      </c>
      <c r="S2821" s="10">
        <f t="shared" si="267"/>
        <v>42169.525567129633</v>
      </c>
      <c r="T2821" s="10">
        <f t="shared" si="268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9"/>
        <v>1.36</v>
      </c>
      <c r="P2822" s="6">
        <f t="shared" si="264"/>
        <v>13.6</v>
      </c>
      <c r="Q2822" t="str">
        <f t="shared" si="265"/>
        <v>theater</v>
      </c>
      <c r="R2822" t="str">
        <f t="shared" si="266"/>
        <v>plays</v>
      </c>
      <c r="S2822" s="10">
        <f t="shared" si="267"/>
        <v>42426</v>
      </c>
      <c r="T2822" s="10">
        <f t="shared" si="268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9"/>
        <v>1</v>
      </c>
      <c r="P2823" s="6">
        <f t="shared" si="264"/>
        <v>28.57</v>
      </c>
      <c r="Q2823" t="str">
        <f t="shared" si="265"/>
        <v>theater</v>
      </c>
      <c r="R2823" t="str">
        <f t="shared" si="266"/>
        <v>plays</v>
      </c>
      <c r="S2823" s="10">
        <f t="shared" si="267"/>
        <v>41905.922858796301</v>
      </c>
      <c r="T2823" s="10">
        <f t="shared" si="268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9"/>
        <v>1</v>
      </c>
      <c r="P2824" s="6">
        <f t="shared" si="264"/>
        <v>63.83</v>
      </c>
      <c r="Q2824" t="str">
        <f t="shared" si="265"/>
        <v>theater</v>
      </c>
      <c r="R2824" t="str">
        <f t="shared" si="266"/>
        <v>plays</v>
      </c>
      <c r="S2824" s="10">
        <f t="shared" si="267"/>
        <v>42090.642268518524</v>
      </c>
      <c r="T2824" s="10">
        <f t="shared" si="268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9"/>
        <v>1.24</v>
      </c>
      <c r="P2825" s="6">
        <f t="shared" si="264"/>
        <v>8.86</v>
      </c>
      <c r="Q2825" t="str">
        <f t="shared" si="265"/>
        <v>theater</v>
      </c>
      <c r="R2825" t="str">
        <f t="shared" si="266"/>
        <v>plays</v>
      </c>
      <c r="S2825" s="10">
        <f t="shared" si="267"/>
        <v>42094.957638888889</v>
      </c>
      <c r="T2825" s="10">
        <f t="shared" si="268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9"/>
        <v>1.1692307692307693</v>
      </c>
      <c r="P2826" s="6">
        <f t="shared" si="264"/>
        <v>50.67</v>
      </c>
      <c r="Q2826" t="str">
        <f t="shared" si="265"/>
        <v>theater</v>
      </c>
      <c r="R2826" t="str">
        <f t="shared" si="266"/>
        <v>plays</v>
      </c>
      <c r="S2826" s="10">
        <f t="shared" si="267"/>
        <v>42168.071527777778</v>
      </c>
      <c r="T2826" s="10">
        <f t="shared" si="268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9"/>
        <v>1.0333333333333334</v>
      </c>
      <c r="P2827" s="6">
        <f t="shared" si="264"/>
        <v>60.78</v>
      </c>
      <c r="Q2827" t="str">
        <f t="shared" si="265"/>
        <v>theater</v>
      </c>
      <c r="R2827" t="str">
        <f t="shared" si="266"/>
        <v>plays</v>
      </c>
      <c r="S2827" s="10">
        <f t="shared" si="267"/>
        <v>42342.792662037042</v>
      </c>
      <c r="T2827" s="10">
        <f t="shared" si="268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9"/>
        <v>1.0774999999999999</v>
      </c>
      <c r="P2828" s="6">
        <f t="shared" si="264"/>
        <v>113.42</v>
      </c>
      <c r="Q2828" t="str">
        <f t="shared" si="265"/>
        <v>theater</v>
      </c>
      <c r="R2828" t="str">
        <f t="shared" si="266"/>
        <v>plays</v>
      </c>
      <c r="S2828" s="10">
        <f t="shared" si="267"/>
        <v>42195.291666666672</v>
      </c>
      <c r="T2828" s="10">
        <f t="shared" si="268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9"/>
        <v>1.2024999999999999</v>
      </c>
      <c r="P2829" s="6">
        <f t="shared" si="264"/>
        <v>104.57</v>
      </c>
      <c r="Q2829" t="str">
        <f t="shared" si="265"/>
        <v>theater</v>
      </c>
      <c r="R2829" t="str">
        <f t="shared" si="266"/>
        <v>plays</v>
      </c>
      <c r="S2829" s="10">
        <f t="shared" si="267"/>
        <v>42524.6875</v>
      </c>
      <c r="T2829" s="10">
        <f t="shared" si="268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9"/>
        <v>1.0037894736842106</v>
      </c>
      <c r="P2830" s="6">
        <f t="shared" si="264"/>
        <v>98.31</v>
      </c>
      <c r="Q2830" t="str">
        <f t="shared" si="265"/>
        <v>theater</v>
      </c>
      <c r="R2830" t="str">
        <f t="shared" si="266"/>
        <v>plays</v>
      </c>
      <c r="S2830" s="10">
        <f t="shared" si="267"/>
        <v>42279.958333333328</v>
      </c>
      <c r="T2830" s="10">
        <f t="shared" si="268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9"/>
        <v>1.0651999999999999</v>
      </c>
      <c r="P2831" s="6">
        <f t="shared" si="264"/>
        <v>35.04</v>
      </c>
      <c r="Q2831" t="str">
        <f t="shared" si="265"/>
        <v>theater</v>
      </c>
      <c r="R2831" t="str">
        <f t="shared" si="266"/>
        <v>plays</v>
      </c>
      <c r="S2831" s="10">
        <f t="shared" si="267"/>
        <v>42523.434236111112</v>
      </c>
      <c r="T2831" s="10">
        <f t="shared" si="268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9"/>
        <v>1</v>
      </c>
      <c r="P2832" s="6">
        <f t="shared" si="264"/>
        <v>272.73</v>
      </c>
      <c r="Q2832" t="str">
        <f t="shared" si="265"/>
        <v>theater</v>
      </c>
      <c r="R2832" t="str">
        <f t="shared" si="266"/>
        <v>plays</v>
      </c>
      <c r="S2832" s="10">
        <f t="shared" si="267"/>
        <v>41771.165972222225</v>
      </c>
      <c r="T2832" s="10">
        <f t="shared" si="268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9"/>
        <v>1.1066666666666667</v>
      </c>
      <c r="P2833" s="6">
        <f t="shared" si="264"/>
        <v>63.85</v>
      </c>
      <c r="Q2833" t="str">
        <f t="shared" si="265"/>
        <v>theater</v>
      </c>
      <c r="R2833" t="str">
        <f t="shared" si="266"/>
        <v>plays</v>
      </c>
      <c r="S2833" s="10">
        <f t="shared" si="267"/>
        <v>42201.824884259258</v>
      </c>
      <c r="T2833" s="10">
        <f t="shared" si="268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9"/>
        <v>1.1471959999999999</v>
      </c>
      <c r="P2834" s="6">
        <f t="shared" si="264"/>
        <v>30.19</v>
      </c>
      <c r="Q2834" t="str">
        <f t="shared" si="265"/>
        <v>theater</v>
      </c>
      <c r="R2834" t="str">
        <f t="shared" si="266"/>
        <v>plays</v>
      </c>
      <c r="S2834" s="10">
        <f t="shared" si="267"/>
        <v>41966.916666666672</v>
      </c>
      <c r="T2834" s="10">
        <f t="shared" si="268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9"/>
        <v>1.0825925925925926</v>
      </c>
      <c r="P2835" s="6">
        <f t="shared" si="264"/>
        <v>83.51</v>
      </c>
      <c r="Q2835" t="str">
        <f t="shared" si="265"/>
        <v>theater</v>
      </c>
      <c r="R2835" t="str">
        <f t="shared" si="266"/>
        <v>plays</v>
      </c>
      <c r="S2835" s="10">
        <f t="shared" si="267"/>
        <v>42288.083333333328</v>
      </c>
      <c r="T2835" s="10">
        <f t="shared" si="268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9"/>
        <v>1.7</v>
      </c>
      <c r="P2836" s="6">
        <f t="shared" si="264"/>
        <v>64.760000000000005</v>
      </c>
      <c r="Q2836" t="str">
        <f t="shared" si="265"/>
        <v>theater</v>
      </c>
      <c r="R2836" t="str">
        <f t="shared" si="266"/>
        <v>plays</v>
      </c>
      <c r="S2836" s="10">
        <f t="shared" si="267"/>
        <v>42034.959837962961</v>
      </c>
      <c r="T2836" s="10">
        <f t="shared" si="268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9"/>
        <v>1.8709899999999999</v>
      </c>
      <c r="P2837" s="6">
        <f t="shared" si="264"/>
        <v>20.12</v>
      </c>
      <c r="Q2837" t="str">
        <f t="shared" si="265"/>
        <v>theater</v>
      </c>
      <c r="R2837" t="str">
        <f t="shared" si="266"/>
        <v>plays</v>
      </c>
      <c r="S2837" s="10">
        <f t="shared" si="267"/>
        <v>42343</v>
      </c>
      <c r="T2837" s="10">
        <f t="shared" si="268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9"/>
        <v>1.0777777777777777</v>
      </c>
      <c r="P2838" s="6">
        <f t="shared" si="264"/>
        <v>44.09</v>
      </c>
      <c r="Q2838" t="str">
        <f t="shared" si="265"/>
        <v>theater</v>
      </c>
      <c r="R2838" t="str">
        <f t="shared" si="266"/>
        <v>plays</v>
      </c>
      <c r="S2838" s="10">
        <f t="shared" si="267"/>
        <v>42784.207638888889</v>
      </c>
      <c r="T2838" s="10">
        <f t="shared" si="268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9"/>
        <v>1</v>
      </c>
      <c r="P2839" s="6">
        <f t="shared" si="264"/>
        <v>40.479999999999997</v>
      </c>
      <c r="Q2839" t="str">
        <f t="shared" si="265"/>
        <v>theater</v>
      </c>
      <c r="R2839" t="str">
        <f t="shared" si="266"/>
        <v>plays</v>
      </c>
      <c r="S2839" s="10">
        <f t="shared" si="267"/>
        <v>42347.950046296297</v>
      </c>
      <c r="T2839" s="10">
        <f t="shared" si="268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9"/>
        <v>1.2024999999999999</v>
      </c>
      <c r="P2840" s="6">
        <f t="shared" si="264"/>
        <v>44.54</v>
      </c>
      <c r="Q2840" t="str">
        <f t="shared" si="265"/>
        <v>theater</v>
      </c>
      <c r="R2840" t="str">
        <f t="shared" si="266"/>
        <v>plays</v>
      </c>
      <c r="S2840" s="10">
        <f t="shared" si="267"/>
        <v>41864.916666666664</v>
      </c>
      <c r="T2840" s="10">
        <f t="shared" si="268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9"/>
        <v>1.1142857142857143</v>
      </c>
      <c r="P2841" s="6">
        <f t="shared" si="264"/>
        <v>125.81</v>
      </c>
      <c r="Q2841" t="str">
        <f t="shared" si="265"/>
        <v>theater</v>
      </c>
      <c r="R2841" t="str">
        <f t="shared" si="266"/>
        <v>plays</v>
      </c>
      <c r="S2841" s="10">
        <f t="shared" si="267"/>
        <v>41876.207638888889</v>
      </c>
      <c r="T2841" s="10">
        <f t="shared" si="268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9"/>
        <v>1.04</v>
      </c>
      <c r="P2842" s="6">
        <f t="shared" si="264"/>
        <v>19.7</v>
      </c>
      <c r="Q2842" t="str">
        <f t="shared" si="265"/>
        <v>theater</v>
      </c>
      <c r="R2842" t="str">
        <f t="shared" si="266"/>
        <v>plays</v>
      </c>
      <c r="S2842" s="10">
        <f t="shared" si="267"/>
        <v>42081.708333333328</v>
      </c>
      <c r="T2842" s="10">
        <f t="shared" si="268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9"/>
        <v>0.01</v>
      </c>
      <c r="P2843" s="6">
        <f t="shared" si="264"/>
        <v>10</v>
      </c>
      <c r="Q2843" t="str">
        <f t="shared" si="265"/>
        <v>theater</v>
      </c>
      <c r="R2843" t="str">
        <f t="shared" si="266"/>
        <v>plays</v>
      </c>
      <c r="S2843" s="10">
        <f t="shared" si="267"/>
        <v>42351.781215277777</v>
      </c>
      <c r="T2843" s="10">
        <f t="shared" si="268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9"/>
        <v>0</v>
      </c>
      <c r="P2844" s="6" t="e">
        <f t="shared" si="264"/>
        <v>#DIV/0!</v>
      </c>
      <c r="Q2844" t="str">
        <f t="shared" si="265"/>
        <v>theater</v>
      </c>
      <c r="R2844" t="str">
        <f t="shared" si="266"/>
        <v>plays</v>
      </c>
      <c r="S2844" s="10">
        <f t="shared" si="267"/>
        <v>41811.458333333336</v>
      </c>
      <c r="T2844" s="10">
        <f t="shared" si="268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9"/>
        <v>0</v>
      </c>
      <c r="P2845" s="6" t="e">
        <f t="shared" si="264"/>
        <v>#DIV/0!</v>
      </c>
      <c r="Q2845" t="str">
        <f t="shared" si="265"/>
        <v>theater</v>
      </c>
      <c r="R2845" t="str">
        <f t="shared" si="266"/>
        <v>plays</v>
      </c>
      <c r="S2845" s="10">
        <f t="shared" si="267"/>
        <v>42534.166666666672</v>
      </c>
      <c r="T2845" s="10">
        <f t="shared" si="268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9"/>
        <v>5.4545454545454543E-2</v>
      </c>
      <c r="P2846" s="6">
        <f t="shared" si="264"/>
        <v>30</v>
      </c>
      <c r="Q2846" t="str">
        <f t="shared" si="265"/>
        <v>theater</v>
      </c>
      <c r="R2846" t="str">
        <f t="shared" si="266"/>
        <v>plays</v>
      </c>
      <c r="S2846" s="10">
        <f t="shared" si="267"/>
        <v>42739.546064814815</v>
      </c>
      <c r="T2846" s="10">
        <f t="shared" si="268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9"/>
        <v>0.31546666666666667</v>
      </c>
      <c r="P2847" s="6">
        <f t="shared" si="264"/>
        <v>60.67</v>
      </c>
      <c r="Q2847" t="str">
        <f t="shared" si="265"/>
        <v>theater</v>
      </c>
      <c r="R2847" t="str">
        <f t="shared" si="266"/>
        <v>plays</v>
      </c>
      <c r="S2847" s="10">
        <f t="shared" si="267"/>
        <v>42163.016585648147</v>
      </c>
      <c r="T2847" s="10">
        <f t="shared" si="268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9"/>
        <v>0</v>
      </c>
      <c r="P2848" s="6" t="e">
        <f t="shared" si="264"/>
        <v>#DIV/0!</v>
      </c>
      <c r="Q2848" t="str">
        <f t="shared" si="265"/>
        <v>theater</v>
      </c>
      <c r="R2848" t="str">
        <f t="shared" si="266"/>
        <v>plays</v>
      </c>
      <c r="S2848" s="10">
        <f t="shared" si="267"/>
        <v>42153.692060185189</v>
      </c>
      <c r="T2848" s="10">
        <f t="shared" si="268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9"/>
        <v>0</v>
      </c>
      <c r="P2849" s="6" t="e">
        <f t="shared" si="264"/>
        <v>#DIV/0!</v>
      </c>
      <c r="Q2849" t="str">
        <f t="shared" si="265"/>
        <v>theater</v>
      </c>
      <c r="R2849" t="str">
        <f t="shared" si="266"/>
        <v>plays</v>
      </c>
      <c r="S2849" s="10">
        <f t="shared" si="267"/>
        <v>42513.806307870371</v>
      </c>
      <c r="T2849" s="10">
        <f t="shared" si="268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9"/>
        <v>2E-3</v>
      </c>
      <c r="P2850" s="6">
        <f t="shared" si="264"/>
        <v>23.33</v>
      </c>
      <c r="Q2850" t="str">
        <f t="shared" si="265"/>
        <v>theater</v>
      </c>
      <c r="R2850" t="str">
        <f t="shared" si="266"/>
        <v>plays</v>
      </c>
      <c r="S2850" s="10">
        <f t="shared" si="267"/>
        <v>42153.648831018523</v>
      </c>
      <c r="T2850" s="10">
        <f t="shared" si="268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9"/>
        <v>0.01</v>
      </c>
      <c r="P2851" s="6">
        <f t="shared" si="264"/>
        <v>5</v>
      </c>
      <c r="Q2851" t="str">
        <f t="shared" si="265"/>
        <v>theater</v>
      </c>
      <c r="R2851" t="str">
        <f t="shared" si="266"/>
        <v>plays</v>
      </c>
      <c r="S2851" s="10">
        <f t="shared" si="267"/>
        <v>42483.428240740745</v>
      </c>
      <c r="T2851" s="10">
        <f t="shared" si="268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9"/>
        <v>3.8875E-2</v>
      </c>
      <c r="P2852" s="6">
        <f t="shared" si="264"/>
        <v>23.92</v>
      </c>
      <c r="Q2852" t="str">
        <f t="shared" si="265"/>
        <v>theater</v>
      </c>
      <c r="R2852" t="str">
        <f t="shared" si="266"/>
        <v>plays</v>
      </c>
      <c r="S2852" s="10">
        <f t="shared" si="267"/>
        <v>41888.007071759261</v>
      </c>
      <c r="T2852" s="10">
        <f t="shared" si="268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9"/>
        <v>0</v>
      </c>
      <c r="P2853" s="6" t="e">
        <f t="shared" si="264"/>
        <v>#DIV/0!</v>
      </c>
      <c r="Q2853" t="str">
        <f t="shared" si="265"/>
        <v>theater</v>
      </c>
      <c r="R2853" t="str">
        <f t="shared" si="266"/>
        <v>plays</v>
      </c>
      <c r="S2853" s="10">
        <f t="shared" si="267"/>
        <v>42398.970138888893</v>
      </c>
      <c r="T2853" s="10">
        <f t="shared" si="268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9"/>
        <v>1.9E-2</v>
      </c>
      <c r="P2854" s="6">
        <f t="shared" si="264"/>
        <v>15.83</v>
      </c>
      <c r="Q2854" t="str">
        <f t="shared" si="265"/>
        <v>theater</v>
      </c>
      <c r="R2854" t="str">
        <f t="shared" si="266"/>
        <v>plays</v>
      </c>
      <c r="S2854" s="10">
        <f t="shared" si="267"/>
        <v>41811.045173611114</v>
      </c>
      <c r="T2854" s="10">
        <f t="shared" si="268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9"/>
        <v>0</v>
      </c>
      <c r="P2855" s="6" t="e">
        <f t="shared" si="264"/>
        <v>#DIV/0!</v>
      </c>
      <c r="Q2855" t="str">
        <f t="shared" si="265"/>
        <v>theater</v>
      </c>
      <c r="R2855" t="str">
        <f t="shared" si="266"/>
        <v>plays</v>
      </c>
      <c r="S2855" s="10">
        <f t="shared" si="267"/>
        <v>41896.190937499996</v>
      </c>
      <c r="T2855" s="10">
        <f t="shared" si="268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9"/>
        <v>0.41699999999999998</v>
      </c>
      <c r="P2856" s="6">
        <f t="shared" si="264"/>
        <v>29.79</v>
      </c>
      <c r="Q2856" t="str">
        <f t="shared" si="265"/>
        <v>theater</v>
      </c>
      <c r="R2856" t="str">
        <f t="shared" si="266"/>
        <v>plays</v>
      </c>
      <c r="S2856" s="10">
        <f t="shared" si="267"/>
        <v>42131.71665509259</v>
      </c>
      <c r="T2856" s="10">
        <f t="shared" si="268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9"/>
        <v>0.5</v>
      </c>
      <c r="P2857" s="6">
        <f t="shared" si="264"/>
        <v>60</v>
      </c>
      <c r="Q2857" t="str">
        <f t="shared" si="265"/>
        <v>theater</v>
      </c>
      <c r="R2857" t="str">
        <f t="shared" si="266"/>
        <v>plays</v>
      </c>
      <c r="S2857" s="10">
        <f t="shared" si="267"/>
        <v>42398.981944444444</v>
      </c>
      <c r="T2857" s="10">
        <f t="shared" si="268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9"/>
        <v>4.8666666666666664E-2</v>
      </c>
      <c r="P2858" s="6">
        <f t="shared" si="264"/>
        <v>24.33</v>
      </c>
      <c r="Q2858" t="str">
        <f t="shared" si="265"/>
        <v>theater</v>
      </c>
      <c r="R2858" t="str">
        <f t="shared" si="266"/>
        <v>plays</v>
      </c>
      <c r="S2858" s="10">
        <f t="shared" si="267"/>
        <v>42224.898611111115</v>
      </c>
      <c r="T2858" s="10">
        <f t="shared" si="268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9"/>
        <v>0.19736842105263158</v>
      </c>
      <c r="P2859" s="6">
        <f t="shared" si="264"/>
        <v>500</v>
      </c>
      <c r="Q2859" t="str">
        <f t="shared" si="265"/>
        <v>theater</v>
      </c>
      <c r="R2859" t="str">
        <f t="shared" si="266"/>
        <v>plays</v>
      </c>
      <c r="S2859" s="10">
        <f t="shared" si="267"/>
        <v>42786.75</v>
      </c>
      <c r="T2859" s="10">
        <f t="shared" si="268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9"/>
        <v>0</v>
      </c>
      <c r="P2860" s="6" t="e">
        <f t="shared" si="264"/>
        <v>#DIV/0!</v>
      </c>
      <c r="Q2860" t="str">
        <f t="shared" si="265"/>
        <v>theater</v>
      </c>
      <c r="R2860" t="str">
        <f t="shared" si="266"/>
        <v>plays</v>
      </c>
      <c r="S2860" s="10">
        <f t="shared" si="267"/>
        <v>41978.477777777778</v>
      </c>
      <c r="T2860" s="10">
        <f t="shared" si="268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9"/>
        <v>1.7500000000000002E-2</v>
      </c>
      <c r="P2861" s="6">
        <f t="shared" si="264"/>
        <v>35</v>
      </c>
      <c r="Q2861" t="str">
        <f t="shared" si="265"/>
        <v>theater</v>
      </c>
      <c r="R2861" t="str">
        <f t="shared" si="266"/>
        <v>plays</v>
      </c>
      <c r="S2861" s="10">
        <f t="shared" si="267"/>
        <v>42293.362314814818</v>
      </c>
      <c r="T2861" s="10">
        <f t="shared" si="268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9"/>
        <v>6.6500000000000004E-2</v>
      </c>
      <c r="P2862" s="6">
        <f t="shared" si="264"/>
        <v>29.56</v>
      </c>
      <c r="Q2862" t="str">
        <f t="shared" si="265"/>
        <v>theater</v>
      </c>
      <c r="R2862" t="str">
        <f t="shared" si="266"/>
        <v>plays</v>
      </c>
      <c r="S2862" s="10">
        <f t="shared" si="267"/>
        <v>42540.800648148142</v>
      </c>
      <c r="T2862" s="10">
        <f t="shared" si="268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9"/>
        <v>0.32</v>
      </c>
      <c r="P2863" s="6">
        <f t="shared" si="264"/>
        <v>26.67</v>
      </c>
      <c r="Q2863" t="str">
        <f t="shared" si="265"/>
        <v>theater</v>
      </c>
      <c r="R2863" t="str">
        <f t="shared" si="266"/>
        <v>plays</v>
      </c>
      <c r="S2863" s="10">
        <f t="shared" si="267"/>
        <v>42271.590833333335</v>
      </c>
      <c r="T2863" s="10">
        <f t="shared" si="268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9"/>
        <v>4.3307086614173228E-3</v>
      </c>
      <c r="P2864" s="6">
        <f t="shared" si="264"/>
        <v>18.329999999999998</v>
      </c>
      <c r="Q2864" t="str">
        <f t="shared" si="265"/>
        <v>theater</v>
      </c>
      <c r="R2864" t="str">
        <f t="shared" si="266"/>
        <v>plays</v>
      </c>
      <c r="S2864" s="10">
        <f t="shared" si="267"/>
        <v>41814.789687500001</v>
      </c>
      <c r="T2864" s="10">
        <f t="shared" si="268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9"/>
        <v>4.0000000000000002E-4</v>
      </c>
      <c r="P2865" s="6">
        <f t="shared" si="264"/>
        <v>20</v>
      </c>
      <c r="Q2865" t="str">
        <f t="shared" si="265"/>
        <v>theater</v>
      </c>
      <c r="R2865" t="str">
        <f t="shared" si="266"/>
        <v>plays</v>
      </c>
      <c r="S2865" s="10">
        <f t="shared" si="267"/>
        <v>41891.675034722226</v>
      </c>
      <c r="T2865" s="10">
        <f t="shared" si="268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9"/>
        <v>1.6E-2</v>
      </c>
      <c r="P2866" s="6">
        <f t="shared" si="264"/>
        <v>13.33</v>
      </c>
      <c r="Q2866" t="str">
        <f t="shared" si="265"/>
        <v>theater</v>
      </c>
      <c r="R2866" t="str">
        <f t="shared" si="266"/>
        <v>plays</v>
      </c>
      <c r="S2866" s="10">
        <f t="shared" si="267"/>
        <v>42202.554166666669</v>
      </c>
      <c r="T2866" s="10">
        <f t="shared" si="268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9"/>
        <v>0</v>
      </c>
      <c r="P2867" s="6" t="e">
        <f t="shared" si="264"/>
        <v>#DIV/0!</v>
      </c>
      <c r="Q2867" t="str">
        <f t="shared" si="265"/>
        <v>theater</v>
      </c>
      <c r="R2867" t="str">
        <f t="shared" si="266"/>
        <v>plays</v>
      </c>
      <c r="S2867" s="10">
        <f t="shared" si="267"/>
        <v>42010.114108796297</v>
      </c>
      <c r="T2867" s="10">
        <f t="shared" si="268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9"/>
        <v>8.9999999999999993E-3</v>
      </c>
      <c r="P2868" s="6">
        <f t="shared" si="264"/>
        <v>22.5</v>
      </c>
      <c r="Q2868" t="str">
        <f t="shared" si="265"/>
        <v>theater</v>
      </c>
      <c r="R2868" t="str">
        <f t="shared" si="266"/>
        <v>plays</v>
      </c>
      <c r="S2868" s="10">
        <f t="shared" si="267"/>
        <v>42657.916666666672</v>
      </c>
      <c r="T2868" s="10">
        <f t="shared" si="268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9"/>
        <v>0.2016</v>
      </c>
      <c r="P2869" s="6">
        <f t="shared" si="264"/>
        <v>50.4</v>
      </c>
      <c r="Q2869" t="str">
        <f t="shared" si="265"/>
        <v>theater</v>
      </c>
      <c r="R2869" t="str">
        <f t="shared" si="266"/>
        <v>plays</v>
      </c>
      <c r="S2869" s="10">
        <f t="shared" si="267"/>
        <v>42555.166666666672</v>
      </c>
      <c r="T2869" s="10">
        <f t="shared" si="268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9"/>
        <v>0.42011733333333334</v>
      </c>
      <c r="P2870" s="6">
        <f t="shared" si="264"/>
        <v>105.03</v>
      </c>
      <c r="Q2870" t="str">
        <f t="shared" si="265"/>
        <v>theater</v>
      </c>
      <c r="R2870" t="str">
        <f t="shared" si="266"/>
        <v>plays</v>
      </c>
      <c r="S2870" s="10">
        <f t="shared" si="267"/>
        <v>42648.827013888891</v>
      </c>
      <c r="T2870" s="10">
        <f t="shared" si="268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9"/>
        <v>8.8500000000000002E-3</v>
      </c>
      <c r="P2871" s="6">
        <f t="shared" si="264"/>
        <v>35.4</v>
      </c>
      <c r="Q2871" t="str">
        <f t="shared" si="265"/>
        <v>theater</v>
      </c>
      <c r="R2871" t="str">
        <f t="shared" si="266"/>
        <v>plays</v>
      </c>
      <c r="S2871" s="10">
        <f t="shared" si="267"/>
        <v>42570.593530092592</v>
      </c>
      <c r="T2871" s="10">
        <f t="shared" si="268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9"/>
        <v>0.15</v>
      </c>
      <c r="P2872" s="6">
        <f t="shared" si="264"/>
        <v>83.33</v>
      </c>
      <c r="Q2872" t="str">
        <f t="shared" si="265"/>
        <v>theater</v>
      </c>
      <c r="R2872" t="str">
        <f t="shared" si="266"/>
        <v>plays</v>
      </c>
      <c r="S2872" s="10">
        <f t="shared" si="267"/>
        <v>41776.189409722225</v>
      </c>
      <c r="T2872" s="10">
        <f t="shared" si="268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9"/>
        <v>4.6699999999999998E-2</v>
      </c>
      <c r="P2873" s="6">
        <f t="shared" si="264"/>
        <v>35.92</v>
      </c>
      <c r="Q2873" t="str">
        <f t="shared" si="265"/>
        <v>theater</v>
      </c>
      <c r="R2873" t="str">
        <f t="shared" si="266"/>
        <v>plays</v>
      </c>
      <c r="S2873" s="10">
        <f t="shared" si="267"/>
        <v>41994.738576388889</v>
      </c>
      <c r="T2873" s="10">
        <f t="shared" si="268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9"/>
        <v>0</v>
      </c>
      <c r="P2874" s="6" t="e">
        <f t="shared" si="264"/>
        <v>#DIV/0!</v>
      </c>
      <c r="Q2874" t="str">
        <f t="shared" si="265"/>
        <v>theater</v>
      </c>
      <c r="R2874" t="str">
        <f t="shared" si="266"/>
        <v>plays</v>
      </c>
      <c r="S2874" s="10">
        <f t="shared" si="267"/>
        <v>42175.11618055556</v>
      </c>
      <c r="T2874" s="10">
        <f t="shared" si="268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9"/>
        <v>0.38119999999999998</v>
      </c>
      <c r="P2875" s="6">
        <f t="shared" si="264"/>
        <v>119.13</v>
      </c>
      <c r="Q2875" t="str">
        <f t="shared" si="265"/>
        <v>theater</v>
      </c>
      <c r="R2875" t="str">
        <f t="shared" si="266"/>
        <v>plays</v>
      </c>
      <c r="S2875" s="10">
        <f t="shared" si="267"/>
        <v>42032.817488425921</v>
      </c>
      <c r="T2875" s="10">
        <f t="shared" si="268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9"/>
        <v>5.4199999999999998E-2</v>
      </c>
      <c r="P2876" s="6">
        <f t="shared" si="264"/>
        <v>90.33</v>
      </c>
      <c r="Q2876" t="str">
        <f t="shared" si="265"/>
        <v>theater</v>
      </c>
      <c r="R2876" t="str">
        <f t="shared" si="266"/>
        <v>plays</v>
      </c>
      <c r="S2876" s="10">
        <f t="shared" si="267"/>
        <v>42752.84474537037</v>
      </c>
      <c r="T2876" s="10">
        <f t="shared" si="268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9"/>
        <v>3.5E-4</v>
      </c>
      <c r="P2877" s="6">
        <f t="shared" si="264"/>
        <v>2.33</v>
      </c>
      <c r="Q2877" t="str">
        <f t="shared" si="265"/>
        <v>theater</v>
      </c>
      <c r="R2877" t="str">
        <f t="shared" si="266"/>
        <v>plays</v>
      </c>
      <c r="S2877" s="10">
        <f t="shared" si="267"/>
        <v>42495.128391203703</v>
      </c>
      <c r="T2877" s="10">
        <f t="shared" si="268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9"/>
        <v>0</v>
      </c>
      <c r="P2878" s="6" t="e">
        <f t="shared" si="264"/>
        <v>#DIV/0!</v>
      </c>
      <c r="Q2878" t="str">
        <f t="shared" si="265"/>
        <v>theater</v>
      </c>
      <c r="R2878" t="str">
        <f t="shared" si="266"/>
        <v>plays</v>
      </c>
      <c r="S2878" s="10">
        <f t="shared" si="267"/>
        <v>42201.743969907402</v>
      </c>
      <c r="T2878" s="10">
        <f t="shared" si="268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9"/>
        <v>0.10833333333333334</v>
      </c>
      <c r="P2879" s="6">
        <f t="shared" si="264"/>
        <v>108.33</v>
      </c>
      <c r="Q2879" t="str">
        <f t="shared" si="265"/>
        <v>theater</v>
      </c>
      <c r="R2879" t="str">
        <f t="shared" si="266"/>
        <v>plays</v>
      </c>
      <c r="S2879" s="10">
        <f t="shared" si="267"/>
        <v>42704.708333333328</v>
      </c>
      <c r="T2879" s="10">
        <f t="shared" si="268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9"/>
        <v>2.1000000000000001E-2</v>
      </c>
      <c r="P2880" s="6">
        <f t="shared" si="264"/>
        <v>15.75</v>
      </c>
      <c r="Q2880" t="str">
        <f t="shared" si="265"/>
        <v>theater</v>
      </c>
      <c r="R2880" t="str">
        <f t="shared" si="266"/>
        <v>plays</v>
      </c>
      <c r="S2880" s="10">
        <f t="shared" si="267"/>
        <v>42188.615682870368</v>
      </c>
      <c r="T2880" s="10">
        <f t="shared" si="268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9"/>
        <v>2.5892857142857141E-3</v>
      </c>
      <c r="P2881" s="6">
        <f t="shared" si="264"/>
        <v>29</v>
      </c>
      <c r="Q2881" t="str">
        <f t="shared" si="265"/>
        <v>theater</v>
      </c>
      <c r="R2881" t="str">
        <f t="shared" si="266"/>
        <v>plays</v>
      </c>
      <c r="S2881" s="10">
        <f t="shared" si="267"/>
        <v>42389.725243055553</v>
      </c>
      <c r="T2881" s="10">
        <f t="shared" si="268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9"/>
        <v>0.23333333333333334</v>
      </c>
      <c r="P2882" s="6">
        <f t="shared" ref="P2882:P2945" si="270">ROUND(E2882/L2882,2)</f>
        <v>96.55</v>
      </c>
      <c r="Q2882" t="str">
        <f t="shared" si="265"/>
        <v>theater</v>
      </c>
      <c r="R2882" t="str">
        <f t="shared" si="266"/>
        <v>plays</v>
      </c>
      <c r="S2882" s="10">
        <f t="shared" si="267"/>
        <v>42236.711805555555</v>
      </c>
      <c r="T2882" s="10">
        <f t="shared" si="268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269"/>
        <v>0</v>
      </c>
      <c r="P2883" s="6" t="e">
        <f t="shared" si="270"/>
        <v>#DIV/0!</v>
      </c>
      <c r="Q2883" t="str">
        <f t="shared" ref="Q2883:Q2946" si="271">LEFT($N2883,FIND("/",$N2883)-1)</f>
        <v>theater</v>
      </c>
      <c r="R2883" t="str">
        <f t="shared" ref="R2883:R2946" si="272">RIGHT($N2883,LEN($N2883)-FIND("/",$N2883))</f>
        <v>plays</v>
      </c>
      <c r="S2883" s="10">
        <f t="shared" ref="S2883:S2946" si="273">((($I2883/60)/60)/24)+DATE(1970,1,1)</f>
        <v>41976.639305555553</v>
      </c>
      <c r="T2883" s="10">
        <f t="shared" ref="T2883:T2946" si="274">((($J2883/60)/60)/24)+DATE(1970,1,1)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69"/>
        <v>0.33600000000000002</v>
      </c>
      <c r="P2884" s="6">
        <f t="shared" si="270"/>
        <v>63</v>
      </c>
      <c r="Q2884" t="str">
        <f t="shared" si="271"/>
        <v>theater</v>
      </c>
      <c r="R2884" t="str">
        <f t="shared" si="272"/>
        <v>plays</v>
      </c>
      <c r="S2884" s="10">
        <f t="shared" si="273"/>
        <v>42491.596273148149</v>
      </c>
      <c r="T2884" s="10">
        <f t="shared" si="274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ref="O2885:O2948" si="275">$E2885/$D2885</f>
        <v>0.1908</v>
      </c>
      <c r="P2885" s="6">
        <f t="shared" si="270"/>
        <v>381.6</v>
      </c>
      <c r="Q2885" t="str">
        <f t="shared" si="271"/>
        <v>theater</v>
      </c>
      <c r="R2885" t="str">
        <f t="shared" si="272"/>
        <v>plays</v>
      </c>
      <c r="S2885" s="10">
        <f t="shared" si="273"/>
        <v>42406.207638888889</v>
      </c>
      <c r="T2885" s="10">
        <f t="shared" si="274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5"/>
        <v>4.1111111111111114E-3</v>
      </c>
      <c r="P2886" s="6">
        <f t="shared" si="270"/>
        <v>46.25</v>
      </c>
      <c r="Q2886" t="str">
        <f t="shared" si="271"/>
        <v>theater</v>
      </c>
      <c r="R2886" t="str">
        <f t="shared" si="272"/>
        <v>plays</v>
      </c>
      <c r="S2886" s="10">
        <f t="shared" si="273"/>
        <v>41978.727256944447</v>
      </c>
      <c r="T2886" s="10">
        <f t="shared" si="274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5"/>
        <v>0.32500000000000001</v>
      </c>
      <c r="P2887" s="6">
        <f t="shared" si="270"/>
        <v>26</v>
      </c>
      <c r="Q2887" t="str">
        <f t="shared" si="271"/>
        <v>theater</v>
      </c>
      <c r="R2887" t="str">
        <f t="shared" si="272"/>
        <v>plays</v>
      </c>
      <c r="S2887" s="10">
        <f t="shared" si="273"/>
        <v>42077.034733796296</v>
      </c>
      <c r="T2887" s="10">
        <f t="shared" si="274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5"/>
        <v>0.05</v>
      </c>
      <c r="P2888" s="6">
        <f t="shared" si="270"/>
        <v>10</v>
      </c>
      <c r="Q2888" t="str">
        <f t="shared" si="271"/>
        <v>theater</v>
      </c>
      <c r="R2888" t="str">
        <f t="shared" si="272"/>
        <v>plays</v>
      </c>
      <c r="S2888" s="10">
        <f t="shared" si="273"/>
        <v>42266.165972222225</v>
      </c>
      <c r="T2888" s="10">
        <f t="shared" si="274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5"/>
        <v>1.6666666666666668E-3</v>
      </c>
      <c r="P2889" s="6">
        <f t="shared" si="270"/>
        <v>5</v>
      </c>
      <c r="Q2889" t="str">
        <f t="shared" si="271"/>
        <v>theater</v>
      </c>
      <c r="R2889" t="str">
        <f t="shared" si="272"/>
        <v>plays</v>
      </c>
      <c r="S2889" s="10">
        <f t="shared" si="273"/>
        <v>42015.427361111113</v>
      </c>
      <c r="T2889" s="10">
        <f t="shared" si="274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5"/>
        <v>0</v>
      </c>
      <c r="P2890" s="6" t="e">
        <f t="shared" si="270"/>
        <v>#DIV/0!</v>
      </c>
      <c r="Q2890" t="str">
        <f t="shared" si="271"/>
        <v>theater</v>
      </c>
      <c r="R2890" t="str">
        <f t="shared" si="272"/>
        <v>plays</v>
      </c>
      <c r="S2890" s="10">
        <f t="shared" si="273"/>
        <v>41930.207638888889</v>
      </c>
      <c r="T2890" s="10">
        <f t="shared" si="274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5"/>
        <v>0.38066666666666665</v>
      </c>
      <c r="P2891" s="6">
        <f t="shared" si="270"/>
        <v>81.569999999999993</v>
      </c>
      <c r="Q2891" t="str">
        <f t="shared" si="271"/>
        <v>theater</v>
      </c>
      <c r="R2891" t="str">
        <f t="shared" si="272"/>
        <v>plays</v>
      </c>
      <c r="S2891" s="10">
        <f t="shared" si="273"/>
        <v>41880.863252314812</v>
      </c>
      <c r="T2891" s="10">
        <f t="shared" si="274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5"/>
        <v>1.0500000000000001E-2</v>
      </c>
      <c r="P2892" s="6">
        <f t="shared" si="270"/>
        <v>7</v>
      </c>
      <c r="Q2892" t="str">
        <f t="shared" si="271"/>
        <v>theater</v>
      </c>
      <c r="R2892" t="str">
        <f t="shared" si="272"/>
        <v>plays</v>
      </c>
      <c r="S2892" s="10">
        <f t="shared" si="273"/>
        <v>41860.125</v>
      </c>
      <c r="T2892" s="10">
        <f t="shared" si="274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5"/>
        <v>2.7300000000000001E-2</v>
      </c>
      <c r="P2893" s="6">
        <f t="shared" si="270"/>
        <v>27.3</v>
      </c>
      <c r="Q2893" t="str">
        <f t="shared" si="271"/>
        <v>theater</v>
      </c>
      <c r="R2893" t="str">
        <f t="shared" si="272"/>
        <v>plays</v>
      </c>
      <c r="S2893" s="10">
        <f t="shared" si="273"/>
        <v>42475.84175925926</v>
      </c>
      <c r="T2893" s="10">
        <f t="shared" si="274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5"/>
        <v>9.0909090909090912E-2</v>
      </c>
      <c r="P2894" s="6">
        <f t="shared" si="270"/>
        <v>29.41</v>
      </c>
      <c r="Q2894" t="str">
        <f t="shared" si="271"/>
        <v>theater</v>
      </c>
      <c r="R2894" t="str">
        <f t="shared" si="272"/>
        <v>plays</v>
      </c>
      <c r="S2894" s="10">
        <f t="shared" si="273"/>
        <v>41876.875</v>
      </c>
      <c r="T2894" s="10">
        <f t="shared" si="274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5"/>
        <v>5.0000000000000001E-3</v>
      </c>
      <c r="P2895" s="6">
        <f t="shared" si="270"/>
        <v>12.5</v>
      </c>
      <c r="Q2895" t="str">
        <f t="shared" si="271"/>
        <v>theater</v>
      </c>
      <c r="R2895" t="str">
        <f t="shared" si="272"/>
        <v>plays</v>
      </c>
      <c r="S2895" s="10">
        <f t="shared" si="273"/>
        <v>42013.083333333328</v>
      </c>
      <c r="T2895" s="10">
        <f t="shared" si="274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5"/>
        <v>0</v>
      </c>
      <c r="P2896" s="6" t="e">
        <f t="shared" si="270"/>
        <v>#DIV/0!</v>
      </c>
      <c r="Q2896" t="str">
        <f t="shared" si="271"/>
        <v>theater</v>
      </c>
      <c r="R2896" t="str">
        <f t="shared" si="272"/>
        <v>plays</v>
      </c>
      <c r="S2896" s="10">
        <f t="shared" si="273"/>
        <v>42097.944618055553</v>
      </c>
      <c r="T2896" s="10">
        <f t="shared" si="274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5"/>
        <v>4.5999999999999999E-2</v>
      </c>
      <c r="P2897" s="6">
        <f t="shared" si="270"/>
        <v>5.75</v>
      </c>
      <c r="Q2897" t="str">
        <f t="shared" si="271"/>
        <v>theater</v>
      </c>
      <c r="R2897" t="str">
        <f t="shared" si="272"/>
        <v>plays</v>
      </c>
      <c r="S2897" s="10">
        <f t="shared" si="273"/>
        <v>41812.875</v>
      </c>
      <c r="T2897" s="10">
        <f t="shared" si="274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5"/>
        <v>0.20833333333333334</v>
      </c>
      <c r="P2898" s="6">
        <f t="shared" si="270"/>
        <v>52.08</v>
      </c>
      <c r="Q2898" t="str">
        <f t="shared" si="271"/>
        <v>theater</v>
      </c>
      <c r="R2898" t="str">
        <f t="shared" si="272"/>
        <v>plays</v>
      </c>
      <c r="S2898" s="10">
        <f t="shared" si="273"/>
        <v>42716.25</v>
      </c>
      <c r="T2898" s="10">
        <f t="shared" si="274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5"/>
        <v>4.583333333333333E-2</v>
      </c>
      <c r="P2899" s="6">
        <f t="shared" si="270"/>
        <v>183.33</v>
      </c>
      <c r="Q2899" t="str">
        <f t="shared" si="271"/>
        <v>theater</v>
      </c>
      <c r="R2899" t="str">
        <f t="shared" si="272"/>
        <v>plays</v>
      </c>
      <c r="S2899" s="10">
        <f t="shared" si="273"/>
        <v>42288.645196759258</v>
      </c>
      <c r="T2899" s="10">
        <f t="shared" si="274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5"/>
        <v>4.2133333333333335E-2</v>
      </c>
      <c r="P2900" s="6">
        <f t="shared" si="270"/>
        <v>26.33</v>
      </c>
      <c r="Q2900" t="str">
        <f t="shared" si="271"/>
        <v>theater</v>
      </c>
      <c r="R2900" t="str">
        <f t="shared" si="272"/>
        <v>plays</v>
      </c>
      <c r="S2900" s="10">
        <f t="shared" si="273"/>
        <v>42308.664965277778</v>
      </c>
      <c r="T2900" s="10">
        <f t="shared" si="274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5"/>
        <v>0</v>
      </c>
      <c r="P2901" s="6" t="e">
        <f t="shared" si="270"/>
        <v>#DIV/0!</v>
      </c>
      <c r="Q2901" t="str">
        <f t="shared" si="271"/>
        <v>theater</v>
      </c>
      <c r="R2901" t="str">
        <f t="shared" si="272"/>
        <v>plays</v>
      </c>
      <c r="S2901" s="10">
        <f t="shared" si="273"/>
        <v>42575.078217592592</v>
      </c>
      <c r="T2901" s="10">
        <f t="shared" si="274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5"/>
        <v>0.61909090909090914</v>
      </c>
      <c r="P2902" s="6">
        <f t="shared" si="270"/>
        <v>486.43</v>
      </c>
      <c r="Q2902" t="str">
        <f t="shared" si="271"/>
        <v>theater</v>
      </c>
      <c r="R2902" t="str">
        <f t="shared" si="272"/>
        <v>plays</v>
      </c>
      <c r="S2902" s="10">
        <f t="shared" si="273"/>
        <v>41860.234166666669</v>
      </c>
      <c r="T2902" s="10">
        <f t="shared" si="274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5"/>
        <v>8.0000000000000002E-3</v>
      </c>
      <c r="P2903" s="6">
        <f t="shared" si="270"/>
        <v>3</v>
      </c>
      <c r="Q2903" t="str">
        <f t="shared" si="271"/>
        <v>theater</v>
      </c>
      <c r="R2903" t="str">
        <f t="shared" si="272"/>
        <v>plays</v>
      </c>
      <c r="S2903" s="10">
        <f t="shared" si="273"/>
        <v>42042.904386574075</v>
      </c>
      <c r="T2903" s="10">
        <f t="shared" si="274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5"/>
        <v>1.6666666666666666E-4</v>
      </c>
      <c r="P2904" s="6">
        <f t="shared" si="270"/>
        <v>25</v>
      </c>
      <c r="Q2904" t="str">
        <f t="shared" si="271"/>
        <v>theater</v>
      </c>
      <c r="R2904" t="str">
        <f t="shared" si="272"/>
        <v>plays</v>
      </c>
      <c r="S2904" s="10">
        <f t="shared" si="273"/>
        <v>42240.439768518518</v>
      </c>
      <c r="T2904" s="10">
        <f t="shared" si="274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5"/>
        <v>7.7999999999999996E-3</v>
      </c>
      <c r="P2905" s="6">
        <f t="shared" si="270"/>
        <v>9.75</v>
      </c>
      <c r="Q2905" t="str">
        <f t="shared" si="271"/>
        <v>theater</v>
      </c>
      <c r="R2905" t="str">
        <f t="shared" si="272"/>
        <v>plays</v>
      </c>
      <c r="S2905" s="10">
        <f t="shared" si="273"/>
        <v>42256.166874999995</v>
      </c>
      <c r="T2905" s="10">
        <f t="shared" si="274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5"/>
        <v>0.05</v>
      </c>
      <c r="P2906" s="6">
        <f t="shared" si="270"/>
        <v>18.75</v>
      </c>
      <c r="Q2906" t="str">
        <f t="shared" si="271"/>
        <v>theater</v>
      </c>
      <c r="R2906" t="str">
        <f t="shared" si="272"/>
        <v>plays</v>
      </c>
      <c r="S2906" s="10">
        <f t="shared" si="273"/>
        <v>41952.5</v>
      </c>
      <c r="T2906" s="10">
        <f t="shared" si="274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5"/>
        <v>0.17771428571428571</v>
      </c>
      <c r="P2907" s="6">
        <f t="shared" si="270"/>
        <v>36.590000000000003</v>
      </c>
      <c r="Q2907" t="str">
        <f t="shared" si="271"/>
        <v>theater</v>
      </c>
      <c r="R2907" t="str">
        <f t="shared" si="272"/>
        <v>plays</v>
      </c>
      <c r="S2907" s="10">
        <f t="shared" si="273"/>
        <v>42620.056863425925</v>
      </c>
      <c r="T2907" s="10">
        <f t="shared" si="274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5"/>
        <v>9.4166666666666662E-2</v>
      </c>
      <c r="P2908" s="6">
        <f t="shared" si="270"/>
        <v>80.709999999999994</v>
      </c>
      <c r="Q2908" t="str">
        <f t="shared" si="271"/>
        <v>theater</v>
      </c>
      <c r="R2908" t="str">
        <f t="shared" si="272"/>
        <v>plays</v>
      </c>
      <c r="S2908" s="10">
        <f t="shared" si="273"/>
        <v>42217.041666666672</v>
      </c>
      <c r="T2908" s="10">
        <f t="shared" si="274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5"/>
        <v>8.0000000000000004E-4</v>
      </c>
      <c r="P2909" s="6">
        <f t="shared" si="270"/>
        <v>1</v>
      </c>
      <c r="Q2909" t="str">
        <f t="shared" si="271"/>
        <v>theater</v>
      </c>
      <c r="R2909" t="str">
        <f t="shared" si="272"/>
        <v>plays</v>
      </c>
      <c r="S2909" s="10">
        <f t="shared" si="273"/>
        <v>42504.877743055549</v>
      </c>
      <c r="T2909" s="10">
        <f t="shared" si="274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5"/>
        <v>2.75E-2</v>
      </c>
      <c r="P2910" s="6">
        <f t="shared" si="270"/>
        <v>52.8</v>
      </c>
      <c r="Q2910" t="str">
        <f t="shared" si="271"/>
        <v>theater</v>
      </c>
      <c r="R2910" t="str">
        <f t="shared" si="272"/>
        <v>plays</v>
      </c>
      <c r="S2910" s="10">
        <f t="shared" si="273"/>
        <v>42529.731701388882</v>
      </c>
      <c r="T2910" s="10">
        <f t="shared" si="274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5"/>
        <v>1.1111111111111112E-4</v>
      </c>
      <c r="P2911" s="6">
        <f t="shared" si="270"/>
        <v>20</v>
      </c>
      <c r="Q2911" t="str">
        <f t="shared" si="271"/>
        <v>theater</v>
      </c>
      <c r="R2911" t="str">
        <f t="shared" si="272"/>
        <v>plays</v>
      </c>
      <c r="S2911" s="10">
        <f t="shared" si="273"/>
        <v>41968.823611111111</v>
      </c>
      <c r="T2911" s="10">
        <f t="shared" si="274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5"/>
        <v>3.3333333333333335E-5</v>
      </c>
      <c r="P2912" s="6">
        <f t="shared" si="270"/>
        <v>1</v>
      </c>
      <c r="Q2912" t="str">
        <f t="shared" si="271"/>
        <v>theater</v>
      </c>
      <c r="R2912" t="str">
        <f t="shared" si="272"/>
        <v>plays</v>
      </c>
      <c r="S2912" s="10">
        <f t="shared" si="273"/>
        <v>42167.841284722221</v>
      </c>
      <c r="T2912" s="10">
        <f t="shared" si="274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5"/>
        <v>0.36499999999999999</v>
      </c>
      <c r="P2913" s="6">
        <f t="shared" si="270"/>
        <v>46.93</v>
      </c>
      <c r="Q2913" t="str">
        <f t="shared" si="271"/>
        <v>theater</v>
      </c>
      <c r="R2913" t="str">
        <f t="shared" si="272"/>
        <v>plays</v>
      </c>
      <c r="S2913" s="10">
        <f t="shared" si="273"/>
        <v>42182.768819444449</v>
      </c>
      <c r="T2913" s="10">
        <f t="shared" si="274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5"/>
        <v>0.14058171745152354</v>
      </c>
      <c r="P2914" s="6">
        <f t="shared" si="270"/>
        <v>78.08</v>
      </c>
      <c r="Q2914" t="str">
        <f t="shared" si="271"/>
        <v>theater</v>
      </c>
      <c r="R2914" t="str">
        <f t="shared" si="272"/>
        <v>plays</v>
      </c>
      <c r="S2914" s="10">
        <f t="shared" si="273"/>
        <v>42384.131643518514</v>
      </c>
      <c r="T2914" s="10">
        <f t="shared" si="274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5"/>
        <v>2.0000000000000001E-4</v>
      </c>
      <c r="P2915" s="6">
        <f t="shared" si="270"/>
        <v>1</v>
      </c>
      <c r="Q2915" t="str">
        <f t="shared" si="271"/>
        <v>theater</v>
      </c>
      <c r="R2915" t="str">
        <f t="shared" si="272"/>
        <v>plays</v>
      </c>
      <c r="S2915" s="10">
        <f t="shared" si="273"/>
        <v>41888.922905092593</v>
      </c>
      <c r="T2915" s="10">
        <f t="shared" si="274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5"/>
        <v>4.0000000000000003E-5</v>
      </c>
      <c r="P2916" s="6">
        <f t="shared" si="270"/>
        <v>1</v>
      </c>
      <c r="Q2916" t="str">
        <f t="shared" si="271"/>
        <v>theater</v>
      </c>
      <c r="R2916" t="str">
        <f t="shared" si="272"/>
        <v>plays</v>
      </c>
      <c r="S2916" s="10">
        <f t="shared" si="273"/>
        <v>42077.865671296298</v>
      </c>
      <c r="T2916" s="10">
        <f t="shared" si="274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5"/>
        <v>0.61099999999999999</v>
      </c>
      <c r="P2917" s="6">
        <f t="shared" si="270"/>
        <v>203.67</v>
      </c>
      <c r="Q2917" t="str">
        <f t="shared" si="271"/>
        <v>theater</v>
      </c>
      <c r="R2917" t="str">
        <f t="shared" si="272"/>
        <v>plays</v>
      </c>
      <c r="S2917" s="10">
        <f t="shared" si="273"/>
        <v>42445.356365740736</v>
      </c>
      <c r="T2917" s="10">
        <f t="shared" si="274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5"/>
        <v>7.8378378378378383E-2</v>
      </c>
      <c r="P2918" s="6">
        <f t="shared" si="270"/>
        <v>20.71</v>
      </c>
      <c r="Q2918" t="str">
        <f t="shared" si="271"/>
        <v>theater</v>
      </c>
      <c r="R2918" t="str">
        <f t="shared" si="272"/>
        <v>plays</v>
      </c>
      <c r="S2918" s="10">
        <f t="shared" si="273"/>
        <v>41778.476724537039</v>
      </c>
      <c r="T2918" s="10">
        <f t="shared" si="274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5"/>
        <v>0.2185</v>
      </c>
      <c r="P2919" s="6">
        <f t="shared" si="270"/>
        <v>48.56</v>
      </c>
      <c r="Q2919" t="str">
        <f t="shared" si="271"/>
        <v>theater</v>
      </c>
      <c r="R2919" t="str">
        <f t="shared" si="272"/>
        <v>plays</v>
      </c>
      <c r="S2919" s="10">
        <f t="shared" si="273"/>
        <v>42263.234340277777</v>
      </c>
      <c r="T2919" s="10">
        <f t="shared" si="274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5"/>
        <v>0.27239999999999998</v>
      </c>
      <c r="P2920" s="6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10">
        <f t="shared" si="273"/>
        <v>42306.629710648151</v>
      </c>
      <c r="T2920" s="10">
        <f t="shared" si="274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5"/>
        <v>8.5000000000000006E-2</v>
      </c>
      <c r="P2921" s="6">
        <f t="shared" si="270"/>
        <v>8.5</v>
      </c>
      <c r="Q2921" t="str">
        <f t="shared" si="271"/>
        <v>theater</v>
      </c>
      <c r="R2921" t="str">
        <f t="shared" si="272"/>
        <v>plays</v>
      </c>
      <c r="S2921" s="10">
        <f t="shared" si="273"/>
        <v>41856.61954861111</v>
      </c>
      <c r="T2921" s="10">
        <f t="shared" si="274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5"/>
        <v>0.26840000000000003</v>
      </c>
      <c r="P2922" s="6">
        <f t="shared" si="270"/>
        <v>51.62</v>
      </c>
      <c r="Q2922" t="str">
        <f t="shared" si="271"/>
        <v>theater</v>
      </c>
      <c r="R2922" t="str">
        <f t="shared" si="272"/>
        <v>plays</v>
      </c>
      <c r="S2922" s="10">
        <f t="shared" si="273"/>
        <v>42088.750810185185</v>
      </c>
      <c r="T2922" s="10">
        <f t="shared" si="274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5"/>
        <v>1.29</v>
      </c>
      <c r="P2923" s="6">
        <f t="shared" si="270"/>
        <v>43</v>
      </c>
      <c r="Q2923" t="str">
        <f t="shared" si="271"/>
        <v>theater</v>
      </c>
      <c r="R2923" t="str">
        <f t="shared" si="272"/>
        <v>musical</v>
      </c>
      <c r="S2923" s="10">
        <f t="shared" si="273"/>
        <v>41907.886620370373</v>
      </c>
      <c r="T2923" s="10">
        <f t="shared" si="274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5"/>
        <v>1</v>
      </c>
      <c r="P2924" s="6">
        <f t="shared" si="270"/>
        <v>83.33</v>
      </c>
      <c r="Q2924" t="str">
        <f t="shared" si="271"/>
        <v>theater</v>
      </c>
      <c r="R2924" t="str">
        <f t="shared" si="272"/>
        <v>musical</v>
      </c>
      <c r="S2924" s="10">
        <f t="shared" si="273"/>
        <v>42142.874155092592</v>
      </c>
      <c r="T2924" s="10">
        <f t="shared" si="274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5"/>
        <v>1</v>
      </c>
      <c r="P2925" s="6">
        <f t="shared" si="270"/>
        <v>30</v>
      </c>
      <c r="Q2925" t="str">
        <f t="shared" si="271"/>
        <v>theater</v>
      </c>
      <c r="R2925" t="str">
        <f t="shared" si="272"/>
        <v>musical</v>
      </c>
      <c r="S2925" s="10">
        <f t="shared" si="273"/>
        <v>42028.125</v>
      </c>
      <c r="T2925" s="10">
        <f t="shared" si="274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5"/>
        <v>1.032</v>
      </c>
      <c r="P2926" s="6">
        <f t="shared" si="270"/>
        <v>175.51</v>
      </c>
      <c r="Q2926" t="str">
        <f t="shared" si="271"/>
        <v>theater</v>
      </c>
      <c r="R2926" t="str">
        <f t="shared" si="272"/>
        <v>musical</v>
      </c>
      <c r="S2926" s="10">
        <f t="shared" si="273"/>
        <v>42133.165972222225</v>
      </c>
      <c r="T2926" s="10">
        <f t="shared" si="274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5"/>
        <v>1.0244597777777777</v>
      </c>
      <c r="P2927" s="6">
        <f t="shared" si="270"/>
        <v>231.66</v>
      </c>
      <c r="Q2927" t="str">
        <f t="shared" si="271"/>
        <v>theater</v>
      </c>
      <c r="R2927" t="str">
        <f t="shared" si="272"/>
        <v>musical</v>
      </c>
      <c r="S2927" s="10">
        <f t="shared" si="273"/>
        <v>41893.584120370368</v>
      </c>
      <c r="T2927" s="10">
        <f t="shared" si="274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5"/>
        <v>1.25</v>
      </c>
      <c r="P2928" s="6">
        <f t="shared" si="270"/>
        <v>75</v>
      </c>
      <c r="Q2928" t="str">
        <f t="shared" si="271"/>
        <v>theater</v>
      </c>
      <c r="R2928" t="str">
        <f t="shared" si="272"/>
        <v>musical</v>
      </c>
      <c r="S2928" s="10">
        <f t="shared" si="273"/>
        <v>42058.765960648147</v>
      </c>
      <c r="T2928" s="10">
        <f t="shared" si="274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5"/>
        <v>1.3083333333333333</v>
      </c>
      <c r="P2929" s="6">
        <f t="shared" si="270"/>
        <v>112.14</v>
      </c>
      <c r="Q2929" t="str">
        <f t="shared" si="271"/>
        <v>theater</v>
      </c>
      <c r="R2929" t="str">
        <f t="shared" si="272"/>
        <v>musical</v>
      </c>
      <c r="S2929" s="10">
        <f t="shared" si="273"/>
        <v>41835.208333333336</v>
      </c>
      <c r="T2929" s="10">
        <f t="shared" si="274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5"/>
        <v>1</v>
      </c>
      <c r="P2930" s="6">
        <f t="shared" si="270"/>
        <v>41.67</v>
      </c>
      <c r="Q2930" t="str">
        <f t="shared" si="271"/>
        <v>theater</v>
      </c>
      <c r="R2930" t="str">
        <f t="shared" si="272"/>
        <v>musical</v>
      </c>
      <c r="S2930" s="10">
        <f t="shared" si="273"/>
        <v>42433.998217592598</v>
      </c>
      <c r="T2930" s="10">
        <f t="shared" si="274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5"/>
        <v>1.02069375</v>
      </c>
      <c r="P2931" s="6">
        <f t="shared" si="270"/>
        <v>255.17</v>
      </c>
      <c r="Q2931" t="str">
        <f t="shared" si="271"/>
        <v>theater</v>
      </c>
      <c r="R2931" t="str">
        <f t="shared" si="272"/>
        <v>musical</v>
      </c>
      <c r="S2931" s="10">
        <f t="shared" si="273"/>
        <v>41784.564328703702</v>
      </c>
      <c r="T2931" s="10">
        <f t="shared" si="274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5"/>
        <v>1.0092000000000001</v>
      </c>
      <c r="P2932" s="6">
        <f t="shared" si="270"/>
        <v>162.77000000000001</v>
      </c>
      <c r="Q2932" t="str">
        <f t="shared" si="271"/>
        <v>theater</v>
      </c>
      <c r="R2932" t="str">
        <f t="shared" si="272"/>
        <v>musical</v>
      </c>
      <c r="S2932" s="10">
        <f t="shared" si="273"/>
        <v>42131.584074074075</v>
      </c>
      <c r="T2932" s="10">
        <f t="shared" si="274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5"/>
        <v>1.06</v>
      </c>
      <c r="P2933" s="6">
        <f t="shared" si="270"/>
        <v>88.33</v>
      </c>
      <c r="Q2933" t="str">
        <f t="shared" si="271"/>
        <v>theater</v>
      </c>
      <c r="R2933" t="str">
        <f t="shared" si="272"/>
        <v>musical</v>
      </c>
      <c r="S2933" s="10">
        <f t="shared" si="273"/>
        <v>41897.255555555559</v>
      </c>
      <c r="T2933" s="10">
        <f t="shared" si="274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5"/>
        <v>1.0509677419354839</v>
      </c>
      <c r="P2934" s="6">
        <f t="shared" si="270"/>
        <v>85.74</v>
      </c>
      <c r="Q2934" t="str">
        <f t="shared" si="271"/>
        <v>theater</v>
      </c>
      <c r="R2934" t="str">
        <f t="shared" si="272"/>
        <v>musical</v>
      </c>
      <c r="S2934" s="10">
        <f t="shared" si="273"/>
        <v>42056.458333333328</v>
      </c>
      <c r="T2934" s="10">
        <f t="shared" si="274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5"/>
        <v>1.0276000000000001</v>
      </c>
      <c r="P2935" s="6">
        <f t="shared" si="270"/>
        <v>47.57</v>
      </c>
      <c r="Q2935" t="str">
        <f t="shared" si="271"/>
        <v>theater</v>
      </c>
      <c r="R2935" t="str">
        <f t="shared" si="272"/>
        <v>musical</v>
      </c>
      <c r="S2935" s="10">
        <f t="shared" si="273"/>
        <v>42525.956631944442</v>
      </c>
      <c r="T2935" s="10">
        <f t="shared" si="274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5"/>
        <v>1.08</v>
      </c>
      <c r="P2936" s="6">
        <f t="shared" si="270"/>
        <v>72.97</v>
      </c>
      <c r="Q2936" t="str">
        <f t="shared" si="271"/>
        <v>theater</v>
      </c>
      <c r="R2936" t="str">
        <f t="shared" si="272"/>
        <v>musical</v>
      </c>
      <c r="S2936" s="10">
        <f t="shared" si="273"/>
        <v>41805.636157407411</v>
      </c>
      <c r="T2936" s="10">
        <f t="shared" si="274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5"/>
        <v>1.0088571428571429</v>
      </c>
      <c r="P2937" s="6">
        <f t="shared" si="270"/>
        <v>90.54</v>
      </c>
      <c r="Q2937" t="str">
        <f t="shared" si="271"/>
        <v>theater</v>
      </c>
      <c r="R2937" t="str">
        <f t="shared" si="272"/>
        <v>musical</v>
      </c>
      <c r="S2937" s="10">
        <f t="shared" si="273"/>
        <v>42611.708333333328</v>
      </c>
      <c r="T2937" s="10">
        <f t="shared" si="274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5"/>
        <v>1.28</v>
      </c>
      <c r="P2938" s="6">
        <f t="shared" si="270"/>
        <v>37.65</v>
      </c>
      <c r="Q2938" t="str">
        <f t="shared" si="271"/>
        <v>theater</v>
      </c>
      <c r="R2938" t="str">
        <f t="shared" si="272"/>
        <v>musical</v>
      </c>
      <c r="S2938" s="10">
        <f t="shared" si="273"/>
        <v>41925.207638888889</v>
      </c>
      <c r="T2938" s="10">
        <f t="shared" si="274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5"/>
        <v>1.3333333333333333</v>
      </c>
      <c r="P2939" s="6">
        <f t="shared" si="270"/>
        <v>36.36</v>
      </c>
      <c r="Q2939" t="str">
        <f t="shared" si="271"/>
        <v>theater</v>
      </c>
      <c r="R2939" t="str">
        <f t="shared" si="272"/>
        <v>musical</v>
      </c>
      <c r="S2939" s="10">
        <f t="shared" si="273"/>
        <v>41833.457326388889</v>
      </c>
      <c r="T2939" s="10">
        <f t="shared" si="274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5"/>
        <v>1.0137499999999999</v>
      </c>
      <c r="P2940" s="6">
        <f t="shared" si="270"/>
        <v>126.72</v>
      </c>
      <c r="Q2940" t="str">
        <f t="shared" si="271"/>
        <v>theater</v>
      </c>
      <c r="R2940" t="str">
        <f t="shared" si="272"/>
        <v>musical</v>
      </c>
      <c r="S2940" s="10">
        <f t="shared" si="273"/>
        <v>42034.703865740739</v>
      </c>
      <c r="T2940" s="10">
        <f t="shared" si="274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5"/>
        <v>1.0287500000000001</v>
      </c>
      <c r="P2941" s="6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10">
        <f t="shared" si="273"/>
        <v>41879.041666666664</v>
      </c>
      <c r="T2941" s="10">
        <f t="shared" si="274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5"/>
        <v>1.0724</v>
      </c>
      <c r="P2942" s="6">
        <f t="shared" si="270"/>
        <v>81.239999999999995</v>
      </c>
      <c r="Q2942" t="str">
        <f t="shared" si="271"/>
        <v>theater</v>
      </c>
      <c r="R2942" t="str">
        <f t="shared" si="272"/>
        <v>musical</v>
      </c>
      <c r="S2942" s="10">
        <f t="shared" si="273"/>
        <v>42022.773356481484</v>
      </c>
      <c r="T2942" s="10">
        <f t="shared" si="274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5"/>
        <v>4.0000000000000003E-5</v>
      </c>
      <c r="P2943" s="6">
        <f t="shared" si="270"/>
        <v>1</v>
      </c>
      <c r="Q2943" t="str">
        <f t="shared" si="271"/>
        <v>theater</v>
      </c>
      <c r="R2943" t="str">
        <f t="shared" si="272"/>
        <v>spaces</v>
      </c>
      <c r="S2943" s="10">
        <f t="shared" si="273"/>
        <v>42064.960127314815</v>
      </c>
      <c r="T2943" s="10">
        <f t="shared" si="274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5"/>
        <v>0.20424999999999999</v>
      </c>
      <c r="P2944" s="6">
        <f t="shared" si="270"/>
        <v>202.23</v>
      </c>
      <c r="Q2944" t="str">
        <f t="shared" si="271"/>
        <v>theater</v>
      </c>
      <c r="R2944" t="str">
        <f t="shared" si="272"/>
        <v>spaces</v>
      </c>
      <c r="S2944" s="10">
        <f t="shared" si="273"/>
        <v>42354.845833333333</v>
      </c>
      <c r="T2944" s="10">
        <f t="shared" si="274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5"/>
        <v>0</v>
      </c>
      <c r="P2945" s="6" t="e">
        <f t="shared" si="270"/>
        <v>#DIV/0!</v>
      </c>
      <c r="Q2945" t="str">
        <f t="shared" si="271"/>
        <v>theater</v>
      </c>
      <c r="R2945" t="str">
        <f t="shared" si="272"/>
        <v>spaces</v>
      </c>
      <c r="S2945" s="10">
        <f t="shared" si="273"/>
        <v>42107.129398148143</v>
      </c>
      <c r="T2945" s="10">
        <f t="shared" si="274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5"/>
        <v>0.01</v>
      </c>
      <c r="P2946" s="6">
        <f t="shared" ref="P2946:P3009" si="276">ROUND(E2946/L2946,2)</f>
        <v>100</v>
      </c>
      <c r="Q2946" t="str">
        <f t="shared" si="271"/>
        <v>theater</v>
      </c>
      <c r="R2946" t="str">
        <f t="shared" si="272"/>
        <v>spaces</v>
      </c>
      <c r="S2946" s="10">
        <f t="shared" si="273"/>
        <v>42162.9143287037</v>
      </c>
      <c r="T2946" s="10">
        <f t="shared" si="274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275"/>
        <v>0</v>
      </c>
      <c r="P2947" s="6" t="e">
        <f t="shared" si="276"/>
        <v>#DIV/0!</v>
      </c>
      <c r="Q2947" t="str">
        <f t="shared" ref="Q2947:Q3010" si="277">LEFT($N2947,FIND("/",$N2947)-1)</f>
        <v>theater</v>
      </c>
      <c r="R2947" t="str">
        <f t="shared" ref="R2947:R3010" si="278">RIGHT($N2947,LEN($N2947)-FIND("/",$N2947))</f>
        <v>spaces</v>
      </c>
      <c r="S2947" s="10">
        <f t="shared" ref="S2947:S3010" si="279">((($I2947/60)/60)/24)+DATE(1970,1,1)</f>
        <v>42148.139583333337</v>
      </c>
      <c r="T2947" s="10">
        <f t="shared" ref="T2947:T3010" si="280">((($J2947/60)/60)/24)+DATE(1970,1,1)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5"/>
        <v>1E-3</v>
      </c>
      <c r="P2948" s="6">
        <f t="shared" si="276"/>
        <v>1</v>
      </c>
      <c r="Q2948" t="str">
        <f t="shared" si="277"/>
        <v>theater</v>
      </c>
      <c r="R2948" t="str">
        <f t="shared" si="278"/>
        <v>spaces</v>
      </c>
      <c r="S2948" s="10">
        <f t="shared" si="279"/>
        <v>42597.531157407408</v>
      </c>
      <c r="T2948" s="10">
        <f t="shared" si="280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ref="O2949:O3012" si="281">$E2949/$D2949</f>
        <v>4.2880000000000001E-2</v>
      </c>
      <c r="P2949" s="6">
        <f t="shared" si="276"/>
        <v>82.46</v>
      </c>
      <c r="Q2949" t="str">
        <f t="shared" si="277"/>
        <v>theater</v>
      </c>
      <c r="R2949" t="str">
        <f t="shared" si="278"/>
        <v>spaces</v>
      </c>
      <c r="S2949" s="10">
        <f t="shared" si="279"/>
        <v>42698.715972222228</v>
      </c>
      <c r="T2949" s="10">
        <f t="shared" si="280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81"/>
        <v>4.8000000000000001E-5</v>
      </c>
      <c r="P2950" s="6">
        <f t="shared" si="276"/>
        <v>2.67</v>
      </c>
      <c r="Q2950" t="str">
        <f t="shared" si="277"/>
        <v>theater</v>
      </c>
      <c r="R2950" t="str">
        <f t="shared" si="278"/>
        <v>spaces</v>
      </c>
      <c r="S2950" s="10">
        <f t="shared" si="279"/>
        <v>42157.649224537032</v>
      </c>
      <c r="T2950" s="10">
        <f t="shared" si="280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81"/>
        <v>2.5000000000000001E-2</v>
      </c>
      <c r="P2951" s="6">
        <f t="shared" si="276"/>
        <v>12.5</v>
      </c>
      <c r="Q2951" t="str">
        <f t="shared" si="277"/>
        <v>theater</v>
      </c>
      <c r="R2951" t="str">
        <f t="shared" si="278"/>
        <v>spaces</v>
      </c>
      <c r="S2951" s="10">
        <f t="shared" si="279"/>
        <v>42327.864780092597</v>
      </c>
      <c r="T2951" s="10">
        <f t="shared" si="280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81"/>
        <v>0</v>
      </c>
      <c r="P2952" s="6" t="e">
        <f t="shared" si="276"/>
        <v>#DIV/0!</v>
      </c>
      <c r="Q2952" t="str">
        <f t="shared" si="277"/>
        <v>theater</v>
      </c>
      <c r="R2952" t="str">
        <f t="shared" si="278"/>
        <v>spaces</v>
      </c>
      <c r="S2952" s="10">
        <f t="shared" si="279"/>
        <v>42392.36518518519</v>
      </c>
      <c r="T2952" s="10">
        <f t="shared" si="280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81"/>
        <v>2.1919999999999999E-2</v>
      </c>
      <c r="P2953" s="6">
        <f t="shared" si="276"/>
        <v>18.899999999999999</v>
      </c>
      <c r="Q2953" t="str">
        <f t="shared" si="277"/>
        <v>theater</v>
      </c>
      <c r="R2953" t="str">
        <f t="shared" si="278"/>
        <v>spaces</v>
      </c>
      <c r="S2953" s="10">
        <f t="shared" si="279"/>
        <v>41917.802928240737</v>
      </c>
      <c r="T2953" s="10">
        <f t="shared" si="280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81"/>
        <v>8.0250000000000002E-2</v>
      </c>
      <c r="P2954" s="6">
        <f t="shared" si="276"/>
        <v>200.63</v>
      </c>
      <c r="Q2954" t="str">
        <f t="shared" si="277"/>
        <v>theater</v>
      </c>
      <c r="R2954" t="str">
        <f t="shared" si="278"/>
        <v>spaces</v>
      </c>
      <c r="S2954" s="10">
        <f t="shared" si="279"/>
        <v>42660.166666666672</v>
      </c>
      <c r="T2954" s="10">
        <f t="shared" si="280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81"/>
        <v>1.5125E-3</v>
      </c>
      <c r="P2955" s="6">
        <f t="shared" si="276"/>
        <v>201.67</v>
      </c>
      <c r="Q2955" t="str">
        <f t="shared" si="277"/>
        <v>theater</v>
      </c>
      <c r="R2955" t="str">
        <f t="shared" si="278"/>
        <v>spaces</v>
      </c>
      <c r="S2955" s="10">
        <f t="shared" si="279"/>
        <v>42285.791909722218</v>
      </c>
      <c r="T2955" s="10">
        <f t="shared" si="280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81"/>
        <v>0</v>
      </c>
      <c r="P2956" s="6" t="e">
        <f t="shared" si="276"/>
        <v>#DIV/0!</v>
      </c>
      <c r="Q2956" t="str">
        <f t="shared" si="277"/>
        <v>theater</v>
      </c>
      <c r="R2956" t="str">
        <f t="shared" si="278"/>
        <v>spaces</v>
      </c>
      <c r="S2956" s="10">
        <f t="shared" si="279"/>
        <v>42810.541701388895</v>
      </c>
      <c r="T2956" s="10">
        <f t="shared" si="280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81"/>
        <v>0.59583333333333333</v>
      </c>
      <c r="P2957" s="6">
        <f t="shared" si="276"/>
        <v>65</v>
      </c>
      <c r="Q2957" t="str">
        <f t="shared" si="277"/>
        <v>theater</v>
      </c>
      <c r="R2957" t="str">
        <f t="shared" si="278"/>
        <v>spaces</v>
      </c>
      <c r="S2957" s="10">
        <f t="shared" si="279"/>
        <v>42171.741307870368</v>
      </c>
      <c r="T2957" s="10">
        <f t="shared" si="280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81"/>
        <v>0.16734177215189874</v>
      </c>
      <c r="P2958" s="6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10">
        <f t="shared" si="279"/>
        <v>42494.958912037036</v>
      </c>
      <c r="T2958" s="10">
        <f t="shared" si="280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81"/>
        <v>1.8666666666666668E-2</v>
      </c>
      <c r="P2959" s="6">
        <f t="shared" si="276"/>
        <v>93.33</v>
      </c>
      <c r="Q2959" t="str">
        <f t="shared" si="277"/>
        <v>theater</v>
      </c>
      <c r="R2959" t="str">
        <f t="shared" si="278"/>
        <v>spaces</v>
      </c>
      <c r="S2959" s="10">
        <f t="shared" si="279"/>
        <v>42090.969583333332</v>
      </c>
      <c r="T2959" s="10">
        <f t="shared" si="280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81"/>
        <v>0</v>
      </c>
      <c r="P2960" s="6" t="e">
        <f t="shared" si="276"/>
        <v>#DIV/0!</v>
      </c>
      <c r="Q2960" t="str">
        <f t="shared" si="277"/>
        <v>theater</v>
      </c>
      <c r="R2960" t="str">
        <f t="shared" si="278"/>
        <v>spaces</v>
      </c>
      <c r="S2960" s="10">
        <f t="shared" si="279"/>
        <v>42498.73746527778</v>
      </c>
      <c r="T2960" s="10">
        <f t="shared" si="280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81"/>
        <v>0</v>
      </c>
      <c r="P2961" s="6" t="e">
        <f t="shared" si="276"/>
        <v>#DIV/0!</v>
      </c>
      <c r="Q2961" t="str">
        <f t="shared" si="277"/>
        <v>theater</v>
      </c>
      <c r="R2961" t="str">
        <f t="shared" si="278"/>
        <v>spaces</v>
      </c>
      <c r="S2961" s="10">
        <f t="shared" si="279"/>
        <v>42528.008391203708</v>
      </c>
      <c r="T2961" s="10">
        <f t="shared" si="280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81"/>
        <v>0</v>
      </c>
      <c r="P2962" s="6" t="e">
        <f t="shared" si="276"/>
        <v>#DIV/0!</v>
      </c>
      <c r="Q2962" t="str">
        <f t="shared" si="277"/>
        <v>theater</v>
      </c>
      <c r="R2962" t="str">
        <f t="shared" si="278"/>
        <v>spaces</v>
      </c>
      <c r="S2962" s="10">
        <f t="shared" si="279"/>
        <v>41893.757210648146</v>
      </c>
      <c r="T2962" s="10">
        <f t="shared" si="280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81"/>
        <v>1.0962000000000001</v>
      </c>
      <c r="P2963" s="6">
        <f t="shared" si="276"/>
        <v>50.75</v>
      </c>
      <c r="Q2963" t="str">
        <f t="shared" si="277"/>
        <v>theater</v>
      </c>
      <c r="R2963" t="str">
        <f t="shared" si="278"/>
        <v>plays</v>
      </c>
      <c r="S2963" s="10">
        <f t="shared" si="279"/>
        <v>42089.166666666672</v>
      </c>
      <c r="T2963" s="10">
        <f t="shared" si="280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81"/>
        <v>1.218</v>
      </c>
      <c r="P2964" s="6">
        <f t="shared" si="276"/>
        <v>60.9</v>
      </c>
      <c r="Q2964" t="str">
        <f t="shared" si="277"/>
        <v>theater</v>
      </c>
      <c r="R2964" t="str">
        <f t="shared" si="278"/>
        <v>plays</v>
      </c>
      <c r="S2964" s="10">
        <f t="shared" si="279"/>
        <v>42064.290972222225</v>
      </c>
      <c r="T2964" s="10">
        <f t="shared" si="280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81"/>
        <v>1.0685</v>
      </c>
      <c r="P2965" s="6">
        <f t="shared" si="276"/>
        <v>109.03</v>
      </c>
      <c r="Q2965" t="str">
        <f t="shared" si="277"/>
        <v>theater</v>
      </c>
      <c r="R2965" t="str">
        <f t="shared" si="278"/>
        <v>plays</v>
      </c>
      <c r="S2965" s="10">
        <f t="shared" si="279"/>
        <v>42187.470185185186</v>
      </c>
      <c r="T2965" s="10">
        <f t="shared" si="280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81"/>
        <v>1.0071379999999999</v>
      </c>
      <c r="P2966" s="6">
        <f t="shared" si="276"/>
        <v>25.69</v>
      </c>
      <c r="Q2966" t="str">
        <f t="shared" si="277"/>
        <v>theater</v>
      </c>
      <c r="R2966" t="str">
        <f t="shared" si="278"/>
        <v>plays</v>
      </c>
      <c r="S2966" s="10">
        <f t="shared" si="279"/>
        <v>41857.897222222222</v>
      </c>
      <c r="T2966" s="10">
        <f t="shared" si="280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81"/>
        <v>1.0900000000000001</v>
      </c>
      <c r="P2967" s="6">
        <f t="shared" si="276"/>
        <v>41.92</v>
      </c>
      <c r="Q2967" t="str">
        <f t="shared" si="277"/>
        <v>theater</v>
      </c>
      <c r="R2967" t="str">
        <f t="shared" si="278"/>
        <v>plays</v>
      </c>
      <c r="S2967" s="10">
        <f t="shared" si="279"/>
        <v>42192.729548611111</v>
      </c>
      <c r="T2967" s="10">
        <f t="shared" si="280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81"/>
        <v>1.1363000000000001</v>
      </c>
      <c r="P2968" s="6">
        <f t="shared" si="276"/>
        <v>88.77</v>
      </c>
      <c r="Q2968" t="str">
        <f t="shared" si="277"/>
        <v>theater</v>
      </c>
      <c r="R2968" t="str">
        <f t="shared" si="278"/>
        <v>plays</v>
      </c>
      <c r="S2968" s="10">
        <f t="shared" si="279"/>
        <v>42263.738564814819</v>
      </c>
      <c r="T2968" s="10">
        <f t="shared" si="280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81"/>
        <v>1.1392</v>
      </c>
      <c r="P2969" s="6">
        <f t="shared" si="276"/>
        <v>80.23</v>
      </c>
      <c r="Q2969" t="str">
        <f t="shared" si="277"/>
        <v>theater</v>
      </c>
      <c r="R2969" t="str">
        <f t="shared" si="278"/>
        <v>plays</v>
      </c>
      <c r="S2969" s="10">
        <f t="shared" si="279"/>
        <v>42072.156157407408</v>
      </c>
      <c r="T2969" s="10">
        <f t="shared" si="280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81"/>
        <v>1.06</v>
      </c>
      <c r="P2970" s="6">
        <f t="shared" si="276"/>
        <v>78.94</v>
      </c>
      <c r="Q2970" t="str">
        <f t="shared" si="277"/>
        <v>theater</v>
      </c>
      <c r="R2970" t="str">
        <f t="shared" si="278"/>
        <v>plays</v>
      </c>
      <c r="S2970" s="10">
        <f t="shared" si="279"/>
        <v>42599.165972222225</v>
      </c>
      <c r="T2970" s="10">
        <f t="shared" si="280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81"/>
        <v>1.625</v>
      </c>
      <c r="P2971" s="6">
        <f t="shared" si="276"/>
        <v>95.59</v>
      </c>
      <c r="Q2971" t="str">
        <f t="shared" si="277"/>
        <v>theater</v>
      </c>
      <c r="R2971" t="str">
        <f t="shared" si="278"/>
        <v>plays</v>
      </c>
      <c r="S2971" s="10">
        <f t="shared" si="279"/>
        <v>42127.952083333337</v>
      </c>
      <c r="T2971" s="10">
        <f t="shared" si="280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81"/>
        <v>1.06</v>
      </c>
      <c r="P2972" s="6">
        <f t="shared" si="276"/>
        <v>69.89</v>
      </c>
      <c r="Q2972" t="str">
        <f t="shared" si="277"/>
        <v>theater</v>
      </c>
      <c r="R2972" t="str">
        <f t="shared" si="278"/>
        <v>plays</v>
      </c>
      <c r="S2972" s="10">
        <f t="shared" si="279"/>
        <v>41838.669571759259</v>
      </c>
      <c r="T2972" s="10">
        <f t="shared" si="280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81"/>
        <v>1.0015624999999999</v>
      </c>
      <c r="P2973" s="6">
        <f t="shared" si="276"/>
        <v>74.53</v>
      </c>
      <c r="Q2973" t="str">
        <f t="shared" si="277"/>
        <v>theater</v>
      </c>
      <c r="R2973" t="str">
        <f t="shared" si="278"/>
        <v>plays</v>
      </c>
      <c r="S2973" s="10">
        <f t="shared" si="279"/>
        <v>41882.658310185187</v>
      </c>
      <c r="T2973" s="10">
        <f t="shared" si="280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81"/>
        <v>1.0535000000000001</v>
      </c>
      <c r="P2974" s="6">
        <f t="shared" si="276"/>
        <v>123.94</v>
      </c>
      <c r="Q2974" t="str">
        <f t="shared" si="277"/>
        <v>theater</v>
      </c>
      <c r="R2974" t="str">
        <f t="shared" si="278"/>
        <v>plays</v>
      </c>
      <c r="S2974" s="10">
        <f t="shared" si="279"/>
        <v>42709.041666666672</v>
      </c>
      <c r="T2974" s="10">
        <f t="shared" si="280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81"/>
        <v>1.748</v>
      </c>
      <c r="P2975" s="6">
        <f t="shared" si="276"/>
        <v>264.85000000000002</v>
      </c>
      <c r="Q2975" t="str">
        <f t="shared" si="277"/>
        <v>theater</v>
      </c>
      <c r="R2975" t="str">
        <f t="shared" si="278"/>
        <v>plays</v>
      </c>
      <c r="S2975" s="10">
        <f t="shared" si="279"/>
        <v>42370.166666666672</v>
      </c>
      <c r="T2975" s="10">
        <f t="shared" si="280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81"/>
        <v>1.02</v>
      </c>
      <c r="P2976" s="6">
        <f t="shared" si="276"/>
        <v>58.62</v>
      </c>
      <c r="Q2976" t="str">
        <f t="shared" si="277"/>
        <v>theater</v>
      </c>
      <c r="R2976" t="str">
        <f t="shared" si="278"/>
        <v>plays</v>
      </c>
      <c r="S2976" s="10">
        <f t="shared" si="279"/>
        <v>41908.065972222219</v>
      </c>
      <c r="T2976" s="10">
        <f t="shared" si="280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81"/>
        <v>1.00125</v>
      </c>
      <c r="P2977" s="6">
        <f t="shared" si="276"/>
        <v>70.88</v>
      </c>
      <c r="Q2977" t="str">
        <f t="shared" si="277"/>
        <v>theater</v>
      </c>
      <c r="R2977" t="str">
        <f t="shared" si="278"/>
        <v>plays</v>
      </c>
      <c r="S2977" s="10">
        <f t="shared" si="279"/>
        <v>41970.125</v>
      </c>
      <c r="T2977" s="10">
        <f t="shared" si="280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81"/>
        <v>1.7142857142857142</v>
      </c>
      <c r="P2978" s="6">
        <f t="shared" si="276"/>
        <v>8.57</v>
      </c>
      <c r="Q2978" t="str">
        <f t="shared" si="277"/>
        <v>theater</v>
      </c>
      <c r="R2978" t="str">
        <f t="shared" si="278"/>
        <v>plays</v>
      </c>
      <c r="S2978" s="10">
        <f t="shared" si="279"/>
        <v>42442.5</v>
      </c>
      <c r="T2978" s="10">
        <f t="shared" si="280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81"/>
        <v>1.1356666666666666</v>
      </c>
      <c r="P2979" s="6">
        <f t="shared" si="276"/>
        <v>113.57</v>
      </c>
      <c r="Q2979" t="str">
        <f t="shared" si="277"/>
        <v>theater</v>
      </c>
      <c r="R2979" t="str">
        <f t="shared" si="278"/>
        <v>plays</v>
      </c>
      <c r="S2979" s="10">
        <f t="shared" si="279"/>
        <v>42086.093055555553</v>
      </c>
      <c r="T2979" s="10">
        <f t="shared" si="280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81"/>
        <v>1.2946666666666666</v>
      </c>
      <c r="P2980" s="6">
        <f t="shared" si="276"/>
        <v>60.69</v>
      </c>
      <c r="Q2980" t="str">
        <f t="shared" si="277"/>
        <v>theater</v>
      </c>
      <c r="R2980" t="str">
        <f t="shared" si="278"/>
        <v>plays</v>
      </c>
      <c r="S2980" s="10">
        <f t="shared" si="279"/>
        <v>41932.249305555553</v>
      </c>
      <c r="T2980" s="10">
        <f t="shared" si="280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81"/>
        <v>1.014</v>
      </c>
      <c r="P2981" s="6">
        <f t="shared" si="276"/>
        <v>110.22</v>
      </c>
      <c r="Q2981" t="str">
        <f t="shared" si="277"/>
        <v>theater</v>
      </c>
      <c r="R2981" t="str">
        <f t="shared" si="278"/>
        <v>plays</v>
      </c>
      <c r="S2981" s="10">
        <f t="shared" si="279"/>
        <v>42010.25</v>
      </c>
      <c r="T2981" s="10">
        <f t="shared" si="280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81"/>
        <v>1.0916666666666666</v>
      </c>
      <c r="P2982" s="6">
        <f t="shared" si="276"/>
        <v>136.46</v>
      </c>
      <c r="Q2982" t="str">
        <f t="shared" si="277"/>
        <v>theater</v>
      </c>
      <c r="R2982" t="str">
        <f t="shared" si="278"/>
        <v>plays</v>
      </c>
      <c r="S2982" s="10">
        <f t="shared" si="279"/>
        <v>42240.083333333328</v>
      </c>
      <c r="T2982" s="10">
        <f t="shared" si="280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81"/>
        <v>1.28925</v>
      </c>
      <c r="P2983" s="6">
        <f t="shared" si="276"/>
        <v>53.16</v>
      </c>
      <c r="Q2983" t="str">
        <f t="shared" si="277"/>
        <v>theater</v>
      </c>
      <c r="R2983" t="str">
        <f t="shared" si="278"/>
        <v>spaces</v>
      </c>
      <c r="S2983" s="10">
        <f t="shared" si="279"/>
        <v>42270.559675925921</v>
      </c>
      <c r="T2983" s="10">
        <f t="shared" si="280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81"/>
        <v>1.0206</v>
      </c>
      <c r="P2984" s="6">
        <f t="shared" si="276"/>
        <v>86.49</v>
      </c>
      <c r="Q2984" t="str">
        <f t="shared" si="277"/>
        <v>theater</v>
      </c>
      <c r="R2984" t="str">
        <f t="shared" si="278"/>
        <v>spaces</v>
      </c>
      <c r="S2984" s="10">
        <f t="shared" si="279"/>
        <v>42411.686840277776</v>
      </c>
      <c r="T2984" s="10">
        <f t="shared" si="280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81"/>
        <v>1.465395775862069</v>
      </c>
      <c r="P2985" s="6">
        <f t="shared" si="276"/>
        <v>155.24</v>
      </c>
      <c r="Q2985" t="str">
        <f t="shared" si="277"/>
        <v>theater</v>
      </c>
      <c r="R2985" t="str">
        <f t="shared" si="278"/>
        <v>spaces</v>
      </c>
      <c r="S2985" s="10">
        <f t="shared" si="279"/>
        <v>41954.674027777779</v>
      </c>
      <c r="T2985" s="10">
        <f t="shared" si="280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81"/>
        <v>1.00352</v>
      </c>
      <c r="P2986" s="6">
        <f t="shared" si="276"/>
        <v>115.08</v>
      </c>
      <c r="Q2986" t="str">
        <f t="shared" si="277"/>
        <v>theater</v>
      </c>
      <c r="R2986" t="str">
        <f t="shared" si="278"/>
        <v>spaces</v>
      </c>
      <c r="S2986" s="10">
        <f t="shared" si="279"/>
        <v>42606.278715277775</v>
      </c>
      <c r="T2986" s="10">
        <f t="shared" si="280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81"/>
        <v>1.2164999999999999</v>
      </c>
      <c r="P2987" s="6">
        <f t="shared" si="276"/>
        <v>109.59</v>
      </c>
      <c r="Q2987" t="str">
        <f t="shared" si="277"/>
        <v>theater</v>
      </c>
      <c r="R2987" t="str">
        <f t="shared" si="278"/>
        <v>spaces</v>
      </c>
      <c r="S2987" s="10">
        <f t="shared" si="279"/>
        <v>42674.166666666672</v>
      </c>
      <c r="T2987" s="10">
        <f t="shared" si="280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81"/>
        <v>1.0549999999999999</v>
      </c>
      <c r="P2988" s="6">
        <f t="shared" si="276"/>
        <v>45.21</v>
      </c>
      <c r="Q2988" t="str">
        <f t="shared" si="277"/>
        <v>theater</v>
      </c>
      <c r="R2988" t="str">
        <f t="shared" si="278"/>
        <v>spaces</v>
      </c>
      <c r="S2988" s="10">
        <f t="shared" si="279"/>
        <v>42491.458402777775</v>
      </c>
      <c r="T2988" s="10">
        <f t="shared" si="280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81"/>
        <v>1.1040080000000001</v>
      </c>
      <c r="P2989" s="6">
        <f t="shared" si="276"/>
        <v>104.15</v>
      </c>
      <c r="Q2989" t="str">
        <f t="shared" si="277"/>
        <v>theater</v>
      </c>
      <c r="R2989" t="str">
        <f t="shared" si="278"/>
        <v>spaces</v>
      </c>
      <c r="S2989" s="10">
        <f t="shared" si="279"/>
        <v>42656</v>
      </c>
      <c r="T2989" s="10">
        <f t="shared" si="280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81"/>
        <v>1</v>
      </c>
      <c r="P2990" s="6">
        <f t="shared" si="276"/>
        <v>35.71</v>
      </c>
      <c r="Q2990" t="str">
        <f t="shared" si="277"/>
        <v>theater</v>
      </c>
      <c r="R2990" t="str">
        <f t="shared" si="278"/>
        <v>spaces</v>
      </c>
      <c r="S2990" s="10">
        <f t="shared" si="279"/>
        <v>42541.362048611118</v>
      </c>
      <c r="T2990" s="10">
        <f t="shared" si="280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81"/>
        <v>1.76535</v>
      </c>
      <c r="P2991" s="6">
        <f t="shared" si="276"/>
        <v>97</v>
      </c>
      <c r="Q2991" t="str">
        <f t="shared" si="277"/>
        <v>theater</v>
      </c>
      <c r="R2991" t="str">
        <f t="shared" si="278"/>
        <v>spaces</v>
      </c>
      <c r="S2991" s="10">
        <f t="shared" si="279"/>
        <v>42359.207638888889</v>
      </c>
      <c r="T2991" s="10">
        <f t="shared" si="280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81"/>
        <v>1</v>
      </c>
      <c r="P2992" s="6">
        <f t="shared" si="276"/>
        <v>370.37</v>
      </c>
      <c r="Q2992" t="str">
        <f t="shared" si="277"/>
        <v>theater</v>
      </c>
      <c r="R2992" t="str">
        <f t="shared" si="278"/>
        <v>spaces</v>
      </c>
      <c r="S2992" s="10">
        <f t="shared" si="279"/>
        <v>42376.57430555555</v>
      </c>
      <c r="T2992" s="10">
        <f t="shared" si="280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81"/>
        <v>1.0329411764705883</v>
      </c>
      <c r="P2993" s="6">
        <f t="shared" si="276"/>
        <v>94.41</v>
      </c>
      <c r="Q2993" t="str">
        <f t="shared" si="277"/>
        <v>theater</v>
      </c>
      <c r="R2993" t="str">
        <f t="shared" si="278"/>
        <v>spaces</v>
      </c>
      <c r="S2993" s="10">
        <f t="shared" si="279"/>
        <v>42762.837152777778</v>
      </c>
      <c r="T2993" s="10">
        <f t="shared" si="280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81"/>
        <v>1.0449999999999999</v>
      </c>
      <c r="P2994" s="6">
        <f t="shared" si="276"/>
        <v>48.98</v>
      </c>
      <c r="Q2994" t="str">
        <f t="shared" si="277"/>
        <v>theater</v>
      </c>
      <c r="R2994" t="str">
        <f t="shared" si="278"/>
        <v>spaces</v>
      </c>
      <c r="S2994" s="10">
        <f t="shared" si="279"/>
        <v>42652.767476851848</v>
      </c>
      <c r="T2994" s="10">
        <f t="shared" si="280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81"/>
        <v>1.0029999999999999</v>
      </c>
      <c r="P2995" s="6">
        <f t="shared" si="276"/>
        <v>45.59</v>
      </c>
      <c r="Q2995" t="str">
        <f t="shared" si="277"/>
        <v>theater</v>
      </c>
      <c r="R2995" t="str">
        <f t="shared" si="278"/>
        <v>spaces</v>
      </c>
      <c r="S2995" s="10">
        <f t="shared" si="279"/>
        <v>42420.838738425926</v>
      </c>
      <c r="T2995" s="10">
        <f t="shared" si="280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81"/>
        <v>4.577466666666667</v>
      </c>
      <c r="P2996" s="6">
        <f t="shared" si="276"/>
        <v>23.28</v>
      </c>
      <c r="Q2996" t="str">
        <f t="shared" si="277"/>
        <v>theater</v>
      </c>
      <c r="R2996" t="str">
        <f t="shared" si="278"/>
        <v>spaces</v>
      </c>
      <c r="S2996" s="10">
        <f t="shared" si="279"/>
        <v>41915.478842592594</v>
      </c>
      <c r="T2996" s="10">
        <f t="shared" si="280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81"/>
        <v>1.0496000000000001</v>
      </c>
      <c r="P2997" s="6">
        <f t="shared" si="276"/>
        <v>63.23</v>
      </c>
      <c r="Q2997" t="str">
        <f t="shared" si="277"/>
        <v>theater</v>
      </c>
      <c r="R2997" t="str">
        <f t="shared" si="278"/>
        <v>spaces</v>
      </c>
      <c r="S2997" s="10">
        <f t="shared" si="279"/>
        <v>42754.665173611109</v>
      </c>
      <c r="T2997" s="10">
        <f t="shared" si="280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81"/>
        <v>1.7194285714285715</v>
      </c>
      <c r="P2998" s="6">
        <f t="shared" si="276"/>
        <v>153.52000000000001</v>
      </c>
      <c r="Q2998" t="str">
        <f t="shared" si="277"/>
        <v>theater</v>
      </c>
      <c r="R2998" t="str">
        <f t="shared" si="278"/>
        <v>spaces</v>
      </c>
      <c r="S2998" s="10">
        <f t="shared" si="279"/>
        <v>42150.912500000006</v>
      </c>
      <c r="T2998" s="10">
        <f t="shared" si="280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81"/>
        <v>1.0373000000000001</v>
      </c>
      <c r="P2999" s="6">
        <f t="shared" si="276"/>
        <v>90.2</v>
      </c>
      <c r="Q2999" t="str">
        <f t="shared" si="277"/>
        <v>theater</v>
      </c>
      <c r="R2999" t="str">
        <f t="shared" si="278"/>
        <v>spaces</v>
      </c>
      <c r="S2999" s="10">
        <f t="shared" si="279"/>
        <v>42793.207638888889</v>
      </c>
      <c r="T2999" s="10">
        <f t="shared" si="280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81"/>
        <v>1.0302899999999999</v>
      </c>
      <c r="P3000" s="6">
        <f t="shared" si="276"/>
        <v>118.97</v>
      </c>
      <c r="Q3000" t="str">
        <f t="shared" si="277"/>
        <v>theater</v>
      </c>
      <c r="R3000" t="str">
        <f t="shared" si="278"/>
        <v>spaces</v>
      </c>
      <c r="S3000" s="10">
        <f t="shared" si="279"/>
        <v>41806.184027777781</v>
      </c>
      <c r="T3000" s="10">
        <f t="shared" si="280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81"/>
        <v>1.1888888888888889</v>
      </c>
      <c r="P3001" s="6">
        <f t="shared" si="276"/>
        <v>80.25</v>
      </c>
      <c r="Q3001" t="str">
        <f t="shared" si="277"/>
        <v>theater</v>
      </c>
      <c r="R3001" t="str">
        <f t="shared" si="278"/>
        <v>spaces</v>
      </c>
      <c r="S3001" s="10">
        <f t="shared" si="279"/>
        <v>42795.083333333328</v>
      </c>
      <c r="T3001" s="10">
        <f t="shared" si="280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81"/>
        <v>1</v>
      </c>
      <c r="P3002" s="6">
        <f t="shared" si="276"/>
        <v>62.5</v>
      </c>
      <c r="Q3002" t="str">
        <f t="shared" si="277"/>
        <v>theater</v>
      </c>
      <c r="R3002" t="str">
        <f t="shared" si="278"/>
        <v>spaces</v>
      </c>
      <c r="S3002" s="10">
        <f t="shared" si="279"/>
        <v>42766.75</v>
      </c>
      <c r="T3002" s="10">
        <f t="shared" si="280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81"/>
        <v>3.1869988910451896</v>
      </c>
      <c r="P3003" s="6">
        <f t="shared" si="276"/>
        <v>131.38</v>
      </c>
      <c r="Q3003" t="str">
        <f t="shared" si="277"/>
        <v>theater</v>
      </c>
      <c r="R3003" t="str">
        <f t="shared" si="278"/>
        <v>spaces</v>
      </c>
      <c r="S3003" s="10">
        <f t="shared" si="279"/>
        <v>42564.895625000005</v>
      </c>
      <c r="T3003" s="10">
        <f t="shared" si="280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81"/>
        <v>1.0850614285714286</v>
      </c>
      <c r="P3004" s="6">
        <f t="shared" si="276"/>
        <v>73.03</v>
      </c>
      <c r="Q3004" t="str">
        <f t="shared" si="277"/>
        <v>theater</v>
      </c>
      <c r="R3004" t="str">
        <f t="shared" si="278"/>
        <v>spaces</v>
      </c>
      <c r="S3004" s="10">
        <f t="shared" si="279"/>
        <v>41269.83625</v>
      </c>
      <c r="T3004" s="10">
        <f t="shared" si="280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81"/>
        <v>1.0116666666666667</v>
      </c>
      <c r="P3005" s="6">
        <f t="shared" si="276"/>
        <v>178.53</v>
      </c>
      <c r="Q3005" t="str">
        <f t="shared" si="277"/>
        <v>theater</v>
      </c>
      <c r="R3005" t="str">
        <f t="shared" si="278"/>
        <v>spaces</v>
      </c>
      <c r="S3005" s="10">
        <f t="shared" si="279"/>
        <v>42430.249305555553</v>
      </c>
      <c r="T3005" s="10">
        <f t="shared" si="280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81"/>
        <v>1.12815</v>
      </c>
      <c r="P3006" s="6">
        <f t="shared" si="276"/>
        <v>162.91</v>
      </c>
      <c r="Q3006" t="str">
        <f t="shared" si="277"/>
        <v>theater</v>
      </c>
      <c r="R3006" t="str">
        <f t="shared" si="278"/>
        <v>spaces</v>
      </c>
      <c r="S3006" s="10">
        <f t="shared" si="279"/>
        <v>41958.922731481478</v>
      </c>
      <c r="T3006" s="10">
        <f t="shared" si="280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81"/>
        <v>1.2049622641509434</v>
      </c>
      <c r="P3007" s="6">
        <f t="shared" si="276"/>
        <v>108.24</v>
      </c>
      <c r="Q3007" t="str">
        <f t="shared" si="277"/>
        <v>theater</v>
      </c>
      <c r="R3007" t="str">
        <f t="shared" si="278"/>
        <v>spaces</v>
      </c>
      <c r="S3007" s="10">
        <f t="shared" si="279"/>
        <v>41918.674826388888</v>
      </c>
      <c r="T3007" s="10">
        <f t="shared" si="280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81"/>
        <v>1.0774999999999999</v>
      </c>
      <c r="P3008" s="6">
        <f t="shared" si="276"/>
        <v>88.87</v>
      </c>
      <c r="Q3008" t="str">
        <f t="shared" si="277"/>
        <v>theater</v>
      </c>
      <c r="R3008" t="str">
        <f t="shared" si="278"/>
        <v>spaces</v>
      </c>
      <c r="S3008" s="10">
        <f t="shared" si="279"/>
        <v>41987.756840277783</v>
      </c>
      <c r="T3008" s="10">
        <f t="shared" si="280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81"/>
        <v>1.8</v>
      </c>
      <c r="P3009" s="6">
        <f t="shared" si="276"/>
        <v>54</v>
      </c>
      <c r="Q3009" t="str">
        <f t="shared" si="277"/>
        <v>theater</v>
      </c>
      <c r="R3009" t="str">
        <f t="shared" si="278"/>
        <v>spaces</v>
      </c>
      <c r="S3009" s="10">
        <f t="shared" si="279"/>
        <v>42119.216238425928</v>
      </c>
      <c r="T3009" s="10">
        <f t="shared" si="280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81"/>
        <v>1.0116666666666667</v>
      </c>
      <c r="P3010" s="6">
        <f t="shared" ref="P3010:P3073" si="282">ROUND(E3010/L3010,2)</f>
        <v>116.73</v>
      </c>
      <c r="Q3010" t="str">
        <f t="shared" si="277"/>
        <v>theater</v>
      </c>
      <c r="R3010" t="str">
        <f t="shared" si="278"/>
        <v>spaces</v>
      </c>
      <c r="S3010" s="10">
        <f t="shared" si="279"/>
        <v>42390.212025462963</v>
      </c>
      <c r="T3010" s="10">
        <f t="shared" si="280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281"/>
        <v>1.19756</v>
      </c>
      <c r="P3011" s="6">
        <f t="shared" si="282"/>
        <v>233.9</v>
      </c>
      <c r="Q3011" t="str">
        <f t="shared" ref="Q3011:Q3074" si="283">LEFT($N3011,FIND("/",$N3011)-1)</f>
        <v>theater</v>
      </c>
      <c r="R3011" t="str">
        <f t="shared" ref="R3011:R3074" si="284">RIGHT($N3011,LEN($N3011)-FIND("/",$N3011))</f>
        <v>spaces</v>
      </c>
      <c r="S3011" s="10">
        <f t="shared" ref="S3011:S3074" si="285">((($I3011/60)/60)/24)+DATE(1970,1,1)</f>
        <v>41969.611574074079</v>
      </c>
      <c r="T3011" s="10">
        <f t="shared" ref="T3011:T3074" si="286">((($J3011/60)/60)/24)+DATE(1970,1,1)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1"/>
        <v>1.58</v>
      </c>
      <c r="P3012" s="6">
        <f t="shared" si="282"/>
        <v>158</v>
      </c>
      <c r="Q3012" t="str">
        <f t="shared" si="283"/>
        <v>theater</v>
      </c>
      <c r="R3012" t="str">
        <f t="shared" si="284"/>
        <v>spaces</v>
      </c>
      <c r="S3012" s="10">
        <f t="shared" si="285"/>
        <v>42056.832395833335</v>
      </c>
      <c r="T3012" s="10">
        <f t="shared" si="286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ref="O3013:O3076" si="287">$E3013/$D3013</f>
        <v>1.2366666666666666</v>
      </c>
      <c r="P3013" s="6">
        <f t="shared" si="282"/>
        <v>14.84</v>
      </c>
      <c r="Q3013" t="str">
        <f t="shared" si="283"/>
        <v>theater</v>
      </c>
      <c r="R3013" t="str">
        <f t="shared" si="284"/>
        <v>spaces</v>
      </c>
      <c r="S3013" s="10">
        <f t="shared" si="285"/>
        <v>42361.957638888889</v>
      </c>
      <c r="T3013" s="10">
        <f t="shared" si="286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7"/>
        <v>1.1712499999999999</v>
      </c>
      <c r="P3014" s="6">
        <f t="shared" si="282"/>
        <v>85.18</v>
      </c>
      <c r="Q3014" t="str">
        <f t="shared" si="283"/>
        <v>theater</v>
      </c>
      <c r="R3014" t="str">
        <f t="shared" si="284"/>
        <v>spaces</v>
      </c>
      <c r="S3014" s="10">
        <f t="shared" si="285"/>
        <v>42045.702893518523</v>
      </c>
      <c r="T3014" s="10">
        <f t="shared" si="286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7"/>
        <v>1.5696000000000001</v>
      </c>
      <c r="P3015" s="6">
        <f t="shared" si="282"/>
        <v>146.69</v>
      </c>
      <c r="Q3015" t="str">
        <f t="shared" si="283"/>
        <v>theater</v>
      </c>
      <c r="R3015" t="str">
        <f t="shared" si="284"/>
        <v>spaces</v>
      </c>
      <c r="S3015" s="10">
        <f t="shared" si="285"/>
        <v>42176.836215277777</v>
      </c>
      <c r="T3015" s="10">
        <f t="shared" si="286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7"/>
        <v>1.13104</v>
      </c>
      <c r="P3016" s="6">
        <f t="shared" si="282"/>
        <v>50.76</v>
      </c>
      <c r="Q3016" t="str">
        <f t="shared" si="283"/>
        <v>theater</v>
      </c>
      <c r="R3016" t="str">
        <f t="shared" si="284"/>
        <v>spaces</v>
      </c>
      <c r="S3016" s="10">
        <f t="shared" si="285"/>
        <v>41948.208333333336</v>
      </c>
      <c r="T3016" s="10">
        <f t="shared" si="286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7"/>
        <v>1.0317647058823529</v>
      </c>
      <c r="P3017" s="6">
        <f t="shared" si="282"/>
        <v>87.7</v>
      </c>
      <c r="Q3017" t="str">
        <f t="shared" si="283"/>
        <v>theater</v>
      </c>
      <c r="R3017" t="str">
        <f t="shared" si="284"/>
        <v>spaces</v>
      </c>
      <c r="S3017" s="10">
        <f t="shared" si="285"/>
        <v>41801.166666666664</v>
      </c>
      <c r="T3017" s="10">
        <f t="shared" si="286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7"/>
        <v>1.0261176470588236</v>
      </c>
      <c r="P3018" s="6">
        <f t="shared" si="282"/>
        <v>242.28</v>
      </c>
      <c r="Q3018" t="str">
        <f t="shared" si="283"/>
        <v>theater</v>
      </c>
      <c r="R3018" t="str">
        <f t="shared" si="284"/>
        <v>spaces</v>
      </c>
      <c r="S3018" s="10">
        <f t="shared" si="285"/>
        <v>41838.548055555555</v>
      </c>
      <c r="T3018" s="10">
        <f t="shared" si="286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7"/>
        <v>1.0584090909090909</v>
      </c>
      <c r="P3019" s="6">
        <f t="shared" si="282"/>
        <v>146.44999999999999</v>
      </c>
      <c r="Q3019" t="str">
        <f t="shared" si="283"/>
        <v>theater</v>
      </c>
      <c r="R3019" t="str">
        <f t="shared" si="284"/>
        <v>spaces</v>
      </c>
      <c r="S3019" s="10">
        <f t="shared" si="285"/>
        <v>41871.850034722222</v>
      </c>
      <c r="T3019" s="10">
        <f t="shared" si="286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7"/>
        <v>1.0071428571428571</v>
      </c>
      <c r="P3020" s="6">
        <f t="shared" si="282"/>
        <v>103.17</v>
      </c>
      <c r="Q3020" t="str">
        <f t="shared" si="283"/>
        <v>theater</v>
      </c>
      <c r="R3020" t="str">
        <f t="shared" si="284"/>
        <v>spaces</v>
      </c>
      <c r="S3020" s="10">
        <f t="shared" si="285"/>
        <v>42205.916666666672</v>
      </c>
      <c r="T3020" s="10">
        <f t="shared" si="286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7"/>
        <v>1.2123333333333333</v>
      </c>
      <c r="P3021" s="6">
        <f t="shared" si="282"/>
        <v>80.459999999999994</v>
      </c>
      <c r="Q3021" t="str">
        <f t="shared" si="283"/>
        <v>theater</v>
      </c>
      <c r="R3021" t="str">
        <f t="shared" si="284"/>
        <v>spaces</v>
      </c>
      <c r="S3021" s="10">
        <f t="shared" si="285"/>
        <v>41786.125</v>
      </c>
      <c r="T3021" s="10">
        <f t="shared" si="286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7"/>
        <v>1.0057142857142858</v>
      </c>
      <c r="P3022" s="6">
        <f t="shared" si="282"/>
        <v>234.67</v>
      </c>
      <c r="Q3022" t="str">
        <f t="shared" si="283"/>
        <v>theater</v>
      </c>
      <c r="R3022" t="str">
        <f t="shared" si="284"/>
        <v>spaces</v>
      </c>
      <c r="S3022" s="10">
        <f t="shared" si="285"/>
        <v>42230.846446759257</v>
      </c>
      <c r="T3022" s="10">
        <f t="shared" si="286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7"/>
        <v>1.1602222222222223</v>
      </c>
      <c r="P3023" s="6">
        <f t="shared" si="282"/>
        <v>50.69</v>
      </c>
      <c r="Q3023" t="str">
        <f t="shared" si="283"/>
        <v>theater</v>
      </c>
      <c r="R3023" t="str">
        <f t="shared" si="284"/>
        <v>spaces</v>
      </c>
      <c r="S3023" s="10">
        <f t="shared" si="285"/>
        <v>42696.249305555553</v>
      </c>
      <c r="T3023" s="10">
        <f t="shared" si="286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7"/>
        <v>1.0087999999999999</v>
      </c>
      <c r="P3024" s="6">
        <f t="shared" si="282"/>
        <v>162.71</v>
      </c>
      <c r="Q3024" t="str">
        <f t="shared" si="283"/>
        <v>theater</v>
      </c>
      <c r="R3024" t="str">
        <f t="shared" si="284"/>
        <v>spaces</v>
      </c>
      <c r="S3024" s="10">
        <f t="shared" si="285"/>
        <v>42609.95380787037</v>
      </c>
      <c r="T3024" s="10">
        <f t="shared" si="286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7"/>
        <v>1.03</v>
      </c>
      <c r="P3025" s="6">
        <f t="shared" si="282"/>
        <v>120.17</v>
      </c>
      <c r="Q3025" t="str">
        <f t="shared" si="283"/>
        <v>theater</v>
      </c>
      <c r="R3025" t="str">
        <f t="shared" si="284"/>
        <v>spaces</v>
      </c>
      <c r="S3025" s="10">
        <f t="shared" si="285"/>
        <v>42166.675763888896</v>
      </c>
      <c r="T3025" s="10">
        <f t="shared" si="286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7"/>
        <v>2.4641999999999999</v>
      </c>
      <c r="P3026" s="6">
        <f t="shared" si="282"/>
        <v>67.7</v>
      </c>
      <c r="Q3026" t="str">
        <f t="shared" si="283"/>
        <v>theater</v>
      </c>
      <c r="R3026" t="str">
        <f t="shared" si="284"/>
        <v>spaces</v>
      </c>
      <c r="S3026" s="10">
        <f t="shared" si="285"/>
        <v>41188.993923611109</v>
      </c>
      <c r="T3026" s="10">
        <f t="shared" si="286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7"/>
        <v>3.0219999999999998</v>
      </c>
      <c r="P3027" s="6">
        <f t="shared" si="282"/>
        <v>52.1</v>
      </c>
      <c r="Q3027" t="str">
        <f t="shared" si="283"/>
        <v>theater</v>
      </c>
      <c r="R3027" t="str">
        <f t="shared" si="284"/>
        <v>spaces</v>
      </c>
      <c r="S3027" s="10">
        <f t="shared" si="285"/>
        <v>41789.666666666664</v>
      </c>
      <c r="T3027" s="10">
        <f t="shared" si="286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7"/>
        <v>1.4333333333333333</v>
      </c>
      <c r="P3028" s="6">
        <f t="shared" si="282"/>
        <v>51.6</v>
      </c>
      <c r="Q3028" t="str">
        <f t="shared" si="283"/>
        <v>theater</v>
      </c>
      <c r="R3028" t="str">
        <f t="shared" si="284"/>
        <v>spaces</v>
      </c>
      <c r="S3028" s="10">
        <f t="shared" si="285"/>
        <v>42797.459398148145</v>
      </c>
      <c r="T3028" s="10">
        <f t="shared" si="286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7"/>
        <v>1.3144</v>
      </c>
      <c r="P3029" s="6">
        <f t="shared" si="282"/>
        <v>164.3</v>
      </c>
      <c r="Q3029" t="str">
        <f t="shared" si="283"/>
        <v>theater</v>
      </c>
      <c r="R3029" t="str">
        <f t="shared" si="284"/>
        <v>spaces</v>
      </c>
      <c r="S3029" s="10">
        <f t="shared" si="285"/>
        <v>42083.662627314814</v>
      </c>
      <c r="T3029" s="10">
        <f t="shared" si="286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7"/>
        <v>1.6801999999999999</v>
      </c>
      <c r="P3030" s="6">
        <f t="shared" si="282"/>
        <v>84.86</v>
      </c>
      <c r="Q3030" t="str">
        <f t="shared" si="283"/>
        <v>theater</v>
      </c>
      <c r="R3030" t="str">
        <f t="shared" si="284"/>
        <v>spaces</v>
      </c>
      <c r="S3030" s="10">
        <f t="shared" si="285"/>
        <v>42597.264178240745</v>
      </c>
      <c r="T3030" s="10">
        <f t="shared" si="286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7"/>
        <v>1.0967666666666667</v>
      </c>
      <c r="P3031" s="6">
        <f t="shared" si="282"/>
        <v>94.55</v>
      </c>
      <c r="Q3031" t="str">
        <f t="shared" si="283"/>
        <v>theater</v>
      </c>
      <c r="R3031" t="str">
        <f t="shared" si="284"/>
        <v>spaces</v>
      </c>
      <c r="S3031" s="10">
        <f t="shared" si="285"/>
        <v>41961.190972222219</v>
      </c>
      <c r="T3031" s="10">
        <f t="shared" si="286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7"/>
        <v>1.0668571428571429</v>
      </c>
      <c r="P3032" s="6">
        <f t="shared" si="282"/>
        <v>45.54</v>
      </c>
      <c r="Q3032" t="str">
        <f t="shared" si="283"/>
        <v>theater</v>
      </c>
      <c r="R3032" t="str">
        <f t="shared" si="284"/>
        <v>spaces</v>
      </c>
      <c r="S3032" s="10">
        <f t="shared" si="285"/>
        <v>42263.747349537036</v>
      </c>
      <c r="T3032" s="10">
        <f t="shared" si="286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7"/>
        <v>1</v>
      </c>
      <c r="P3033" s="6">
        <f t="shared" si="282"/>
        <v>51.72</v>
      </c>
      <c r="Q3033" t="str">
        <f t="shared" si="283"/>
        <v>theater</v>
      </c>
      <c r="R3033" t="str">
        <f t="shared" si="284"/>
        <v>spaces</v>
      </c>
      <c r="S3033" s="10">
        <f t="shared" si="285"/>
        <v>42657.882488425923</v>
      </c>
      <c r="T3033" s="10">
        <f t="shared" si="286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7"/>
        <v>1.272</v>
      </c>
      <c r="P3034" s="6">
        <f t="shared" si="282"/>
        <v>50.88</v>
      </c>
      <c r="Q3034" t="str">
        <f t="shared" si="283"/>
        <v>theater</v>
      </c>
      <c r="R3034" t="str">
        <f t="shared" si="284"/>
        <v>spaces</v>
      </c>
      <c r="S3034" s="10">
        <f t="shared" si="285"/>
        <v>42258.044664351852</v>
      </c>
      <c r="T3034" s="10">
        <f t="shared" si="286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7"/>
        <v>1.4653333333333334</v>
      </c>
      <c r="P3035" s="6">
        <f t="shared" si="282"/>
        <v>191.13</v>
      </c>
      <c r="Q3035" t="str">
        <f t="shared" si="283"/>
        <v>theater</v>
      </c>
      <c r="R3035" t="str">
        <f t="shared" si="284"/>
        <v>spaces</v>
      </c>
      <c r="S3035" s="10">
        <f t="shared" si="285"/>
        <v>42600.110243055555</v>
      </c>
      <c r="T3035" s="10">
        <f t="shared" si="286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7"/>
        <v>1.1253599999999999</v>
      </c>
      <c r="P3036" s="6">
        <f t="shared" si="282"/>
        <v>89.31</v>
      </c>
      <c r="Q3036" t="str">
        <f t="shared" si="283"/>
        <v>theater</v>
      </c>
      <c r="R3036" t="str">
        <f t="shared" si="284"/>
        <v>spaces</v>
      </c>
      <c r="S3036" s="10">
        <f t="shared" si="285"/>
        <v>42675.165972222225</v>
      </c>
      <c r="T3036" s="10">
        <f t="shared" si="286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7"/>
        <v>1.0878684000000001</v>
      </c>
      <c r="P3037" s="6">
        <f t="shared" si="282"/>
        <v>88.59</v>
      </c>
      <c r="Q3037" t="str">
        <f t="shared" si="283"/>
        <v>theater</v>
      </c>
      <c r="R3037" t="str">
        <f t="shared" si="284"/>
        <v>spaces</v>
      </c>
      <c r="S3037" s="10">
        <f t="shared" si="285"/>
        <v>41398.560289351852</v>
      </c>
      <c r="T3037" s="10">
        <f t="shared" si="286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7"/>
        <v>1.26732</v>
      </c>
      <c r="P3038" s="6">
        <f t="shared" si="282"/>
        <v>96.3</v>
      </c>
      <c r="Q3038" t="str">
        <f t="shared" si="283"/>
        <v>theater</v>
      </c>
      <c r="R3038" t="str">
        <f t="shared" si="284"/>
        <v>spaces</v>
      </c>
      <c r="S3038" s="10">
        <f t="shared" si="285"/>
        <v>41502.499305555553</v>
      </c>
      <c r="T3038" s="10">
        <f t="shared" si="286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7"/>
        <v>2.1320000000000001</v>
      </c>
      <c r="P3039" s="6">
        <f t="shared" si="282"/>
        <v>33.31</v>
      </c>
      <c r="Q3039" t="str">
        <f t="shared" si="283"/>
        <v>theater</v>
      </c>
      <c r="R3039" t="str">
        <f t="shared" si="284"/>
        <v>spaces</v>
      </c>
      <c r="S3039" s="10">
        <f t="shared" si="285"/>
        <v>40453.207638888889</v>
      </c>
      <c r="T3039" s="10">
        <f t="shared" si="286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7"/>
        <v>1.0049999999999999</v>
      </c>
      <c r="P3040" s="6">
        <f t="shared" si="282"/>
        <v>37.22</v>
      </c>
      <c r="Q3040" t="str">
        <f t="shared" si="283"/>
        <v>theater</v>
      </c>
      <c r="R3040" t="str">
        <f t="shared" si="284"/>
        <v>spaces</v>
      </c>
      <c r="S3040" s="10">
        <f t="shared" si="285"/>
        <v>42433.252280092594</v>
      </c>
      <c r="T3040" s="10">
        <f t="shared" si="286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7"/>
        <v>1.0871389999999999</v>
      </c>
      <c r="P3041" s="6">
        <f t="shared" si="282"/>
        <v>92.13</v>
      </c>
      <c r="Q3041" t="str">
        <f t="shared" si="283"/>
        <v>theater</v>
      </c>
      <c r="R3041" t="str">
        <f t="shared" si="284"/>
        <v>spaces</v>
      </c>
      <c r="S3041" s="10">
        <f t="shared" si="285"/>
        <v>41637.332638888889</v>
      </c>
      <c r="T3041" s="10">
        <f t="shared" si="286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7"/>
        <v>1.075</v>
      </c>
      <c r="P3042" s="6">
        <f t="shared" si="282"/>
        <v>76.790000000000006</v>
      </c>
      <c r="Q3042" t="str">
        <f t="shared" si="283"/>
        <v>theater</v>
      </c>
      <c r="R3042" t="str">
        <f t="shared" si="284"/>
        <v>spaces</v>
      </c>
      <c r="S3042" s="10">
        <f t="shared" si="285"/>
        <v>42181.958333333328</v>
      </c>
      <c r="T3042" s="10">
        <f t="shared" si="286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7"/>
        <v>1.1048192771084338</v>
      </c>
      <c r="P3043" s="6">
        <f t="shared" si="282"/>
        <v>96.53</v>
      </c>
      <c r="Q3043" t="str">
        <f t="shared" si="283"/>
        <v>theater</v>
      </c>
      <c r="R3043" t="str">
        <f t="shared" si="284"/>
        <v>spaces</v>
      </c>
      <c r="S3043" s="10">
        <f t="shared" si="285"/>
        <v>42389.868611111116</v>
      </c>
      <c r="T3043" s="10">
        <f t="shared" si="286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7"/>
        <v>1.28</v>
      </c>
      <c r="P3044" s="6">
        <f t="shared" si="282"/>
        <v>51.89</v>
      </c>
      <c r="Q3044" t="str">
        <f t="shared" si="283"/>
        <v>theater</v>
      </c>
      <c r="R3044" t="str">
        <f t="shared" si="284"/>
        <v>spaces</v>
      </c>
      <c r="S3044" s="10">
        <f t="shared" si="285"/>
        <v>42283.688043981485</v>
      </c>
      <c r="T3044" s="10">
        <f t="shared" si="286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7"/>
        <v>1.1000666666666667</v>
      </c>
      <c r="P3045" s="6">
        <f t="shared" si="282"/>
        <v>128.91</v>
      </c>
      <c r="Q3045" t="str">
        <f t="shared" si="283"/>
        <v>theater</v>
      </c>
      <c r="R3045" t="str">
        <f t="shared" si="284"/>
        <v>spaces</v>
      </c>
      <c r="S3045" s="10">
        <f t="shared" si="285"/>
        <v>42110.118055555555</v>
      </c>
      <c r="T3045" s="10">
        <f t="shared" si="286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7"/>
        <v>1.0934166666666667</v>
      </c>
      <c r="P3046" s="6">
        <f t="shared" si="282"/>
        <v>84.11</v>
      </c>
      <c r="Q3046" t="str">
        <f t="shared" si="283"/>
        <v>theater</v>
      </c>
      <c r="R3046" t="str">
        <f t="shared" si="284"/>
        <v>spaces</v>
      </c>
      <c r="S3046" s="10">
        <f t="shared" si="285"/>
        <v>42402.7268287037</v>
      </c>
      <c r="T3046" s="10">
        <f t="shared" si="286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7"/>
        <v>1.3270650000000002</v>
      </c>
      <c r="P3047" s="6">
        <f t="shared" si="282"/>
        <v>82.94</v>
      </c>
      <c r="Q3047" t="str">
        <f t="shared" si="283"/>
        <v>theater</v>
      </c>
      <c r="R3047" t="str">
        <f t="shared" si="284"/>
        <v>spaces</v>
      </c>
      <c r="S3047" s="10">
        <f t="shared" si="285"/>
        <v>41873.155729166669</v>
      </c>
      <c r="T3047" s="10">
        <f t="shared" si="286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7"/>
        <v>1.9084810126582279</v>
      </c>
      <c r="P3048" s="6">
        <f t="shared" si="282"/>
        <v>259.95</v>
      </c>
      <c r="Q3048" t="str">
        <f t="shared" si="283"/>
        <v>theater</v>
      </c>
      <c r="R3048" t="str">
        <f t="shared" si="284"/>
        <v>spaces</v>
      </c>
      <c r="S3048" s="10">
        <f t="shared" si="285"/>
        <v>41892.202777777777</v>
      </c>
      <c r="T3048" s="10">
        <f t="shared" si="286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7"/>
        <v>1.49</v>
      </c>
      <c r="P3049" s="6">
        <f t="shared" si="282"/>
        <v>37.25</v>
      </c>
      <c r="Q3049" t="str">
        <f t="shared" si="283"/>
        <v>theater</v>
      </c>
      <c r="R3049" t="str">
        <f t="shared" si="284"/>
        <v>spaces</v>
      </c>
      <c r="S3049" s="10">
        <f t="shared" si="285"/>
        <v>42487.552777777775</v>
      </c>
      <c r="T3049" s="10">
        <f t="shared" si="286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7"/>
        <v>1.6639999999999999</v>
      </c>
      <c r="P3050" s="6">
        <f t="shared" si="282"/>
        <v>177.02</v>
      </c>
      <c r="Q3050" t="str">
        <f t="shared" si="283"/>
        <v>theater</v>
      </c>
      <c r="R3050" t="str">
        <f t="shared" si="284"/>
        <v>spaces</v>
      </c>
      <c r="S3050" s="10">
        <f t="shared" si="285"/>
        <v>42004.890277777777</v>
      </c>
      <c r="T3050" s="10">
        <f t="shared" si="286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7"/>
        <v>1.0666666666666667</v>
      </c>
      <c r="P3051" s="6">
        <f t="shared" si="282"/>
        <v>74.069999999999993</v>
      </c>
      <c r="Q3051" t="str">
        <f t="shared" si="283"/>
        <v>theater</v>
      </c>
      <c r="R3051" t="str">
        <f t="shared" si="284"/>
        <v>spaces</v>
      </c>
      <c r="S3051" s="10">
        <f t="shared" si="285"/>
        <v>42169.014525462961</v>
      </c>
      <c r="T3051" s="10">
        <f t="shared" si="286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7"/>
        <v>1.06</v>
      </c>
      <c r="P3052" s="6">
        <f t="shared" si="282"/>
        <v>70.67</v>
      </c>
      <c r="Q3052" t="str">
        <f t="shared" si="283"/>
        <v>theater</v>
      </c>
      <c r="R3052" t="str">
        <f t="shared" si="284"/>
        <v>spaces</v>
      </c>
      <c r="S3052" s="10">
        <f t="shared" si="285"/>
        <v>42495.16851851852</v>
      </c>
      <c r="T3052" s="10">
        <f t="shared" si="286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7"/>
        <v>0.23628571428571429</v>
      </c>
      <c r="P3053" s="6">
        <f t="shared" si="282"/>
        <v>23.63</v>
      </c>
      <c r="Q3053" t="str">
        <f t="shared" si="283"/>
        <v>theater</v>
      </c>
      <c r="R3053" t="str">
        <f t="shared" si="284"/>
        <v>spaces</v>
      </c>
      <c r="S3053" s="10">
        <f t="shared" si="285"/>
        <v>42774.416030092587</v>
      </c>
      <c r="T3053" s="10">
        <f t="shared" si="286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7"/>
        <v>1.5E-3</v>
      </c>
      <c r="P3054" s="6">
        <f t="shared" si="282"/>
        <v>37.5</v>
      </c>
      <c r="Q3054" t="str">
        <f t="shared" si="283"/>
        <v>theater</v>
      </c>
      <c r="R3054" t="str">
        <f t="shared" si="284"/>
        <v>spaces</v>
      </c>
      <c r="S3054" s="10">
        <f t="shared" si="285"/>
        <v>42152.665972222225</v>
      </c>
      <c r="T3054" s="10">
        <f t="shared" si="286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7"/>
        <v>4.0000000000000001E-3</v>
      </c>
      <c r="P3055" s="6">
        <f t="shared" si="282"/>
        <v>13.33</v>
      </c>
      <c r="Q3055" t="str">
        <f t="shared" si="283"/>
        <v>theater</v>
      </c>
      <c r="R3055" t="str">
        <f t="shared" si="284"/>
        <v>spaces</v>
      </c>
      <c r="S3055" s="10">
        <f t="shared" si="285"/>
        <v>41914.165972222225</v>
      </c>
      <c r="T3055" s="10">
        <f t="shared" si="286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7"/>
        <v>0</v>
      </c>
      <c r="P3056" s="6" t="e">
        <f t="shared" si="282"/>
        <v>#DIV/0!</v>
      </c>
      <c r="Q3056" t="str">
        <f t="shared" si="283"/>
        <v>theater</v>
      </c>
      <c r="R3056" t="str">
        <f t="shared" si="284"/>
        <v>spaces</v>
      </c>
      <c r="S3056" s="10">
        <f t="shared" si="285"/>
        <v>42065.044444444444</v>
      </c>
      <c r="T3056" s="10">
        <f t="shared" si="286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7"/>
        <v>5.0000000000000002E-5</v>
      </c>
      <c r="P3057" s="6">
        <f t="shared" si="282"/>
        <v>1</v>
      </c>
      <c r="Q3057" t="str">
        <f t="shared" si="283"/>
        <v>theater</v>
      </c>
      <c r="R3057" t="str">
        <f t="shared" si="284"/>
        <v>spaces</v>
      </c>
      <c r="S3057" s="10">
        <f t="shared" si="285"/>
        <v>42013.95821759259</v>
      </c>
      <c r="T3057" s="10">
        <f t="shared" si="286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7"/>
        <v>0</v>
      </c>
      <c r="P3058" s="6" t="e">
        <f t="shared" si="282"/>
        <v>#DIV/0!</v>
      </c>
      <c r="Q3058" t="str">
        <f t="shared" si="283"/>
        <v>theater</v>
      </c>
      <c r="R3058" t="str">
        <f t="shared" si="284"/>
        <v>spaces</v>
      </c>
      <c r="S3058" s="10">
        <f t="shared" si="285"/>
        <v>41911.636388888888</v>
      </c>
      <c r="T3058" s="10">
        <f t="shared" si="286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7"/>
        <v>0</v>
      </c>
      <c r="P3059" s="6" t="e">
        <f t="shared" si="282"/>
        <v>#DIV/0!</v>
      </c>
      <c r="Q3059" t="str">
        <f t="shared" si="283"/>
        <v>theater</v>
      </c>
      <c r="R3059" t="str">
        <f t="shared" si="284"/>
        <v>spaces</v>
      </c>
      <c r="S3059" s="10">
        <f t="shared" si="285"/>
        <v>42463.608923611115</v>
      </c>
      <c r="T3059" s="10">
        <f t="shared" si="286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7"/>
        <v>1.6666666666666666E-4</v>
      </c>
      <c r="P3060" s="6">
        <f t="shared" si="282"/>
        <v>1</v>
      </c>
      <c r="Q3060" t="str">
        <f t="shared" si="283"/>
        <v>theater</v>
      </c>
      <c r="R3060" t="str">
        <f t="shared" si="284"/>
        <v>spaces</v>
      </c>
      <c r="S3060" s="10">
        <f t="shared" si="285"/>
        <v>42510.374305555553</v>
      </c>
      <c r="T3060" s="10">
        <f t="shared" si="286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7"/>
        <v>3.0066666666666665E-2</v>
      </c>
      <c r="P3061" s="6">
        <f t="shared" si="282"/>
        <v>41</v>
      </c>
      <c r="Q3061" t="str">
        <f t="shared" si="283"/>
        <v>theater</v>
      </c>
      <c r="R3061" t="str">
        <f t="shared" si="284"/>
        <v>spaces</v>
      </c>
      <c r="S3061" s="10">
        <f t="shared" si="285"/>
        <v>41859.935717592591</v>
      </c>
      <c r="T3061" s="10">
        <f t="shared" si="286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7"/>
        <v>1.5227272727272728E-3</v>
      </c>
      <c r="P3062" s="6">
        <f t="shared" si="282"/>
        <v>55.83</v>
      </c>
      <c r="Q3062" t="str">
        <f t="shared" si="283"/>
        <v>theater</v>
      </c>
      <c r="R3062" t="str">
        <f t="shared" si="284"/>
        <v>spaces</v>
      </c>
      <c r="S3062" s="10">
        <f t="shared" si="285"/>
        <v>42275.274699074071</v>
      </c>
      <c r="T3062" s="10">
        <f t="shared" si="286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7"/>
        <v>0</v>
      </c>
      <c r="P3063" s="6" t="e">
        <f t="shared" si="282"/>
        <v>#DIV/0!</v>
      </c>
      <c r="Q3063" t="str">
        <f t="shared" si="283"/>
        <v>theater</v>
      </c>
      <c r="R3063" t="str">
        <f t="shared" si="284"/>
        <v>spaces</v>
      </c>
      <c r="S3063" s="10">
        <f t="shared" si="285"/>
        <v>41864.784120370372</v>
      </c>
      <c r="T3063" s="10">
        <f t="shared" si="286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7"/>
        <v>0.66839999999999999</v>
      </c>
      <c r="P3064" s="6">
        <f t="shared" si="282"/>
        <v>99.76</v>
      </c>
      <c r="Q3064" t="str">
        <f t="shared" si="283"/>
        <v>theater</v>
      </c>
      <c r="R3064" t="str">
        <f t="shared" si="284"/>
        <v>spaces</v>
      </c>
      <c r="S3064" s="10">
        <f t="shared" si="285"/>
        <v>42277.75</v>
      </c>
      <c r="T3064" s="10">
        <f t="shared" si="286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7"/>
        <v>0.19566666666666666</v>
      </c>
      <c r="P3065" s="6">
        <f t="shared" si="282"/>
        <v>25.52</v>
      </c>
      <c r="Q3065" t="str">
        <f t="shared" si="283"/>
        <v>theater</v>
      </c>
      <c r="R3065" t="str">
        <f t="shared" si="284"/>
        <v>spaces</v>
      </c>
      <c r="S3065" s="10">
        <f t="shared" si="285"/>
        <v>42665.922893518517</v>
      </c>
      <c r="T3065" s="10">
        <f t="shared" si="286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7"/>
        <v>0.11294666666666667</v>
      </c>
      <c r="P3066" s="6">
        <f t="shared" si="282"/>
        <v>117.65</v>
      </c>
      <c r="Q3066" t="str">
        <f t="shared" si="283"/>
        <v>theater</v>
      </c>
      <c r="R3066" t="str">
        <f t="shared" si="284"/>
        <v>spaces</v>
      </c>
      <c r="S3066" s="10">
        <f t="shared" si="285"/>
        <v>42330.290972222225</v>
      </c>
      <c r="T3066" s="10">
        <f t="shared" si="286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7"/>
        <v>4.0000000000000002E-4</v>
      </c>
      <c r="P3067" s="6">
        <f t="shared" si="282"/>
        <v>5</v>
      </c>
      <c r="Q3067" t="str">
        <f t="shared" si="283"/>
        <v>theater</v>
      </c>
      <c r="R3067" t="str">
        <f t="shared" si="284"/>
        <v>spaces</v>
      </c>
      <c r="S3067" s="10">
        <f t="shared" si="285"/>
        <v>41850.055231481485</v>
      </c>
      <c r="T3067" s="10">
        <f t="shared" si="286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7"/>
        <v>0.11985714285714286</v>
      </c>
      <c r="P3068" s="6">
        <f t="shared" si="282"/>
        <v>2796.67</v>
      </c>
      <c r="Q3068" t="str">
        <f t="shared" si="283"/>
        <v>theater</v>
      </c>
      <c r="R3068" t="str">
        <f t="shared" si="284"/>
        <v>spaces</v>
      </c>
      <c r="S3068" s="10">
        <f t="shared" si="285"/>
        <v>42561.228437500002</v>
      </c>
      <c r="T3068" s="10">
        <f t="shared" si="286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7"/>
        <v>2.5000000000000001E-2</v>
      </c>
      <c r="P3069" s="6">
        <f t="shared" si="282"/>
        <v>200</v>
      </c>
      <c r="Q3069" t="str">
        <f t="shared" si="283"/>
        <v>theater</v>
      </c>
      <c r="R3069" t="str">
        <f t="shared" si="284"/>
        <v>spaces</v>
      </c>
      <c r="S3069" s="10">
        <f t="shared" si="285"/>
        <v>42256.938414351855</v>
      </c>
      <c r="T3069" s="10">
        <f t="shared" si="286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7"/>
        <v>6.9999999999999999E-4</v>
      </c>
      <c r="P3070" s="6">
        <f t="shared" si="282"/>
        <v>87.5</v>
      </c>
      <c r="Q3070" t="str">
        <f t="shared" si="283"/>
        <v>theater</v>
      </c>
      <c r="R3070" t="str">
        <f t="shared" si="284"/>
        <v>spaces</v>
      </c>
      <c r="S3070" s="10">
        <f t="shared" si="285"/>
        <v>42293.691574074073</v>
      </c>
      <c r="T3070" s="10">
        <f t="shared" si="286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7"/>
        <v>0.14099999999999999</v>
      </c>
      <c r="P3071" s="6">
        <f t="shared" si="282"/>
        <v>20.14</v>
      </c>
      <c r="Q3071" t="str">
        <f t="shared" si="283"/>
        <v>theater</v>
      </c>
      <c r="R3071" t="str">
        <f t="shared" si="284"/>
        <v>spaces</v>
      </c>
      <c r="S3071" s="10">
        <f t="shared" si="285"/>
        <v>41987.833726851852</v>
      </c>
      <c r="T3071" s="10">
        <f t="shared" si="286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7"/>
        <v>3.3399999999999999E-2</v>
      </c>
      <c r="P3072" s="6">
        <f t="shared" si="282"/>
        <v>20.88</v>
      </c>
      <c r="Q3072" t="str">
        <f t="shared" si="283"/>
        <v>theater</v>
      </c>
      <c r="R3072" t="str">
        <f t="shared" si="284"/>
        <v>spaces</v>
      </c>
      <c r="S3072" s="10">
        <f t="shared" si="285"/>
        <v>42711.733437499999</v>
      </c>
      <c r="T3072" s="10">
        <f t="shared" si="286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7"/>
        <v>0.59775</v>
      </c>
      <c r="P3073" s="6">
        <f t="shared" si="282"/>
        <v>61.31</v>
      </c>
      <c r="Q3073" t="str">
        <f t="shared" si="283"/>
        <v>theater</v>
      </c>
      <c r="R3073" t="str">
        <f t="shared" si="284"/>
        <v>spaces</v>
      </c>
      <c r="S3073" s="10">
        <f t="shared" si="285"/>
        <v>42115.249305555553</v>
      </c>
      <c r="T3073" s="10">
        <f t="shared" si="286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7"/>
        <v>1.6666666666666666E-4</v>
      </c>
      <c r="P3074" s="6">
        <f t="shared" ref="P3074:P3137" si="288">ROUND(E3074/L3074,2)</f>
        <v>1</v>
      </c>
      <c r="Q3074" t="str">
        <f t="shared" si="283"/>
        <v>theater</v>
      </c>
      <c r="R3074" t="str">
        <f t="shared" si="284"/>
        <v>spaces</v>
      </c>
      <c r="S3074" s="10">
        <f t="shared" si="285"/>
        <v>42673.073611111111</v>
      </c>
      <c r="T3074" s="10">
        <f t="shared" si="286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287"/>
        <v>2.3035714285714285E-4</v>
      </c>
      <c r="P3075" s="6">
        <f t="shared" si="288"/>
        <v>92.14</v>
      </c>
      <c r="Q3075" t="str">
        <f t="shared" ref="Q3075:Q3138" si="289">LEFT($N3075,FIND("/",$N3075)-1)</f>
        <v>theater</v>
      </c>
      <c r="R3075" t="str">
        <f t="shared" ref="R3075:R3138" si="290">RIGHT($N3075,LEN($N3075)-FIND("/",$N3075))</f>
        <v>spaces</v>
      </c>
      <c r="S3075" s="10">
        <f t="shared" ref="S3075:S3138" si="291">((($I3075/60)/60)/24)+DATE(1970,1,1)</f>
        <v>42169.804861111115</v>
      </c>
      <c r="T3075" s="10">
        <f t="shared" ref="T3075:T3138" si="292">((($J3075/60)/60)/24)+DATE(1970,1,1)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7"/>
        <v>8.8000000000000003E-4</v>
      </c>
      <c r="P3076" s="6">
        <f t="shared" si="288"/>
        <v>7.33</v>
      </c>
      <c r="Q3076" t="str">
        <f t="shared" si="289"/>
        <v>theater</v>
      </c>
      <c r="R3076" t="str">
        <f t="shared" si="290"/>
        <v>spaces</v>
      </c>
      <c r="S3076" s="10">
        <f t="shared" si="291"/>
        <v>42439.571284722217</v>
      </c>
      <c r="T3076" s="10">
        <f t="shared" si="292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ref="O3077:O3140" si="293">$E3077/$D3077</f>
        <v>8.6400000000000005E-2</v>
      </c>
      <c r="P3077" s="6">
        <f t="shared" si="288"/>
        <v>64.8</v>
      </c>
      <c r="Q3077" t="str">
        <f t="shared" si="289"/>
        <v>theater</v>
      </c>
      <c r="R3077" t="str">
        <f t="shared" si="290"/>
        <v>spaces</v>
      </c>
      <c r="S3077" s="10">
        <f t="shared" si="291"/>
        <v>42601.102314814809</v>
      </c>
      <c r="T3077" s="10">
        <f t="shared" si="292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93"/>
        <v>0.15060000000000001</v>
      </c>
      <c r="P3078" s="6">
        <f t="shared" si="288"/>
        <v>30.12</v>
      </c>
      <c r="Q3078" t="str">
        <f t="shared" si="289"/>
        <v>theater</v>
      </c>
      <c r="R3078" t="str">
        <f t="shared" si="290"/>
        <v>spaces</v>
      </c>
      <c r="S3078" s="10">
        <f t="shared" si="291"/>
        <v>42286.651886574073</v>
      </c>
      <c r="T3078" s="10">
        <f t="shared" si="292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93"/>
        <v>4.7727272727272731E-3</v>
      </c>
      <c r="P3079" s="6">
        <f t="shared" si="288"/>
        <v>52.5</v>
      </c>
      <c r="Q3079" t="str">
        <f t="shared" si="289"/>
        <v>theater</v>
      </c>
      <c r="R3079" t="str">
        <f t="shared" si="290"/>
        <v>spaces</v>
      </c>
      <c r="S3079" s="10">
        <f t="shared" si="291"/>
        <v>42796.956921296296</v>
      </c>
      <c r="T3079" s="10">
        <f t="shared" si="292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93"/>
        <v>1.1833333333333333E-3</v>
      </c>
      <c r="P3080" s="6">
        <f t="shared" si="288"/>
        <v>23.67</v>
      </c>
      <c r="Q3080" t="str">
        <f t="shared" si="289"/>
        <v>theater</v>
      </c>
      <c r="R3080" t="str">
        <f t="shared" si="290"/>
        <v>spaces</v>
      </c>
      <c r="S3080" s="10">
        <f t="shared" si="291"/>
        <v>42061.138831018514</v>
      </c>
      <c r="T3080" s="10">
        <f t="shared" si="292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93"/>
        <v>8.4173998587352451E-3</v>
      </c>
      <c r="P3081" s="6">
        <f t="shared" si="288"/>
        <v>415.78</v>
      </c>
      <c r="Q3081" t="str">
        <f t="shared" si="289"/>
        <v>theater</v>
      </c>
      <c r="R3081" t="str">
        <f t="shared" si="290"/>
        <v>spaces</v>
      </c>
      <c r="S3081" s="10">
        <f t="shared" si="291"/>
        <v>42085.671701388885</v>
      </c>
      <c r="T3081" s="10">
        <f t="shared" si="292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93"/>
        <v>1.8799999999999999E-4</v>
      </c>
      <c r="P3082" s="6">
        <f t="shared" si="288"/>
        <v>53.71</v>
      </c>
      <c r="Q3082" t="str">
        <f t="shared" si="289"/>
        <v>theater</v>
      </c>
      <c r="R3082" t="str">
        <f t="shared" si="290"/>
        <v>spaces</v>
      </c>
      <c r="S3082" s="10">
        <f t="shared" si="291"/>
        <v>42000.0699537037</v>
      </c>
      <c r="T3082" s="10">
        <f t="shared" si="292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93"/>
        <v>2.1029999999999998E-3</v>
      </c>
      <c r="P3083" s="6">
        <f t="shared" si="288"/>
        <v>420.6</v>
      </c>
      <c r="Q3083" t="str">
        <f t="shared" si="289"/>
        <v>theater</v>
      </c>
      <c r="R3083" t="str">
        <f t="shared" si="290"/>
        <v>spaces</v>
      </c>
      <c r="S3083" s="10">
        <f t="shared" si="291"/>
        <v>42267.181608796294</v>
      </c>
      <c r="T3083" s="10">
        <f t="shared" si="292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93"/>
        <v>0</v>
      </c>
      <c r="P3084" s="6" t="e">
        <f t="shared" si="288"/>
        <v>#DIV/0!</v>
      </c>
      <c r="Q3084" t="str">
        <f t="shared" si="289"/>
        <v>theater</v>
      </c>
      <c r="R3084" t="str">
        <f t="shared" si="290"/>
        <v>spaces</v>
      </c>
      <c r="S3084" s="10">
        <f t="shared" si="291"/>
        <v>42323.96465277778</v>
      </c>
      <c r="T3084" s="10">
        <f t="shared" si="292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93"/>
        <v>2.8E-3</v>
      </c>
      <c r="P3085" s="6">
        <f t="shared" si="288"/>
        <v>18.670000000000002</v>
      </c>
      <c r="Q3085" t="str">
        <f t="shared" si="289"/>
        <v>theater</v>
      </c>
      <c r="R3085" t="str">
        <f t="shared" si="290"/>
        <v>spaces</v>
      </c>
      <c r="S3085" s="10">
        <f t="shared" si="291"/>
        <v>41883.208333333336</v>
      </c>
      <c r="T3085" s="10">
        <f t="shared" si="292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93"/>
        <v>0.11579206701157921</v>
      </c>
      <c r="P3086" s="6">
        <f t="shared" si="288"/>
        <v>78.33</v>
      </c>
      <c r="Q3086" t="str">
        <f t="shared" si="289"/>
        <v>theater</v>
      </c>
      <c r="R3086" t="str">
        <f t="shared" si="290"/>
        <v>spaces</v>
      </c>
      <c r="S3086" s="10">
        <f t="shared" si="291"/>
        <v>42129.783333333333</v>
      </c>
      <c r="T3086" s="10">
        <f t="shared" si="292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93"/>
        <v>2.4400000000000002E-2</v>
      </c>
      <c r="P3087" s="6">
        <f t="shared" si="288"/>
        <v>67.78</v>
      </c>
      <c r="Q3087" t="str">
        <f t="shared" si="289"/>
        <v>theater</v>
      </c>
      <c r="R3087" t="str">
        <f t="shared" si="290"/>
        <v>spaces</v>
      </c>
      <c r="S3087" s="10">
        <f t="shared" si="291"/>
        <v>42276.883784722217</v>
      </c>
      <c r="T3087" s="10">
        <f t="shared" si="292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93"/>
        <v>2.5000000000000001E-3</v>
      </c>
      <c r="P3088" s="6">
        <f t="shared" si="288"/>
        <v>16.670000000000002</v>
      </c>
      <c r="Q3088" t="str">
        <f t="shared" si="289"/>
        <v>theater</v>
      </c>
      <c r="R3088" t="str">
        <f t="shared" si="290"/>
        <v>spaces</v>
      </c>
      <c r="S3088" s="10">
        <f t="shared" si="291"/>
        <v>42233.67082175926</v>
      </c>
      <c r="T3088" s="10">
        <f t="shared" si="292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93"/>
        <v>6.2500000000000003E-3</v>
      </c>
      <c r="P3089" s="6">
        <f t="shared" si="288"/>
        <v>62.5</v>
      </c>
      <c r="Q3089" t="str">
        <f t="shared" si="289"/>
        <v>theater</v>
      </c>
      <c r="R3089" t="str">
        <f t="shared" si="290"/>
        <v>spaces</v>
      </c>
      <c r="S3089" s="10">
        <f t="shared" si="291"/>
        <v>42725.192013888889</v>
      </c>
      <c r="T3089" s="10">
        <f t="shared" si="292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93"/>
        <v>1.9384615384615384E-3</v>
      </c>
      <c r="P3090" s="6">
        <f t="shared" si="288"/>
        <v>42</v>
      </c>
      <c r="Q3090" t="str">
        <f t="shared" si="289"/>
        <v>theater</v>
      </c>
      <c r="R3090" t="str">
        <f t="shared" si="290"/>
        <v>spaces</v>
      </c>
      <c r="S3090" s="10">
        <f t="shared" si="291"/>
        <v>42012.570138888885</v>
      </c>
      <c r="T3090" s="10">
        <f t="shared" si="292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93"/>
        <v>0.23416000000000001</v>
      </c>
      <c r="P3091" s="6">
        <f t="shared" si="288"/>
        <v>130.09</v>
      </c>
      <c r="Q3091" t="str">
        <f t="shared" si="289"/>
        <v>theater</v>
      </c>
      <c r="R3091" t="str">
        <f t="shared" si="290"/>
        <v>spaces</v>
      </c>
      <c r="S3091" s="10">
        <f t="shared" si="291"/>
        <v>42560.082638888889</v>
      </c>
      <c r="T3091" s="10">
        <f t="shared" si="292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93"/>
        <v>5.080888888888889E-2</v>
      </c>
      <c r="P3092" s="6">
        <f t="shared" si="288"/>
        <v>1270.22</v>
      </c>
      <c r="Q3092" t="str">
        <f t="shared" si="289"/>
        <v>theater</v>
      </c>
      <c r="R3092" t="str">
        <f t="shared" si="290"/>
        <v>spaces</v>
      </c>
      <c r="S3092" s="10">
        <f t="shared" si="291"/>
        <v>42125.777141203704</v>
      </c>
      <c r="T3092" s="10">
        <f t="shared" si="292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93"/>
        <v>0.15920000000000001</v>
      </c>
      <c r="P3093" s="6">
        <f t="shared" si="288"/>
        <v>88.44</v>
      </c>
      <c r="Q3093" t="str">
        <f t="shared" si="289"/>
        <v>theater</v>
      </c>
      <c r="R3093" t="str">
        <f t="shared" si="290"/>
        <v>spaces</v>
      </c>
      <c r="S3093" s="10">
        <f t="shared" si="291"/>
        <v>42596.948414351849</v>
      </c>
      <c r="T3093" s="10">
        <f t="shared" si="292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93"/>
        <v>1.1831900000000001E-2</v>
      </c>
      <c r="P3094" s="6">
        <f t="shared" si="288"/>
        <v>56.34</v>
      </c>
      <c r="Q3094" t="str">
        <f t="shared" si="289"/>
        <v>theater</v>
      </c>
      <c r="R3094" t="str">
        <f t="shared" si="290"/>
        <v>spaces</v>
      </c>
      <c r="S3094" s="10">
        <f t="shared" si="291"/>
        <v>42292.916666666672</v>
      </c>
      <c r="T3094" s="10">
        <f t="shared" si="292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93"/>
        <v>0.22750000000000001</v>
      </c>
      <c r="P3095" s="6">
        <f t="shared" si="288"/>
        <v>53.53</v>
      </c>
      <c r="Q3095" t="str">
        <f t="shared" si="289"/>
        <v>theater</v>
      </c>
      <c r="R3095" t="str">
        <f t="shared" si="290"/>
        <v>spaces</v>
      </c>
      <c r="S3095" s="10">
        <f t="shared" si="291"/>
        <v>41791.165972222225</v>
      </c>
      <c r="T3095" s="10">
        <f t="shared" si="292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93"/>
        <v>2.5000000000000001E-4</v>
      </c>
      <c r="P3096" s="6">
        <f t="shared" si="288"/>
        <v>25</v>
      </c>
      <c r="Q3096" t="str">
        <f t="shared" si="289"/>
        <v>theater</v>
      </c>
      <c r="R3096" t="str">
        <f t="shared" si="290"/>
        <v>spaces</v>
      </c>
      <c r="S3096" s="10">
        <f t="shared" si="291"/>
        <v>42267.795787037037</v>
      </c>
      <c r="T3096" s="10">
        <f t="shared" si="292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93"/>
        <v>3.351206434316354E-3</v>
      </c>
      <c r="P3097" s="6">
        <f t="shared" si="288"/>
        <v>50</v>
      </c>
      <c r="Q3097" t="str">
        <f t="shared" si="289"/>
        <v>theater</v>
      </c>
      <c r="R3097" t="str">
        <f t="shared" si="290"/>
        <v>spaces</v>
      </c>
      <c r="S3097" s="10">
        <f t="shared" si="291"/>
        <v>42583.025231481486</v>
      </c>
      <c r="T3097" s="10">
        <f t="shared" si="292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93"/>
        <v>3.9750000000000001E-2</v>
      </c>
      <c r="P3098" s="6">
        <f t="shared" si="288"/>
        <v>56.79</v>
      </c>
      <c r="Q3098" t="str">
        <f t="shared" si="289"/>
        <v>theater</v>
      </c>
      <c r="R3098" t="str">
        <f t="shared" si="290"/>
        <v>spaces</v>
      </c>
      <c r="S3098" s="10">
        <f t="shared" si="291"/>
        <v>42144.825532407413</v>
      </c>
      <c r="T3098" s="10">
        <f t="shared" si="292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93"/>
        <v>0.17150000000000001</v>
      </c>
      <c r="P3099" s="6">
        <f t="shared" si="288"/>
        <v>40.83</v>
      </c>
      <c r="Q3099" t="str">
        <f t="shared" si="289"/>
        <v>theater</v>
      </c>
      <c r="R3099" t="str">
        <f t="shared" si="290"/>
        <v>spaces</v>
      </c>
      <c r="S3099" s="10">
        <f t="shared" si="291"/>
        <v>42650.583333333328</v>
      </c>
      <c r="T3099" s="10">
        <f t="shared" si="292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93"/>
        <v>3.608004104669061E-2</v>
      </c>
      <c r="P3100" s="6">
        <f t="shared" si="288"/>
        <v>65.11</v>
      </c>
      <c r="Q3100" t="str">
        <f t="shared" si="289"/>
        <v>theater</v>
      </c>
      <c r="R3100" t="str">
        <f t="shared" si="290"/>
        <v>spaces</v>
      </c>
      <c r="S3100" s="10">
        <f t="shared" si="291"/>
        <v>42408.01180555555</v>
      </c>
      <c r="T3100" s="10">
        <f t="shared" si="292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93"/>
        <v>0.13900000000000001</v>
      </c>
      <c r="P3101" s="6">
        <f t="shared" si="288"/>
        <v>55.6</v>
      </c>
      <c r="Q3101" t="str">
        <f t="shared" si="289"/>
        <v>theater</v>
      </c>
      <c r="R3101" t="str">
        <f t="shared" si="290"/>
        <v>spaces</v>
      </c>
      <c r="S3101" s="10">
        <f t="shared" si="291"/>
        <v>42412.189710648148</v>
      </c>
      <c r="T3101" s="10">
        <f t="shared" si="292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93"/>
        <v>0.15225</v>
      </c>
      <c r="P3102" s="6">
        <f t="shared" si="288"/>
        <v>140.54</v>
      </c>
      <c r="Q3102" t="str">
        <f t="shared" si="289"/>
        <v>theater</v>
      </c>
      <c r="R3102" t="str">
        <f t="shared" si="290"/>
        <v>spaces</v>
      </c>
      <c r="S3102" s="10">
        <f t="shared" si="291"/>
        <v>41932.622395833336</v>
      </c>
      <c r="T3102" s="10">
        <f t="shared" si="292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93"/>
        <v>0.12</v>
      </c>
      <c r="P3103" s="6">
        <f t="shared" si="288"/>
        <v>25</v>
      </c>
      <c r="Q3103" t="str">
        <f t="shared" si="289"/>
        <v>theater</v>
      </c>
      <c r="R3103" t="str">
        <f t="shared" si="290"/>
        <v>spaces</v>
      </c>
      <c r="S3103" s="10">
        <f t="shared" si="291"/>
        <v>42201.330555555556</v>
      </c>
      <c r="T3103" s="10">
        <f t="shared" si="292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93"/>
        <v>0.391125</v>
      </c>
      <c r="P3104" s="6">
        <f t="shared" si="288"/>
        <v>69.53</v>
      </c>
      <c r="Q3104" t="str">
        <f t="shared" si="289"/>
        <v>theater</v>
      </c>
      <c r="R3104" t="str">
        <f t="shared" si="290"/>
        <v>spaces</v>
      </c>
      <c r="S3104" s="10">
        <f t="shared" si="291"/>
        <v>42605.340486111112</v>
      </c>
      <c r="T3104" s="10">
        <f t="shared" si="292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93"/>
        <v>2.6829268292682929E-3</v>
      </c>
      <c r="P3105" s="6">
        <f t="shared" si="288"/>
        <v>5.5</v>
      </c>
      <c r="Q3105" t="str">
        <f t="shared" si="289"/>
        <v>theater</v>
      </c>
      <c r="R3105" t="str">
        <f t="shared" si="290"/>
        <v>spaces</v>
      </c>
      <c r="S3105" s="10">
        <f t="shared" si="291"/>
        <v>42167.156319444446</v>
      </c>
      <c r="T3105" s="10">
        <f t="shared" si="292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93"/>
        <v>0.29625000000000001</v>
      </c>
      <c r="P3106" s="6">
        <f t="shared" si="288"/>
        <v>237</v>
      </c>
      <c r="Q3106" t="str">
        <f t="shared" si="289"/>
        <v>theater</v>
      </c>
      <c r="R3106" t="str">
        <f t="shared" si="290"/>
        <v>spaces</v>
      </c>
      <c r="S3106" s="10">
        <f t="shared" si="291"/>
        <v>42038.083333333328</v>
      </c>
      <c r="T3106" s="10">
        <f t="shared" si="292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93"/>
        <v>0.4236099230111206</v>
      </c>
      <c r="P3107" s="6">
        <f t="shared" si="288"/>
        <v>79.87</v>
      </c>
      <c r="Q3107" t="str">
        <f t="shared" si="289"/>
        <v>theater</v>
      </c>
      <c r="R3107" t="str">
        <f t="shared" si="290"/>
        <v>spaces</v>
      </c>
      <c r="S3107" s="10">
        <f t="shared" si="291"/>
        <v>41931.208333333336</v>
      </c>
      <c r="T3107" s="10">
        <f t="shared" si="292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93"/>
        <v>4.1000000000000002E-2</v>
      </c>
      <c r="P3108" s="6">
        <f t="shared" si="288"/>
        <v>10.25</v>
      </c>
      <c r="Q3108" t="str">
        <f t="shared" si="289"/>
        <v>theater</v>
      </c>
      <c r="R3108" t="str">
        <f t="shared" si="290"/>
        <v>spaces</v>
      </c>
      <c r="S3108" s="10">
        <f t="shared" si="291"/>
        <v>42263.916666666672</v>
      </c>
      <c r="T3108" s="10">
        <f t="shared" si="292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93"/>
        <v>0.197625</v>
      </c>
      <c r="P3109" s="6">
        <f t="shared" si="288"/>
        <v>272.58999999999997</v>
      </c>
      <c r="Q3109" t="str">
        <f t="shared" si="289"/>
        <v>theater</v>
      </c>
      <c r="R3109" t="str">
        <f t="shared" si="290"/>
        <v>spaces</v>
      </c>
      <c r="S3109" s="10">
        <f t="shared" si="291"/>
        <v>42135.814247685179</v>
      </c>
      <c r="T3109" s="10">
        <f t="shared" si="292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93"/>
        <v>5.1999999999999995E-4</v>
      </c>
      <c r="P3110" s="6">
        <f t="shared" si="288"/>
        <v>13</v>
      </c>
      <c r="Q3110" t="str">
        <f t="shared" si="289"/>
        <v>theater</v>
      </c>
      <c r="R3110" t="str">
        <f t="shared" si="290"/>
        <v>spaces</v>
      </c>
      <c r="S3110" s="10">
        <f t="shared" si="291"/>
        <v>42122.638819444444</v>
      </c>
      <c r="T3110" s="10">
        <f t="shared" si="292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93"/>
        <v>0.25030188679245285</v>
      </c>
      <c r="P3111" s="6">
        <f t="shared" si="288"/>
        <v>58.18</v>
      </c>
      <c r="Q3111" t="str">
        <f t="shared" si="289"/>
        <v>theater</v>
      </c>
      <c r="R3111" t="str">
        <f t="shared" si="290"/>
        <v>spaces</v>
      </c>
      <c r="S3111" s="10">
        <f t="shared" si="291"/>
        <v>41879.125115740739</v>
      </c>
      <c r="T3111" s="10">
        <f t="shared" si="292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93"/>
        <v>4.0000000000000002E-4</v>
      </c>
      <c r="P3112" s="6">
        <f t="shared" si="288"/>
        <v>10</v>
      </c>
      <c r="Q3112" t="str">
        <f t="shared" si="289"/>
        <v>theater</v>
      </c>
      <c r="R3112" t="str">
        <f t="shared" si="290"/>
        <v>spaces</v>
      </c>
      <c r="S3112" s="10">
        <f t="shared" si="291"/>
        <v>42785.031469907408</v>
      </c>
      <c r="T3112" s="10">
        <f t="shared" si="292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93"/>
        <v>0.26640000000000003</v>
      </c>
      <c r="P3113" s="6">
        <f t="shared" si="288"/>
        <v>70.11</v>
      </c>
      <c r="Q3113" t="str">
        <f t="shared" si="289"/>
        <v>theater</v>
      </c>
      <c r="R3113" t="str">
        <f t="shared" si="290"/>
        <v>spaces</v>
      </c>
      <c r="S3113" s="10">
        <f t="shared" si="291"/>
        <v>41916.595138888886</v>
      </c>
      <c r="T3113" s="10">
        <f t="shared" si="292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93"/>
        <v>4.7363636363636365E-2</v>
      </c>
      <c r="P3114" s="6">
        <f t="shared" si="288"/>
        <v>57.89</v>
      </c>
      <c r="Q3114" t="str">
        <f t="shared" si="289"/>
        <v>theater</v>
      </c>
      <c r="R3114" t="str">
        <f t="shared" si="290"/>
        <v>spaces</v>
      </c>
      <c r="S3114" s="10">
        <f t="shared" si="291"/>
        <v>42675.121921296297</v>
      </c>
      <c r="T3114" s="10">
        <f t="shared" si="292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93"/>
        <v>4.2435339894712751E-2</v>
      </c>
      <c r="P3115" s="6">
        <f t="shared" si="288"/>
        <v>125.27</v>
      </c>
      <c r="Q3115" t="str">
        <f t="shared" si="289"/>
        <v>theater</v>
      </c>
      <c r="R3115" t="str">
        <f t="shared" si="290"/>
        <v>spaces</v>
      </c>
      <c r="S3115" s="10">
        <f t="shared" si="291"/>
        <v>42111.731273148151</v>
      </c>
      <c r="T3115" s="10">
        <f t="shared" si="292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93"/>
        <v>0</v>
      </c>
      <c r="P3116" s="6" t="e">
        <f t="shared" si="288"/>
        <v>#DIV/0!</v>
      </c>
      <c r="Q3116" t="str">
        <f t="shared" si="289"/>
        <v>theater</v>
      </c>
      <c r="R3116" t="str">
        <f t="shared" si="290"/>
        <v>spaces</v>
      </c>
      <c r="S3116" s="10">
        <f t="shared" si="291"/>
        <v>41903.632523148146</v>
      </c>
      <c r="T3116" s="10">
        <f t="shared" si="292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93"/>
        <v>0.03</v>
      </c>
      <c r="P3117" s="6">
        <f t="shared" si="288"/>
        <v>300</v>
      </c>
      <c r="Q3117" t="str">
        <f t="shared" si="289"/>
        <v>theater</v>
      </c>
      <c r="R3117" t="str">
        <f t="shared" si="290"/>
        <v>spaces</v>
      </c>
      <c r="S3117" s="10">
        <f t="shared" si="291"/>
        <v>42526.447071759263</v>
      </c>
      <c r="T3117" s="10">
        <f t="shared" si="292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93"/>
        <v>0.57333333333333336</v>
      </c>
      <c r="P3118" s="6">
        <f t="shared" si="288"/>
        <v>43</v>
      </c>
      <c r="Q3118" t="str">
        <f t="shared" si="289"/>
        <v>theater</v>
      </c>
      <c r="R3118" t="str">
        <f t="shared" si="290"/>
        <v>spaces</v>
      </c>
      <c r="S3118" s="10">
        <f t="shared" si="291"/>
        <v>42095.515335648146</v>
      </c>
      <c r="T3118" s="10">
        <f t="shared" si="292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93"/>
        <v>1E-3</v>
      </c>
      <c r="P3119" s="6">
        <f t="shared" si="288"/>
        <v>1</v>
      </c>
      <c r="Q3119" t="str">
        <f t="shared" si="289"/>
        <v>theater</v>
      </c>
      <c r="R3119" t="str">
        <f t="shared" si="290"/>
        <v>spaces</v>
      </c>
      <c r="S3119" s="10">
        <f t="shared" si="291"/>
        <v>42517.55</v>
      </c>
      <c r="T3119" s="10">
        <f t="shared" si="292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93"/>
        <v>3.0999999999999999E-3</v>
      </c>
      <c r="P3120" s="6">
        <f t="shared" si="288"/>
        <v>775</v>
      </c>
      <c r="Q3120" t="str">
        <f t="shared" si="289"/>
        <v>theater</v>
      </c>
      <c r="R3120" t="str">
        <f t="shared" si="290"/>
        <v>spaces</v>
      </c>
      <c r="S3120" s="10">
        <f t="shared" si="291"/>
        <v>42553.649571759262</v>
      </c>
      <c r="T3120" s="10">
        <f t="shared" si="292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93"/>
        <v>5.0000000000000001E-4</v>
      </c>
      <c r="P3121" s="6">
        <f t="shared" si="288"/>
        <v>5</v>
      </c>
      <c r="Q3121" t="str">
        <f t="shared" si="289"/>
        <v>theater</v>
      </c>
      <c r="R3121" t="str">
        <f t="shared" si="290"/>
        <v>spaces</v>
      </c>
      <c r="S3121" s="10">
        <f t="shared" si="291"/>
        <v>42090.003842592589</v>
      </c>
      <c r="T3121" s="10">
        <f t="shared" si="292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93"/>
        <v>9.8461538461538464E-5</v>
      </c>
      <c r="P3122" s="6">
        <f t="shared" si="288"/>
        <v>12.8</v>
      </c>
      <c r="Q3122" t="str">
        <f t="shared" si="289"/>
        <v>theater</v>
      </c>
      <c r="R3122" t="str">
        <f t="shared" si="290"/>
        <v>spaces</v>
      </c>
      <c r="S3122" s="10">
        <f t="shared" si="291"/>
        <v>42495.900416666671</v>
      </c>
      <c r="T3122" s="10">
        <f t="shared" si="292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93"/>
        <v>6.6666666666666671E-3</v>
      </c>
      <c r="P3123" s="6">
        <f t="shared" si="288"/>
        <v>10</v>
      </c>
      <c r="Q3123" t="str">
        <f t="shared" si="289"/>
        <v>theater</v>
      </c>
      <c r="R3123" t="str">
        <f t="shared" si="290"/>
        <v>spaces</v>
      </c>
      <c r="S3123" s="10">
        <f t="shared" si="291"/>
        <v>41908.679803240739</v>
      </c>
      <c r="T3123" s="10">
        <f t="shared" si="292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93"/>
        <v>0.58291457286432158</v>
      </c>
      <c r="P3124" s="6">
        <f t="shared" si="288"/>
        <v>58</v>
      </c>
      <c r="Q3124" t="str">
        <f t="shared" si="289"/>
        <v>theater</v>
      </c>
      <c r="R3124" t="str">
        <f t="shared" si="290"/>
        <v>spaces</v>
      </c>
      <c r="S3124" s="10">
        <f t="shared" si="291"/>
        <v>42683.973750000005</v>
      </c>
      <c r="T3124" s="10">
        <f t="shared" si="292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93"/>
        <v>0.68153600000000003</v>
      </c>
      <c r="P3125" s="6">
        <f t="shared" si="288"/>
        <v>244.8</v>
      </c>
      <c r="Q3125" t="str">
        <f t="shared" si="289"/>
        <v>theater</v>
      </c>
      <c r="R3125" t="str">
        <f t="shared" si="290"/>
        <v>spaces</v>
      </c>
      <c r="S3125" s="10">
        <f t="shared" si="291"/>
        <v>42560.993032407408</v>
      </c>
      <c r="T3125" s="10">
        <f t="shared" si="292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93"/>
        <v>3.2499999999999997E-5</v>
      </c>
      <c r="P3126" s="6">
        <f t="shared" si="288"/>
        <v>6.5</v>
      </c>
      <c r="Q3126" t="str">
        <f t="shared" si="289"/>
        <v>theater</v>
      </c>
      <c r="R3126" t="str">
        <f t="shared" si="290"/>
        <v>spaces</v>
      </c>
      <c r="S3126" s="10">
        <f t="shared" si="291"/>
        <v>42037.780104166668</v>
      </c>
      <c r="T3126" s="10">
        <f t="shared" si="292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93"/>
        <v>0</v>
      </c>
      <c r="P3127" s="6" t="e">
        <f t="shared" si="288"/>
        <v>#DIV/0!</v>
      </c>
      <c r="Q3127" t="str">
        <f t="shared" si="289"/>
        <v>theater</v>
      </c>
      <c r="R3127" t="str">
        <f t="shared" si="290"/>
        <v>spaces</v>
      </c>
      <c r="S3127" s="10">
        <f t="shared" si="291"/>
        <v>42376.20685185185</v>
      </c>
      <c r="T3127" s="10">
        <f t="shared" si="292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93"/>
        <v>4.1599999999999998E-2</v>
      </c>
      <c r="P3128" s="6">
        <f t="shared" si="288"/>
        <v>61.18</v>
      </c>
      <c r="Q3128" t="str">
        <f t="shared" si="289"/>
        <v>theater</v>
      </c>
      <c r="R3128" t="str">
        <f t="shared" si="290"/>
        <v>spaces</v>
      </c>
      <c r="S3128" s="10">
        <f t="shared" si="291"/>
        <v>42456.976412037038</v>
      </c>
      <c r="T3128" s="10">
        <f t="shared" si="292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93"/>
        <v>0</v>
      </c>
      <c r="P3129" s="6" t="e">
        <f t="shared" si="288"/>
        <v>#DIV/0!</v>
      </c>
      <c r="Q3129" t="str">
        <f t="shared" si="289"/>
        <v>theater</v>
      </c>
      <c r="R3129" t="str">
        <f t="shared" si="290"/>
        <v>spaces</v>
      </c>
      <c r="S3129" s="10">
        <f t="shared" si="291"/>
        <v>42064.856817129628</v>
      </c>
      <c r="T3129" s="10">
        <f t="shared" si="292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93"/>
        <v>1.0860666666666667</v>
      </c>
      <c r="P3130" s="6">
        <f t="shared" si="288"/>
        <v>139.24</v>
      </c>
      <c r="Q3130" t="str">
        <f t="shared" si="289"/>
        <v>theater</v>
      </c>
      <c r="R3130" t="str">
        <f t="shared" si="290"/>
        <v>plays</v>
      </c>
      <c r="S3130" s="10">
        <f t="shared" si="291"/>
        <v>42810.784039351856</v>
      </c>
      <c r="T3130" s="10">
        <f t="shared" si="292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93"/>
        <v>8.0000000000000002E-3</v>
      </c>
      <c r="P3131" s="6">
        <f t="shared" si="288"/>
        <v>10</v>
      </c>
      <c r="Q3131" t="str">
        <f t="shared" si="289"/>
        <v>theater</v>
      </c>
      <c r="R3131" t="str">
        <f t="shared" si="290"/>
        <v>plays</v>
      </c>
      <c r="S3131" s="10">
        <f t="shared" si="291"/>
        <v>42843.801145833335</v>
      </c>
      <c r="T3131" s="10">
        <f t="shared" si="292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93"/>
        <v>3.7499999999999999E-2</v>
      </c>
      <c r="P3132" s="6">
        <f t="shared" si="288"/>
        <v>93.75</v>
      </c>
      <c r="Q3132" t="str">
        <f t="shared" si="289"/>
        <v>theater</v>
      </c>
      <c r="R3132" t="str">
        <f t="shared" si="290"/>
        <v>plays</v>
      </c>
      <c r="S3132" s="10">
        <f t="shared" si="291"/>
        <v>42839.207638888889</v>
      </c>
      <c r="T3132" s="10">
        <f t="shared" si="292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93"/>
        <v>0.15731707317073171</v>
      </c>
      <c r="P3133" s="6">
        <f t="shared" si="288"/>
        <v>53.75</v>
      </c>
      <c r="Q3133" t="str">
        <f t="shared" si="289"/>
        <v>theater</v>
      </c>
      <c r="R3133" t="str">
        <f t="shared" si="290"/>
        <v>plays</v>
      </c>
      <c r="S3133" s="10">
        <f t="shared" si="291"/>
        <v>42833.537557870368</v>
      </c>
      <c r="T3133" s="10">
        <f t="shared" si="292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93"/>
        <v>3.3333333333333332E-4</v>
      </c>
      <c r="P3134" s="6">
        <f t="shared" si="288"/>
        <v>10</v>
      </c>
      <c r="Q3134" t="str">
        <f t="shared" si="289"/>
        <v>theater</v>
      </c>
      <c r="R3134" t="str">
        <f t="shared" si="290"/>
        <v>plays</v>
      </c>
      <c r="S3134" s="10">
        <f t="shared" si="291"/>
        <v>42846.308564814812</v>
      </c>
      <c r="T3134" s="10">
        <f t="shared" si="292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93"/>
        <v>1.08</v>
      </c>
      <c r="P3135" s="6">
        <f t="shared" si="288"/>
        <v>33.75</v>
      </c>
      <c r="Q3135" t="str">
        <f t="shared" si="289"/>
        <v>theater</v>
      </c>
      <c r="R3135" t="str">
        <f t="shared" si="290"/>
        <v>plays</v>
      </c>
      <c r="S3135" s="10">
        <f t="shared" si="291"/>
        <v>42818.523541666669</v>
      </c>
      <c r="T3135" s="10">
        <f t="shared" si="292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93"/>
        <v>0.22500000000000001</v>
      </c>
      <c r="P3136" s="6">
        <f t="shared" si="288"/>
        <v>18.75</v>
      </c>
      <c r="Q3136" t="str">
        <f t="shared" si="289"/>
        <v>theater</v>
      </c>
      <c r="R3136" t="str">
        <f t="shared" si="290"/>
        <v>plays</v>
      </c>
      <c r="S3136" s="10">
        <f t="shared" si="291"/>
        <v>42821.678460648152</v>
      </c>
      <c r="T3136" s="10">
        <f t="shared" si="292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93"/>
        <v>0.20849420849420849</v>
      </c>
      <c r="P3137" s="6">
        <f t="shared" si="288"/>
        <v>23.14</v>
      </c>
      <c r="Q3137" t="str">
        <f t="shared" si="289"/>
        <v>theater</v>
      </c>
      <c r="R3137" t="str">
        <f t="shared" si="290"/>
        <v>plays</v>
      </c>
      <c r="S3137" s="10">
        <f t="shared" si="291"/>
        <v>42829.151863425926</v>
      </c>
      <c r="T3137" s="10">
        <f t="shared" si="292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93"/>
        <v>1.278</v>
      </c>
      <c r="P3138" s="6">
        <f t="shared" ref="P3138:P3201" si="294">ROUND(E3138/L3138,2)</f>
        <v>29.05</v>
      </c>
      <c r="Q3138" t="str">
        <f t="shared" si="289"/>
        <v>theater</v>
      </c>
      <c r="R3138" t="str">
        <f t="shared" si="290"/>
        <v>plays</v>
      </c>
      <c r="S3138" s="10">
        <f t="shared" si="291"/>
        <v>42825.957638888889</v>
      </c>
      <c r="T3138" s="10">
        <f t="shared" si="292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293"/>
        <v>3.3333333333333333E-2</v>
      </c>
      <c r="P3139" s="6">
        <f t="shared" si="294"/>
        <v>50</v>
      </c>
      <c r="Q3139" t="str">
        <f t="shared" ref="Q3139:Q3202" si="295">LEFT($N3139,FIND("/",$N3139)-1)</f>
        <v>theater</v>
      </c>
      <c r="R3139" t="str">
        <f t="shared" ref="R3139:R3202" si="296">RIGHT($N3139,LEN($N3139)-FIND("/",$N3139))</f>
        <v>plays</v>
      </c>
      <c r="S3139" s="10">
        <f t="shared" ref="S3139:S3202" si="297">((($I3139/60)/60)/24)+DATE(1970,1,1)</f>
        <v>42858.8</v>
      </c>
      <c r="T3139" s="10">
        <f t="shared" ref="T3139:T3202" si="298">((($J3139/60)/60)/24)+DATE(1970,1,1)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3"/>
        <v>0</v>
      </c>
      <c r="P3140" s="6" t="e">
        <f t="shared" si="294"/>
        <v>#DIV/0!</v>
      </c>
      <c r="Q3140" t="str">
        <f t="shared" si="295"/>
        <v>theater</v>
      </c>
      <c r="R3140" t="str">
        <f t="shared" si="296"/>
        <v>plays</v>
      </c>
      <c r="S3140" s="10">
        <f t="shared" si="297"/>
        <v>42828.645914351851</v>
      </c>
      <c r="T3140" s="10">
        <f t="shared" si="298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ref="O3141:O3204" si="299">$E3141/$D3141</f>
        <v>5.3999999999999999E-2</v>
      </c>
      <c r="P3141" s="6">
        <f t="shared" si="294"/>
        <v>450</v>
      </c>
      <c r="Q3141" t="str">
        <f t="shared" si="295"/>
        <v>theater</v>
      </c>
      <c r="R3141" t="str">
        <f t="shared" si="296"/>
        <v>plays</v>
      </c>
      <c r="S3141" s="10">
        <f t="shared" si="297"/>
        <v>42819.189583333333</v>
      </c>
      <c r="T3141" s="10">
        <f t="shared" si="298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9"/>
        <v>9.5999999999999992E-3</v>
      </c>
      <c r="P3142" s="6">
        <f t="shared" si="294"/>
        <v>24</v>
      </c>
      <c r="Q3142" t="str">
        <f t="shared" si="295"/>
        <v>theater</v>
      </c>
      <c r="R3142" t="str">
        <f t="shared" si="296"/>
        <v>plays</v>
      </c>
      <c r="S3142" s="10">
        <f t="shared" si="297"/>
        <v>42832.677118055552</v>
      </c>
      <c r="T3142" s="10">
        <f t="shared" si="298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9"/>
        <v>0.51600000000000001</v>
      </c>
      <c r="P3143" s="6">
        <f t="shared" si="294"/>
        <v>32.25</v>
      </c>
      <c r="Q3143" t="str">
        <f t="shared" si="295"/>
        <v>theater</v>
      </c>
      <c r="R3143" t="str">
        <f t="shared" si="296"/>
        <v>plays</v>
      </c>
      <c r="S3143" s="10">
        <f t="shared" si="297"/>
        <v>42841.833333333328</v>
      </c>
      <c r="T3143" s="10">
        <f t="shared" si="298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9"/>
        <v>1.6363636363636365E-2</v>
      </c>
      <c r="P3144" s="6">
        <f t="shared" si="294"/>
        <v>15</v>
      </c>
      <c r="Q3144" t="str">
        <f t="shared" si="295"/>
        <v>theater</v>
      </c>
      <c r="R3144" t="str">
        <f t="shared" si="296"/>
        <v>plays</v>
      </c>
      <c r="S3144" s="10">
        <f t="shared" si="297"/>
        <v>42813.471516203703</v>
      </c>
      <c r="T3144" s="10">
        <f t="shared" si="298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9"/>
        <v>0</v>
      </c>
      <c r="P3145" s="6" t="e">
        <f t="shared" si="294"/>
        <v>#DIV/0!</v>
      </c>
      <c r="Q3145" t="str">
        <f t="shared" si="295"/>
        <v>theater</v>
      </c>
      <c r="R3145" t="str">
        <f t="shared" si="296"/>
        <v>plays</v>
      </c>
      <c r="S3145" s="10">
        <f t="shared" si="297"/>
        <v>42834.358287037037</v>
      </c>
      <c r="T3145" s="10">
        <f t="shared" si="298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9"/>
        <v>0.754</v>
      </c>
      <c r="P3146" s="6">
        <f t="shared" si="294"/>
        <v>251.33</v>
      </c>
      <c r="Q3146" t="str">
        <f t="shared" si="295"/>
        <v>theater</v>
      </c>
      <c r="R3146" t="str">
        <f t="shared" si="296"/>
        <v>plays</v>
      </c>
      <c r="S3146" s="10">
        <f t="shared" si="297"/>
        <v>42813.25</v>
      </c>
      <c r="T3146" s="10">
        <f t="shared" si="298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9"/>
        <v>0</v>
      </c>
      <c r="P3147" s="6" t="e">
        <f t="shared" si="294"/>
        <v>#DIV/0!</v>
      </c>
      <c r="Q3147" t="str">
        <f t="shared" si="295"/>
        <v>theater</v>
      </c>
      <c r="R3147" t="str">
        <f t="shared" si="296"/>
        <v>plays</v>
      </c>
      <c r="S3147" s="10">
        <f t="shared" si="297"/>
        <v>42821.999236111107</v>
      </c>
      <c r="T3147" s="10">
        <f t="shared" si="298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9"/>
        <v>0.105</v>
      </c>
      <c r="P3148" s="6">
        <f t="shared" si="294"/>
        <v>437.5</v>
      </c>
      <c r="Q3148" t="str">
        <f t="shared" si="295"/>
        <v>theater</v>
      </c>
      <c r="R3148" t="str">
        <f t="shared" si="296"/>
        <v>plays</v>
      </c>
      <c r="S3148" s="10">
        <f t="shared" si="297"/>
        <v>42841.640810185185</v>
      </c>
      <c r="T3148" s="10">
        <f t="shared" si="298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9"/>
        <v>1.1752499999999999</v>
      </c>
      <c r="P3149" s="6">
        <f t="shared" si="294"/>
        <v>110.35</v>
      </c>
      <c r="Q3149" t="str">
        <f t="shared" si="295"/>
        <v>theater</v>
      </c>
      <c r="R3149" t="str">
        <f t="shared" si="296"/>
        <v>plays</v>
      </c>
      <c r="S3149" s="10">
        <f t="shared" si="297"/>
        <v>41950.011053240742</v>
      </c>
      <c r="T3149" s="10">
        <f t="shared" si="298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9"/>
        <v>1.3116666666666668</v>
      </c>
      <c r="P3150" s="6">
        <f t="shared" si="294"/>
        <v>41.42</v>
      </c>
      <c r="Q3150" t="str">
        <f t="shared" si="295"/>
        <v>theater</v>
      </c>
      <c r="R3150" t="str">
        <f t="shared" si="296"/>
        <v>plays</v>
      </c>
      <c r="S3150" s="10">
        <f t="shared" si="297"/>
        <v>41913.166666666664</v>
      </c>
      <c r="T3150" s="10">
        <f t="shared" si="298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9"/>
        <v>1.04</v>
      </c>
      <c r="P3151" s="6">
        <f t="shared" si="294"/>
        <v>52</v>
      </c>
      <c r="Q3151" t="str">
        <f t="shared" si="295"/>
        <v>theater</v>
      </c>
      <c r="R3151" t="str">
        <f t="shared" si="296"/>
        <v>plays</v>
      </c>
      <c r="S3151" s="10">
        <f t="shared" si="297"/>
        <v>41250.083333333336</v>
      </c>
      <c r="T3151" s="10">
        <f t="shared" si="298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9"/>
        <v>1.01</v>
      </c>
      <c r="P3152" s="6">
        <f t="shared" si="294"/>
        <v>33.99</v>
      </c>
      <c r="Q3152" t="str">
        <f t="shared" si="295"/>
        <v>theater</v>
      </c>
      <c r="R3152" t="str">
        <f t="shared" si="296"/>
        <v>plays</v>
      </c>
      <c r="S3152" s="10">
        <f t="shared" si="297"/>
        <v>40568.166666666664</v>
      </c>
      <c r="T3152" s="10">
        <f t="shared" si="298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9"/>
        <v>1.004</v>
      </c>
      <c r="P3153" s="6">
        <f t="shared" si="294"/>
        <v>103.35</v>
      </c>
      <c r="Q3153" t="str">
        <f t="shared" si="295"/>
        <v>theater</v>
      </c>
      <c r="R3153" t="str">
        <f t="shared" si="296"/>
        <v>plays</v>
      </c>
      <c r="S3153" s="10">
        <f t="shared" si="297"/>
        <v>41892.83997685185</v>
      </c>
      <c r="T3153" s="10">
        <f t="shared" si="298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9"/>
        <v>1.0595454545454546</v>
      </c>
      <c r="P3154" s="6">
        <f t="shared" si="294"/>
        <v>34.79</v>
      </c>
      <c r="Q3154" t="str">
        <f t="shared" si="295"/>
        <v>theater</v>
      </c>
      <c r="R3154" t="str">
        <f t="shared" si="296"/>
        <v>plays</v>
      </c>
      <c r="S3154" s="10">
        <f t="shared" si="297"/>
        <v>41580.867673611108</v>
      </c>
      <c r="T3154" s="10">
        <f t="shared" si="298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9"/>
        <v>3.3558333333333334</v>
      </c>
      <c r="P3155" s="6">
        <f t="shared" si="294"/>
        <v>41.77</v>
      </c>
      <c r="Q3155" t="str">
        <f t="shared" si="295"/>
        <v>theater</v>
      </c>
      <c r="R3155" t="str">
        <f t="shared" si="296"/>
        <v>plays</v>
      </c>
      <c r="S3155" s="10">
        <f t="shared" si="297"/>
        <v>40664.207638888889</v>
      </c>
      <c r="T3155" s="10">
        <f t="shared" si="298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9"/>
        <v>1.1292857142857142</v>
      </c>
      <c r="P3156" s="6">
        <f t="shared" si="294"/>
        <v>64.27</v>
      </c>
      <c r="Q3156" t="str">
        <f t="shared" si="295"/>
        <v>theater</v>
      </c>
      <c r="R3156" t="str">
        <f t="shared" si="296"/>
        <v>plays</v>
      </c>
      <c r="S3156" s="10">
        <f t="shared" si="297"/>
        <v>41000.834004629629</v>
      </c>
      <c r="T3156" s="10">
        <f t="shared" si="298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9"/>
        <v>1.885046</v>
      </c>
      <c r="P3157" s="6">
        <f t="shared" si="294"/>
        <v>31.21</v>
      </c>
      <c r="Q3157" t="str">
        <f t="shared" si="295"/>
        <v>theater</v>
      </c>
      <c r="R3157" t="str">
        <f t="shared" si="296"/>
        <v>plays</v>
      </c>
      <c r="S3157" s="10">
        <f t="shared" si="297"/>
        <v>41263.499131944445</v>
      </c>
      <c r="T3157" s="10">
        <f t="shared" si="298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9"/>
        <v>1.0181818181818181</v>
      </c>
      <c r="P3158" s="6">
        <f t="shared" si="294"/>
        <v>62.92</v>
      </c>
      <c r="Q3158" t="str">
        <f t="shared" si="295"/>
        <v>theater</v>
      </c>
      <c r="R3158" t="str">
        <f t="shared" si="296"/>
        <v>plays</v>
      </c>
      <c r="S3158" s="10">
        <f t="shared" si="297"/>
        <v>41061.953055555554</v>
      </c>
      <c r="T3158" s="10">
        <f t="shared" si="298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9"/>
        <v>1.01</v>
      </c>
      <c r="P3159" s="6">
        <f t="shared" si="294"/>
        <v>98.54</v>
      </c>
      <c r="Q3159" t="str">
        <f t="shared" si="295"/>
        <v>theater</v>
      </c>
      <c r="R3159" t="str">
        <f t="shared" si="296"/>
        <v>plays</v>
      </c>
      <c r="S3159" s="10">
        <f t="shared" si="297"/>
        <v>41839.208333333336</v>
      </c>
      <c r="T3159" s="10">
        <f t="shared" si="298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9"/>
        <v>1.1399999999999999</v>
      </c>
      <c r="P3160" s="6">
        <f t="shared" si="294"/>
        <v>82.61</v>
      </c>
      <c r="Q3160" t="str">
        <f t="shared" si="295"/>
        <v>theater</v>
      </c>
      <c r="R3160" t="str">
        <f t="shared" si="296"/>
        <v>plays</v>
      </c>
      <c r="S3160" s="10">
        <f t="shared" si="297"/>
        <v>41477.839722222219</v>
      </c>
      <c r="T3160" s="10">
        <f t="shared" si="298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9"/>
        <v>1.3348133333333334</v>
      </c>
      <c r="P3161" s="6">
        <f t="shared" si="294"/>
        <v>38.5</v>
      </c>
      <c r="Q3161" t="str">
        <f t="shared" si="295"/>
        <v>theater</v>
      </c>
      <c r="R3161" t="str">
        <f t="shared" si="296"/>
        <v>plays</v>
      </c>
      <c r="S3161" s="10">
        <f t="shared" si="297"/>
        <v>40926.958333333336</v>
      </c>
      <c r="T3161" s="10">
        <f t="shared" si="298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9"/>
        <v>1.0153333333333334</v>
      </c>
      <c r="P3162" s="6">
        <f t="shared" si="294"/>
        <v>80.16</v>
      </c>
      <c r="Q3162" t="str">
        <f t="shared" si="295"/>
        <v>theater</v>
      </c>
      <c r="R3162" t="str">
        <f t="shared" si="296"/>
        <v>plays</v>
      </c>
      <c r="S3162" s="10">
        <f t="shared" si="297"/>
        <v>41864.207638888889</v>
      </c>
      <c r="T3162" s="10">
        <f t="shared" si="298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9"/>
        <v>1.0509999999999999</v>
      </c>
      <c r="P3163" s="6">
        <f t="shared" si="294"/>
        <v>28.41</v>
      </c>
      <c r="Q3163" t="str">
        <f t="shared" si="295"/>
        <v>theater</v>
      </c>
      <c r="R3163" t="str">
        <f t="shared" si="296"/>
        <v>plays</v>
      </c>
      <c r="S3163" s="10">
        <f t="shared" si="297"/>
        <v>41927.536134259259</v>
      </c>
      <c r="T3163" s="10">
        <f t="shared" si="298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9"/>
        <v>1.2715000000000001</v>
      </c>
      <c r="P3164" s="6">
        <f t="shared" si="294"/>
        <v>80.73</v>
      </c>
      <c r="Q3164" t="str">
        <f t="shared" si="295"/>
        <v>theater</v>
      </c>
      <c r="R3164" t="str">
        <f t="shared" si="296"/>
        <v>plays</v>
      </c>
      <c r="S3164" s="10">
        <f t="shared" si="297"/>
        <v>41827.083333333336</v>
      </c>
      <c r="T3164" s="10">
        <f t="shared" si="298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9"/>
        <v>1.1115384615384616</v>
      </c>
      <c r="P3165" s="6">
        <f t="shared" si="294"/>
        <v>200.69</v>
      </c>
      <c r="Q3165" t="str">
        <f t="shared" si="295"/>
        <v>theater</v>
      </c>
      <c r="R3165" t="str">
        <f t="shared" si="296"/>
        <v>plays</v>
      </c>
      <c r="S3165" s="10">
        <f t="shared" si="297"/>
        <v>41805.753761574073</v>
      </c>
      <c r="T3165" s="10">
        <f t="shared" si="298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9"/>
        <v>1.0676000000000001</v>
      </c>
      <c r="P3166" s="6">
        <f t="shared" si="294"/>
        <v>37.590000000000003</v>
      </c>
      <c r="Q3166" t="str">
        <f t="shared" si="295"/>
        <v>theater</v>
      </c>
      <c r="R3166" t="str">
        <f t="shared" si="296"/>
        <v>plays</v>
      </c>
      <c r="S3166" s="10">
        <f t="shared" si="297"/>
        <v>41799.80572916667</v>
      </c>
      <c r="T3166" s="10">
        <f t="shared" si="298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9"/>
        <v>1.6266666666666667</v>
      </c>
      <c r="P3167" s="6">
        <f t="shared" si="294"/>
        <v>58.1</v>
      </c>
      <c r="Q3167" t="str">
        <f t="shared" si="295"/>
        <v>theater</v>
      </c>
      <c r="R3167" t="str">
        <f t="shared" si="296"/>
        <v>plays</v>
      </c>
      <c r="S3167" s="10">
        <f t="shared" si="297"/>
        <v>40666.165972222225</v>
      </c>
      <c r="T3167" s="10">
        <f t="shared" si="298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9"/>
        <v>1.6022808571428573</v>
      </c>
      <c r="P3168" s="6">
        <f t="shared" si="294"/>
        <v>60.3</v>
      </c>
      <c r="Q3168" t="str">
        <f t="shared" si="295"/>
        <v>theater</v>
      </c>
      <c r="R3168" t="str">
        <f t="shared" si="296"/>
        <v>plays</v>
      </c>
      <c r="S3168" s="10">
        <f t="shared" si="297"/>
        <v>41969.332638888889</v>
      </c>
      <c r="T3168" s="10">
        <f t="shared" si="298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9"/>
        <v>1.1616666666666666</v>
      </c>
      <c r="P3169" s="6">
        <f t="shared" si="294"/>
        <v>63.36</v>
      </c>
      <c r="Q3169" t="str">
        <f t="shared" si="295"/>
        <v>theater</v>
      </c>
      <c r="R3169" t="str">
        <f t="shared" si="296"/>
        <v>plays</v>
      </c>
      <c r="S3169" s="10">
        <f t="shared" si="297"/>
        <v>41853.175706018519</v>
      </c>
      <c r="T3169" s="10">
        <f t="shared" si="298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9"/>
        <v>1.242</v>
      </c>
      <c r="P3170" s="6">
        <f t="shared" si="294"/>
        <v>50.9</v>
      </c>
      <c r="Q3170" t="str">
        <f t="shared" si="295"/>
        <v>theater</v>
      </c>
      <c r="R3170" t="str">
        <f t="shared" si="296"/>
        <v>plays</v>
      </c>
      <c r="S3170" s="10">
        <f t="shared" si="297"/>
        <v>41803.916666666664</v>
      </c>
      <c r="T3170" s="10">
        <f t="shared" si="298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9"/>
        <v>1.030125</v>
      </c>
      <c r="P3171" s="6">
        <f t="shared" si="294"/>
        <v>100.5</v>
      </c>
      <c r="Q3171" t="str">
        <f t="shared" si="295"/>
        <v>theater</v>
      </c>
      <c r="R3171" t="str">
        <f t="shared" si="296"/>
        <v>plays</v>
      </c>
      <c r="S3171" s="10">
        <f t="shared" si="297"/>
        <v>41621.207638888889</v>
      </c>
      <c r="T3171" s="10">
        <f t="shared" si="298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9"/>
        <v>1.1225000000000001</v>
      </c>
      <c r="P3172" s="6">
        <f t="shared" si="294"/>
        <v>31.62</v>
      </c>
      <c r="Q3172" t="str">
        <f t="shared" si="295"/>
        <v>theater</v>
      </c>
      <c r="R3172" t="str">
        <f t="shared" si="296"/>
        <v>plays</v>
      </c>
      <c r="S3172" s="10">
        <f t="shared" si="297"/>
        <v>41822.166666666664</v>
      </c>
      <c r="T3172" s="10">
        <f t="shared" si="298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9"/>
        <v>1.0881428571428571</v>
      </c>
      <c r="P3173" s="6">
        <f t="shared" si="294"/>
        <v>65.099999999999994</v>
      </c>
      <c r="Q3173" t="str">
        <f t="shared" si="295"/>
        <v>theater</v>
      </c>
      <c r="R3173" t="str">
        <f t="shared" si="296"/>
        <v>plays</v>
      </c>
      <c r="S3173" s="10">
        <f t="shared" si="297"/>
        <v>42496.608310185184</v>
      </c>
      <c r="T3173" s="10">
        <f t="shared" si="298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9"/>
        <v>1.1499999999999999</v>
      </c>
      <c r="P3174" s="6">
        <f t="shared" si="294"/>
        <v>79.31</v>
      </c>
      <c r="Q3174" t="str">
        <f t="shared" si="295"/>
        <v>theater</v>
      </c>
      <c r="R3174" t="str">
        <f t="shared" si="296"/>
        <v>plays</v>
      </c>
      <c r="S3174" s="10">
        <f t="shared" si="297"/>
        <v>40953.729953703703</v>
      </c>
      <c r="T3174" s="10">
        <f t="shared" si="298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9"/>
        <v>1.03</v>
      </c>
      <c r="P3175" s="6">
        <f t="shared" si="294"/>
        <v>139.19</v>
      </c>
      <c r="Q3175" t="str">
        <f t="shared" si="295"/>
        <v>theater</v>
      </c>
      <c r="R3175" t="str">
        <f t="shared" si="296"/>
        <v>plays</v>
      </c>
      <c r="S3175" s="10">
        <f t="shared" si="297"/>
        <v>41908.878379629627</v>
      </c>
      <c r="T3175" s="10">
        <f t="shared" si="298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9"/>
        <v>1.0113333333333334</v>
      </c>
      <c r="P3176" s="6">
        <f t="shared" si="294"/>
        <v>131.91</v>
      </c>
      <c r="Q3176" t="str">
        <f t="shared" si="295"/>
        <v>theater</v>
      </c>
      <c r="R3176" t="str">
        <f t="shared" si="296"/>
        <v>plays</v>
      </c>
      <c r="S3176" s="10">
        <f t="shared" si="297"/>
        <v>41876.864675925928</v>
      </c>
      <c r="T3176" s="10">
        <f t="shared" si="298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9"/>
        <v>1.0955999999999999</v>
      </c>
      <c r="P3177" s="6">
        <f t="shared" si="294"/>
        <v>91.3</v>
      </c>
      <c r="Q3177" t="str">
        <f t="shared" si="295"/>
        <v>theater</v>
      </c>
      <c r="R3177" t="str">
        <f t="shared" si="296"/>
        <v>plays</v>
      </c>
      <c r="S3177" s="10">
        <f t="shared" si="297"/>
        <v>40591.886886574073</v>
      </c>
      <c r="T3177" s="10">
        <f t="shared" si="298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9"/>
        <v>1.148421052631579</v>
      </c>
      <c r="P3178" s="6">
        <f t="shared" si="294"/>
        <v>39.67</v>
      </c>
      <c r="Q3178" t="str">
        <f t="shared" si="295"/>
        <v>theater</v>
      </c>
      <c r="R3178" t="str">
        <f t="shared" si="296"/>
        <v>plays</v>
      </c>
      <c r="S3178" s="10">
        <f t="shared" si="297"/>
        <v>41504.625</v>
      </c>
      <c r="T3178" s="10">
        <f t="shared" si="298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9"/>
        <v>1.1739999999999999</v>
      </c>
      <c r="P3179" s="6">
        <f t="shared" si="294"/>
        <v>57.55</v>
      </c>
      <c r="Q3179" t="str">
        <f t="shared" si="295"/>
        <v>theater</v>
      </c>
      <c r="R3179" t="str">
        <f t="shared" si="296"/>
        <v>plays</v>
      </c>
      <c r="S3179" s="10">
        <f t="shared" si="297"/>
        <v>41811.666770833333</v>
      </c>
      <c r="T3179" s="10">
        <f t="shared" si="298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9"/>
        <v>1.7173333333333334</v>
      </c>
      <c r="P3180" s="6">
        <f t="shared" si="294"/>
        <v>33.03</v>
      </c>
      <c r="Q3180" t="str">
        <f t="shared" si="295"/>
        <v>theater</v>
      </c>
      <c r="R3180" t="str">
        <f t="shared" si="296"/>
        <v>plays</v>
      </c>
      <c r="S3180" s="10">
        <f t="shared" si="297"/>
        <v>41836.605034722219</v>
      </c>
      <c r="T3180" s="10">
        <f t="shared" si="298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9"/>
        <v>1.1416238095238094</v>
      </c>
      <c r="P3181" s="6">
        <f t="shared" si="294"/>
        <v>77.34</v>
      </c>
      <c r="Q3181" t="str">
        <f t="shared" si="295"/>
        <v>theater</v>
      </c>
      <c r="R3181" t="str">
        <f t="shared" si="296"/>
        <v>plays</v>
      </c>
      <c r="S3181" s="10">
        <f t="shared" si="297"/>
        <v>41400.702210648145</v>
      </c>
      <c r="T3181" s="10">
        <f t="shared" si="298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9"/>
        <v>1.1975</v>
      </c>
      <c r="P3182" s="6">
        <f t="shared" si="294"/>
        <v>31.93</v>
      </c>
      <c r="Q3182" t="str">
        <f t="shared" si="295"/>
        <v>theater</v>
      </c>
      <c r="R3182" t="str">
        <f t="shared" si="296"/>
        <v>plays</v>
      </c>
      <c r="S3182" s="10">
        <f t="shared" si="297"/>
        <v>41810.412604166668</v>
      </c>
      <c r="T3182" s="10">
        <f t="shared" si="298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9"/>
        <v>1.0900000000000001</v>
      </c>
      <c r="P3183" s="6">
        <f t="shared" si="294"/>
        <v>36.33</v>
      </c>
      <c r="Q3183" t="str">
        <f t="shared" si="295"/>
        <v>theater</v>
      </c>
      <c r="R3183" t="str">
        <f t="shared" si="296"/>
        <v>plays</v>
      </c>
      <c r="S3183" s="10">
        <f t="shared" si="297"/>
        <v>41805.666666666664</v>
      </c>
      <c r="T3183" s="10">
        <f t="shared" si="298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9"/>
        <v>1.0088571428571429</v>
      </c>
      <c r="P3184" s="6">
        <f t="shared" si="294"/>
        <v>46.77</v>
      </c>
      <c r="Q3184" t="str">
        <f t="shared" si="295"/>
        <v>theater</v>
      </c>
      <c r="R3184" t="str">
        <f t="shared" si="296"/>
        <v>plays</v>
      </c>
      <c r="S3184" s="10">
        <f t="shared" si="297"/>
        <v>40939.708333333336</v>
      </c>
      <c r="T3184" s="10">
        <f t="shared" si="298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9"/>
        <v>1.0900000000000001</v>
      </c>
      <c r="P3185" s="6">
        <f t="shared" si="294"/>
        <v>40.07</v>
      </c>
      <c r="Q3185" t="str">
        <f t="shared" si="295"/>
        <v>theater</v>
      </c>
      <c r="R3185" t="str">
        <f t="shared" si="296"/>
        <v>plays</v>
      </c>
      <c r="S3185" s="10">
        <f t="shared" si="297"/>
        <v>41509.79478009259</v>
      </c>
      <c r="T3185" s="10">
        <f t="shared" si="298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9"/>
        <v>1.0720930232558139</v>
      </c>
      <c r="P3186" s="6">
        <f t="shared" si="294"/>
        <v>100.22</v>
      </c>
      <c r="Q3186" t="str">
        <f t="shared" si="295"/>
        <v>theater</v>
      </c>
      <c r="R3186" t="str">
        <f t="shared" si="296"/>
        <v>plays</v>
      </c>
      <c r="S3186" s="10">
        <f t="shared" si="297"/>
        <v>41821.993414351848</v>
      </c>
      <c r="T3186" s="10">
        <f t="shared" si="298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9"/>
        <v>1</v>
      </c>
      <c r="P3187" s="6">
        <f t="shared" si="294"/>
        <v>41.67</v>
      </c>
      <c r="Q3187" t="str">
        <f t="shared" si="295"/>
        <v>theater</v>
      </c>
      <c r="R3187" t="str">
        <f t="shared" si="296"/>
        <v>plays</v>
      </c>
      <c r="S3187" s="10">
        <f t="shared" si="297"/>
        <v>41836.977326388893</v>
      </c>
      <c r="T3187" s="10">
        <f t="shared" si="298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9"/>
        <v>1.0218750000000001</v>
      </c>
      <c r="P3188" s="6">
        <f t="shared" si="294"/>
        <v>46.71</v>
      </c>
      <c r="Q3188" t="str">
        <f t="shared" si="295"/>
        <v>theater</v>
      </c>
      <c r="R3188" t="str">
        <f t="shared" si="296"/>
        <v>plays</v>
      </c>
      <c r="S3188" s="10">
        <f t="shared" si="297"/>
        <v>41898.875</v>
      </c>
      <c r="T3188" s="10">
        <f t="shared" si="298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9"/>
        <v>1.1629333333333334</v>
      </c>
      <c r="P3189" s="6">
        <f t="shared" si="294"/>
        <v>71.489999999999995</v>
      </c>
      <c r="Q3189" t="str">
        <f t="shared" si="295"/>
        <v>theater</v>
      </c>
      <c r="R3189" t="str">
        <f t="shared" si="296"/>
        <v>plays</v>
      </c>
      <c r="S3189" s="10">
        <f t="shared" si="297"/>
        <v>41855.666354166664</v>
      </c>
      <c r="T3189" s="10">
        <f t="shared" si="298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9"/>
        <v>0.65</v>
      </c>
      <c r="P3190" s="6">
        <f t="shared" si="294"/>
        <v>14.44</v>
      </c>
      <c r="Q3190" t="str">
        <f t="shared" si="295"/>
        <v>theater</v>
      </c>
      <c r="R3190" t="str">
        <f t="shared" si="296"/>
        <v>musical</v>
      </c>
      <c r="S3190" s="10">
        <f t="shared" si="297"/>
        <v>42165.415532407409</v>
      </c>
      <c r="T3190" s="10">
        <f t="shared" si="298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9"/>
        <v>0.12327272727272727</v>
      </c>
      <c r="P3191" s="6">
        <f t="shared" si="294"/>
        <v>356.84</v>
      </c>
      <c r="Q3191" t="str">
        <f t="shared" si="295"/>
        <v>theater</v>
      </c>
      <c r="R3191" t="str">
        <f t="shared" si="296"/>
        <v>musical</v>
      </c>
      <c r="S3191" s="10">
        <f t="shared" si="297"/>
        <v>42148.346435185187</v>
      </c>
      <c r="T3191" s="10">
        <f t="shared" si="298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9"/>
        <v>0</v>
      </c>
      <c r="P3192" s="6" t="e">
        <f t="shared" si="294"/>
        <v>#DIV/0!</v>
      </c>
      <c r="Q3192" t="str">
        <f t="shared" si="295"/>
        <v>theater</v>
      </c>
      <c r="R3192" t="str">
        <f t="shared" si="296"/>
        <v>musical</v>
      </c>
      <c r="S3192" s="10">
        <f t="shared" si="297"/>
        <v>42713.192997685182</v>
      </c>
      <c r="T3192" s="10">
        <f t="shared" si="298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9"/>
        <v>4.0266666666666666E-2</v>
      </c>
      <c r="P3193" s="6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10">
        <f t="shared" si="297"/>
        <v>42598.755428240736</v>
      </c>
      <c r="T3193" s="10">
        <f t="shared" si="298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9"/>
        <v>1.0200000000000001E-2</v>
      </c>
      <c r="P3194" s="6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10">
        <f t="shared" si="297"/>
        <v>42063.916666666672</v>
      </c>
      <c r="T3194" s="10">
        <f t="shared" si="298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9"/>
        <v>0.1174</v>
      </c>
      <c r="P3195" s="6">
        <f t="shared" si="294"/>
        <v>24.46</v>
      </c>
      <c r="Q3195" t="str">
        <f t="shared" si="295"/>
        <v>theater</v>
      </c>
      <c r="R3195" t="str">
        <f t="shared" si="296"/>
        <v>musical</v>
      </c>
      <c r="S3195" s="10">
        <f t="shared" si="297"/>
        <v>42055.968240740738</v>
      </c>
      <c r="T3195" s="10">
        <f t="shared" si="298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9"/>
        <v>0</v>
      </c>
      <c r="P3196" s="6" t="e">
        <f t="shared" si="294"/>
        <v>#DIV/0!</v>
      </c>
      <c r="Q3196" t="str">
        <f t="shared" si="295"/>
        <v>theater</v>
      </c>
      <c r="R3196" t="str">
        <f t="shared" si="296"/>
        <v>musical</v>
      </c>
      <c r="S3196" s="10">
        <f t="shared" si="297"/>
        <v>42212.062476851846</v>
      </c>
      <c r="T3196" s="10">
        <f t="shared" si="298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9"/>
        <v>0.59142857142857141</v>
      </c>
      <c r="P3197" s="6">
        <f t="shared" si="294"/>
        <v>53.08</v>
      </c>
      <c r="Q3197" t="str">
        <f t="shared" si="295"/>
        <v>theater</v>
      </c>
      <c r="R3197" t="str">
        <f t="shared" si="296"/>
        <v>musical</v>
      </c>
      <c r="S3197" s="10">
        <f t="shared" si="297"/>
        <v>42047.594236111108</v>
      </c>
      <c r="T3197" s="10">
        <f t="shared" si="298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9"/>
        <v>5.9999999999999995E-4</v>
      </c>
      <c r="P3198" s="6">
        <f t="shared" si="294"/>
        <v>300</v>
      </c>
      <c r="Q3198" t="str">
        <f t="shared" si="295"/>
        <v>theater</v>
      </c>
      <c r="R3198" t="str">
        <f t="shared" si="296"/>
        <v>musical</v>
      </c>
      <c r="S3198" s="10">
        <f t="shared" si="297"/>
        <v>42217.583333333328</v>
      </c>
      <c r="T3198" s="10">
        <f t="shared" si="298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9"/>
        <v>0.1145</v>
      </c>
      <c r="P3199" s="6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10">
        <f t="shared" si="297"/>
        <v>42039.493263888886</v>
      </c>
      <c r="T3199" s="10">
        <f t="shared" si="298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9"/>
        <v>3.6666666666666666E-3</v>
      </c>
      <c r="P3200" s="6">
        <f t="shared" si="294"/>
        <v>36.67</v>
      </c>
      <c r="Q3200" t="str">
        <f t="shared" si="295"/>
        <v>theater</v>
      </c>
      <c r="R3200" t="str">
        <f t="shared" si="296"/>
        <v>musical</v>
      </c>
      <c r="S3200" s="10">
        <f t="shared" si="297"/>
        <v>42051.424502314811</v>
      </c>
      <c r="T3200" s="10">
        <f t="shared" si="298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9"/>
        <v>0.52159999999999995</v>
      </c>
      <c r="P3201" s="6">
        <f t="shared" si="294"/>
        <v>49.21</v>
      </c>
      <c r="Q3201" t="str">
        <f t="shared" si="295"/>
        <v>theater</v>
      </c>
      <c r="R3201" t="str">
        <f t="shared" si="296"/>
        <v>musical</v>
      </c>
      <c r="S3201" s="10">
        <f t="shared" si="297"/>
        <v>41888.875</v>
      </c>
      <c r="T3201" s="10">
        <f t="shared" si="298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9"/>
        <v>2.0000000000000002E-5</v>
      </c>
      <c r="P3202" s="6">
        <f t="shared" ref="P3202:P3265" si="300">ROUND(E3202/L3202,2)</f>
        <v>1</v>
      </c>
      <c r="Q3202" t="str">
        <f t="shared" si="295"/>
        <v>theater</v>
      </c>
      <c r="R3202" t="str">
        <f t="shared" si="296"/>
        <v>musical</v>
      </c>
      <c r="S3202" s="10">
        <f t="shared" si="297"/>
        <v>42490.231944444444</v>
      </c>
      <c r="T3202" s="10">
        <f t="shared" si="298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299"/>
        <v>1.2500000000000001E-2</v>
      </c>
      <c r="P3203" s="6">
        <f t="shared" si="300"/>
        <v>12.5</v>
      </c>
      <c r="Q3203" t="str">
        <f t="shared" ref="Q3203:Q3266" si="301">LEFT($N3203,FIND("/",$N3203)-1)</f>
        <v>theater</v>
      </c>
      <c r="R3203" t="str">
        <f t="shared" ref="R3203:R3266" si="302">RIGHT($N3203,LEN($N3203)-FIND("/",$N3203))</f>
        <v>musical</v>
      </c>
      <c r="S3203" s="10">
        <f t="shared" ref="S3203:S3266" si="303">((($I3203/60)/60)/24)+DATE(1970,1,1)</f>
        <v>41882.767094907409</v>
      </c>
      <c r="T3203" s="10">
        <f t="shared" ref="T3203:T3266" si="304">((($J3203/60)/60)/24)+DATE(1970,1,1)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99"/>
        <v>0.54520000000000002</v>
      </c>
      <c r="P3204" s="6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10">
        <f t="shared" si="303"/>
        <v>42352.249305555553</v>
      </c>
      <c r="T3204" s="10">
        <f t="shared" si="304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ref="O3205:O3268" si="305">$E3205/$D3205</f>
        <v>0.25</v>
      </c>
      <c r="P3205" s="6">
        <f t="shared" si="300"/>
        <v>41.67</v>
      </c>
      <c r="Q3205" t="str">
        <f t="shared" si="301"/>
        <v>theater</v>
      </c>
      <c r="R3205" t="str">
        <f t="shared" si="302"/>
        <v>musical</v>
      </c>
      <c r="S3205" s="10">
        <f t="shared" si="303"/>
        <v>42272.988680555558</v>
      </c>
      <c r="T3205" s="10">
        <f t="shared" si="304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5"/>
        <v>0</v>
      </c>
      <c r="P3206" s="6" t="e">
        <f t="shared" si="300"/>
        <v>#DIV/0!</v>
      </c>
      <c r="Q3206" t="str">
        <f t="shared" si="301"/>
        <v>theater</v>
      </c>
      <c r="R3206" t="str">
        <f t="shared" si="302"/>
        <v>musical</v>
      </c>
      <c r="S3206" s="10">
        <f t="shared" si="303"/>
        <v>42202.676388888889</v>
      </c>
      <c r="T3206" s="10">
        <f t="shared" si="304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5"/>
        <v>3.4125000000000003E-2</v>
      </c>
      <c r="P3207" s="6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10">
        <f t="shared" si="303"/>
        <v>42125.374675925923</v>
      </c>
      <c r="T3207" s="10">
        <f t="shared" si="304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5"/>
        <v>0</v>
      </c>
      <c r="P3208" s="6" t="e">
        <f t="shared" si="300"/>
        <v>#DIV/0!</v>
      </c>
      <c r="Q3208" t="str">
        <f t="shared" si="301"/>
        <v>theater</v>
      </c>
      <c r="R3208" t="str">
        <f t="shared" si="302"/>
        <v>musical</v>
      </c>
      <c r="S3208" s="10">
        <f t="shared" si="303"/>
        <v>42266.276053240741</v>
      </c>
      <c r="T3208" s="10">
        <f t="shared" si="304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5"/>
        <v>0.46363636363636362</v>
      </c>
      <c r="P3209" s="6">
        <f t="shared" si="300"/>
        <v>70.83</v>
      </c>
      <c r="Q3209" t="str">
        <f t="shared" si="301"/>
        <v>theater</v>
      </c>
      <c r="R3209" t="str">
        <f t="shared" si="302"/>
        <v>musical</v>
      </c>
      <c r="S3209" s="10">
        <f t="shared" si="303"/>
        <v>42117.236192129625</v>
      </c>
      <c r="T3209" s="10">
        <f t="shared" si="304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5"/>
        <v>1.0349999999999999</v>
      </c>
      <c r="P3210" s="6">
        <f t="shared" si="300"/>
        <v>63.11</v>
      </c>
      <c r="Q3210" t="str">
        <f t="shared" si="301"/>
        <v>theater</v>
      </c>
      <c r="R3210" t="str">
        <f t="shared" si="302"/>
        <v>plays</v>
      </c>
      <c r="S3210" s="10">
        <f t="shared" si="303"/>
        <v>41848.605057870373</v>
      </c>
      <c r="T3210" s="10">
        <f t="shared" si="304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5"/>
        <v>1.1932315789473684</v>
      </c>
      <c r="P3211" s="6">
        <f t="shared" si="300"/>
        <v>50.16</v>
      </c>
      <c r="Q3211" t="str">
        <f t="shared" si="301"/>
        <v>theater</v>
      </c>
      <c r="R3211" t="str">
        <f t="shared" si="302"/>
        <v>plays</v>
      </c>
      <c r="S3211" s="10">
        <f t="shared" si="303"/>
        <v>41810.958333333336</v>
      </c>
      <c r="T3211" s="10">
        <f t="shared" si="304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5"/>
        <v>1.2576666666666667</v>
      </c>
      <c r="P3212" s="6">
        <f t="shared" si="300"/>
        <v>62.88</v>
      </c>
      <c r="Q3212" t="str">
        <f t="shared" si="301"/>
        <v>theater</v>
      </c>
      <c r="R3212" t="str">
        <f t="shared" si="302"/>
        <v>plays</v>
      </c>
      <c r="S3212" s="10">
        <f t="shared" si="303"/>
        <v>41061.165972222225</v>
      </c>
      <c r="T3212" s="10">
        <f t="shared" si="304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5"/>
        <v>1.1974347826086957</v>
      </c>
      <c r="P3213" s="6">
        <f t="shared" si="300"/>
        <v>85.53</v>
      </c>
      <c r="Q3213" t="str">
        <f t="shared" si="301"/>
        <v>theater</v>
      </c>
      <c r="R3213" t="str">
        <f t="shared" si="302"/>
        <v>plays</v>
      </c>
      <c r="S3213" s="10">
        <f t="shared" si="303"/>
        <v>41866.083333333336</v>
      </c>
      <c r="T3213" s="10">
        <f t="shared" si="304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5"/>
        <v>1.2625</v>
      </c>
      <c r="P3214" s="6">
        <f t="shared" si="300"/>
        <v>53.72</v>
      </c>
      <c r="Q3214" t="str">
        <f t="shared" si="301"/>
        <v>theater</v>
      </c>
      <c r="R3214" t="str">
        <f t="shared" si="302"/>
        <v>plays</v>
      </c>
      <c r="S3214" s="10">
        <f t="shared" si="303"/>
        <v>41859.795729166668</v>
      </c>
      <c r="T3214" s="10">
        <f t="shared" si="304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5"/>
        <v>1.0011666666666668</v>
      </c>
      <c r="P3215" s="6">
        <f t="shared" si="300"/>
        <v>127.81</v>
      </c>
      <c r="Q3215" t="str">
        <f t="shared" si="301"/>
        <v>theater</v>
      </c>
      <c r="R3215" t="str">
        <f t="shared" si="302"/>
        <v>plays</v>
      </c>
      <c r="S3215" s="10">
        <f t="shared" si="303"/>
        <v>42211.763414351852</v>
      </c>
      <c r="T3215" s="10">
        <f t="shared" si="304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5"/>
        <v>1.0213333333333334</v>
      </c>
      <c r="P3216" s="6">
        <f t="shared" si="300"/>
        <v>106.57</v>
      </c>
      <c r="Q3216" t="str">
        <f t="shared" si="301"/>
        <v>theater</v>
      </c>
      <c r="R3216" t="str">
        <f t="shared" si="302"/>
        <v>plays</v>
      </c>
      <c r="S3216" s="10">
        <f t="shared" si="303"/>
        <v>42374.996527777781</v>
      </c>
      <c r="T3216" s="10">
        <f t="shared" si="304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5"/>
        <v>1.0035142857142858</v>
      </c>
      <c r="P3217" s="6">
        <f t="shared" si="300"/>
        <v>262.11</v>
      </c>
      <c r="Q3217" t="str">
        <f t="shared" si="301"/>
        <v>theater</v>
      </c>
      <c r="R3217" t="str">
        <f t="shared" si="302"/>
        <v>plays</v>
      </c>
      <c r="S3217" s="10">
        <f t="shared" si="303"/>
        <v>42257.165972222225</v>
      </c>
      <c r="T3217" s="10">
        <f t="shared" si="304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5"/>
        <v>1.0004999999999999</v>
      </c>
      <c r="P3218" s="6">
        <f t="shared" si="300"/>
        <v>57.17</v>
      </c>
      <c r="Q3218" t="str">
        <f t="shared" si="301"/>
        <v>theater</v>
      </c>
      <c r="R3218" t="str">
        <f t="shared" si="302"/>
        <v>plays</v>
      </c>
      <c r="S3218" s="10">
        <f t="shared" si="303"/>
        <v>42196.604166666672</v>
      </c>
      <c r="T3218" s="10">
        <f t="shared" si="304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5"/>
        <v>1.1602222222222223</v>
      </c>
      <c r="P3219" s="6">
        <f t="shared" si="300"/>
        <v>50.2</v>
      </c>
      <c r="Q3219" t="str">
        <f t="shared" si="301"/>
        <v>theater</v>
      </c>
      <c r="R3219" t="str">
        <f t="shared" si="302"/>
        <v>plays</v>
      </c>
      <c r="S3219" s="10">
        <f t="shared" si="303"/>
        <v>42678.546111111107</v>
      </c>
      <c r="T3219" s="10">
        <f t="shared" si="304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5"/>
        <v>1.0209999999999999</v>
      </c>
      <c r="P3220" s="6">
        <f t="shared" si="300"/>
        <v>66.59</v>
      </c>
      <c r="Q3220" t="str">
        <f t="shared" si="301"/>
        <v>theater</v>
      </c>
      <c r="R3220" t="str">
        <f t="shared" si="302"/>
        <v>plays</v>
      </c>
      <c r="S3220" s="10">
        <f t="shared" si="303"/>
        <v>42004</v>
      </c>
      <c r="T3220" s="10">
        <f t="shared" si="304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5"/>
        <v>1.0011000000000001</v>
      </c>
      <c r="P3221" s="6">
        <f t="shared" si="300"/>
        <v>168.25</v>
      </c>
      <c r="Q3221" t="str">
        <f t="shared" si="301"/>
        <v>theater</v>
      </c>
      <c r="R3221" t="str">
        <f t="shared" si="302"/>
        <v>plays</v>
      </c>
      <c r="S3221" s="10">
        <f t="shared" si="303"/>
        <v>42085.941516203704</v>
      </c>
      <c r="T3221" s="10">
        <f t="shared" si="304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5"/>
        <v>1.0084</v>
      </c>
      <c r="P3222" s="6">
        <f t="shared" si="300"/>
        <v>256.37</v>
      </c>
      <c r="Q3222" t="str">
        <f t="shared" si="301"/>
        <v>theater</v>
      </c>
      <c r="R3222" t="str">
        <f t="shared" si="302"/>
        <v>plays</v>
      </c>
      <c r="S3222" s="10">
        <f t="shared" si="303"/>
        <v>42806.875</v>
      </c>
      <c r="T3222" s="10">
        <f t="shared" si="304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5"/>
        <v>1.0342499999999999</v>
      </c>
      <c r="P3223" s="6">
        <f t="shared" si="300"/>
        <v>36.61</v>
      </c>
      <c r="Q3223" t="str">
        <f t="shared" si="301"/>
        <v>theater</v>
      </c>
      <c r="R3223" t="str">
        <f t="shared" si="302"/>
        <v>plays</v>
      </c>
      <c r="S3223" s="10">
        <f t="shared" si="303"/>
        <v>42190.696793981479</v>
      </c>
      <c r="T3223" s="10">
        <f t="shared" si="304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5"/>
        <v>1.248</v>
      </c>
      <c r="P3224" s="6">
        <f t="shared" si="300"/>
        <v>37.14</v>
      </c>
      <c r="Q3224" t="str">
        <f t="shared" si="301"/>
        <v>theater</v>
      </c>
      <c r="R3224" t="str">
        <f t="shared" si="302"/>
        <v>plays</v>
      </c>
      <c r="S3224" s="10">
        <f t="shared" si="303"/>
        <v>42301.895138888889</v>
      </c>
      <c r="T3224" s="10">
        <f t="shared" si="304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5"/>
        <v>1.0951612903225807</v>
      </c>
      <c r="P3225" s="6">
        <f t="shared" si="300"/>
        <v>45.88</v>
      </c>
      <c r="Q3225" t="str">
        <f t="shared" si="301"/>
        <v>theater</v>
      </c>
      <c r="R3225" t="str">
        <f t="shared" si="302"/>
        <v>plays</v>
      </c>
      <c r="S3225" s="10">
        <f t="shared" si="303"/>
        <v>42236.835370370376</v>
      </c>
      <c r="T3225" s="10">
        <f t="shared" si="304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5"/>
        <v>1.0203333333333333</v>
      </c>
      <c r="P3226" s="6">
        <f t="shared" si="300"/>
        <v>141.71</v>
      </c>
      <c r="Q3226" t="str">
        <f t="shared" si="301"/>
        <v>theater</v>
      </c>
      <c r="R3226" t="str">
        <f t="shared" si="302"/>
        <v>plays</v>
      </c>
      <c r="S3226" s="10">
        <f t="shared" si="303"/>
        <v>42745.208333333328</v>
      </c>
      <c r="T3226" s="10">
        <f t="shared" si="304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5"/>
        <v>1.0235000000000001</v>
      </c>
      <c r="P3227" s="6">
        <f t="shared" si="300"/>
        <v>52.49</v>
      </c>
      <c r="Q3227" t="str">
        <f t="shared" si="301"/>
        <v>theater</v>
      </c>
      <c r="R3227" t="str">
        <f t="shared" si="302"/>
        <v>plays</v>
      </c>
      <c r="S3227" s="10">
        <f t="shared" si="303"/>
        <v>42524.875</v>
      </c>
      <c r="T3227" s="10">
        <f t="shared" si="304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5"/>
        <v>1.0416666666666667</v>
      </c>
      <c r="P3228" s="6">
        <f t="shared" si="300"/>
        <v>59.52</v>
      </c>
      <c r="Q3228" t="str">
        <f t="shared" si="301"/>
        <v>theater</v>
      </c>
      <c r="R3228" t="str">
        <f t="shared" si="302"/>
        <v>plays</v>
      </c>
      <c r="S3228" s="10">
        <f t="shared" si="303"/>
        <v>42307.583472222221</v>
      </c>
      <c r="T3228" s="10">
        <f t="shared" si="304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5"/>
        <v>1.25</v>
      </c>
      <c r="P3229" s="6">
        <f t="shared" si="300"/>
        <v>50</v>
      </c>
      <c r="Q3229" t="str">
        <f t="shared" si="301"/>
        <v>theater</v>
      </c>
      <c r="R3229" t="str">
        <f t="shared" si="302"/>
        <v>plays</v>
      </c>
      <c r="S3229" s="10">
        <f t="shared" si="303"/>
        <v>42752.882361111115</v>
      </c>
      <c r="T3229" s="10">
        <f t="shared" si="304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5"/>
        <v>1.0234285714285714</v>
      </c>
      <c r="P3230" s="6">
        <f t="shared" si="300"/>
        <v>193.62</v>
      </c>
      <c r="Q3230" t="str">
        <f t="shared" si="301"/>
        <v>theater</v>
      </c>
      <c r="R3230" t="str">
        <f t="shared" si="302"/>
        <v>plays</v>
      </c>
      <c r="S3230" s="10">
        <f t="shared" si="303"/>
        <v>42355.207638888889</v>
      </c>
      <c r="T3230" s="10">
        <f t="shared" si="304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5"/>
        <v>1.0786500000000001</v>
      </c>
      <c r="P3231" s="6">
        <f t="shared" si="300"/>
        <v>106.8</v>
      </c>
      <c r="Q3231" t="str">
        <f t="shared" si="301"/>
        <v>theater</v>
      </c>
      <c r="R3231" t="str">
        <f t="shared" si="302"/>
        <v>plays</v>
      </c>
      <c r="S3231" s="10">
        <f t="shared" si="303"/>
        <v>41963.333310185189</v>
      </c>
      <c r="T3231" s="10">
        <f t="shared" si="304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5"/>
        <v>1.0988461538461538</v>
      </c>
      <c r="P3232" s="6">
        <f t="shared" si="300"/>
        <v>77.22</v>
      </c>
      <c r="Q3232" t="str">
        <f t="shared" si="301"/>
        <v>theater</v>
      </c>
      <c r="R3232" t="str">
        <f t="shared" si="302"/>
        <v>plays</v>
      </c>
      <c r="S3232" s="10">
        <f t="shared" si="303"/>
        <v>41913.165972222225</v>
      </c>
      <c r="T3232" s="10">
        <f t="shared" si="304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5"/>
        <v>1.61</v>
      </c>
      <c r="P3233" s="6">
        <f t="shared" si="300"/>
        <v>57.5</v>
      </c>
      <c r="Q3233" t="str">
        <f t="shared" si="301"/>
        <v>theater</v>
      </c>
      <c r="R3233" t="str">
        <f t="shared" si="302"/>
        <v>plays</v>
      </c>
      <c r="S3233" s="10">
        <f t="shared" si="303"/>
        <v>42476.943831018521</v>
      </c>
      <c r="T3233" s="10">
        <f t="shared" si="304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5"/>
        <v>1.3120000000000001</v>
      </c>
      <c r="P3234" s="6">
        <f t="shared" si="300"/>
        <v>50.46</v>
      </c>
      <c r="Q3234" t="str">
        <f t="shared" si="301"/>
        <v>theater</v>
      </c>
      <c r="R3234" t="str">
        <f t="shared" si="302"/>
        <v>plays</v>
      </c>
      <c r="S3234" s="10">
        <f t="shared" si="303"/>
        <v>42494.165972222225</v>
      </c>
      <c r="T3234" s="10">
        <f t="shared" si="304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5"/>
        <v>1.1879999999999999</v>
      </c>
      <c r="P3235" s="6">
        <f t="shared" si="300"/>
        <v>97.38</v>
      </c>
      <c r="Q3235" t="str">
        <f t="shared" si="301"/>
        <v>theater</v>
      </c>
      <c r="R3235" t="str">
        <f t="shared" si="302"/>
        <v>plays</v>
      </c>
      <c r="S3235" s="10">
        <f t="shared" si="303"/>
        <v>42796.805034722223</v>
      </c>
      <c r="T3235" s="10">
        <f t="shared" si="304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5"/>
        <v>1.0039275000000001</v>
      </c>
      <c r="P3236" s="6">
        <f t="shared" si="300"/>
        <v>34.92</v>
      </c>
      <c r="Q3236" t="str">
        <f t="shared" si="301"/>
        <v>theater</v>
      </c>
      <c r="R3236" t="str">
        <f t="shared" si="302"/>
        <v>plays</v>
      </c>
      <c r="S3236" s="10">
        <f t="shared" si="303"/>
        <v>42767.979861111111</v>
      </c>
      <c r="T3236" s="10">
        <f t="shared" si="304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5"/>
        <v>1.0320666666666667</v>
      </c>
      <c r="P3237" s="6">
        <f t="shared" si="300"/>
        <v>85.53</v>
      </c>
      <c r="Q3237" t="str">
        <f t="shared" si="301"/>
        <v>theater</v>
      </c>
      <c r="R3237" t="str">
        <f t="shared" si="302"/>
        <v>plays</v>
      </c>
      <c r="S3237" s="10">
        <f t="shared" si="303"/>
        <v>42552.347812499997</v>
      </c>
      <c r="T3237" s="10">
        <f t="shared" si="304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5"/>
        <v>1.006</v>
      </c>
      <c r="P3238" s="6">
        <f t="shared" si="300"/>
        <v>182.91</v>
      </c>
      <c r="Q3238" t="str">
        <f t="shared" si="301"/>
        <v>theater</v>
      </c>
      <c r="R3238" t="str">
        <f t="shared" si="302"/>
        <v>plays</v>
      </c>
      <c r="S3238" s="10">
        <f t="shared" si="303"/>
        <v>42732.917048611111</v>
      </c>
      <c r="T3238" s="10">
        <f t="shared" si="304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5"/>
        <v>1.0078754285714286</v>
      </c>
      <c r="P3239" s="6">
        <f t="shared" si="300"/>
        <v>131.13999999999999</v>
      </c>
      <c r="Q3239" t="str">
        <f t="shared" si="301"/>
        <v>theater</v>
      </c>
      <c r="R3239" t="str">
        <f t="shared" si="302"/>
        <v>plays</v>
      </c>
      <c r="S3239" s="10">
        <f t="shared" si="303"/>
        <v>42276.165972222225</v>
      </c>
      <c r="T3239" s="10">
        <f t="shared" si="304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5"/>
        <v>1.1232142857142857</v>
      </c>
      <c r="P3240" s="6">
        <f t="shared" si="300"/>
        <v>39.81</v>
      </c>
      <c r="Q3240" t="str">
        <f t="shared" si="301"/>
        <v>theater</v>
      </c>
      <c r="R3240" t="str">
        <f t="shared" si="302"/>
        <v>plays</v>
      </c>
      <c r="S3240" s="10">
        <f t="shared" si="303"/>
        <v>42186.510393518518</v>
      </c>
      <c r="T3240" s="10">
        <f t="shared" si="304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5"/>
        <v>1.0591914022517912</v>
      </c>
      <c r="P3241" s="6">
        <f t="shared" si="300"/>
        <v>59.7</v>
      </c>
      <c r="Q3241" t="str">
        <f t="shared" si="301"/>
        <v>theater</v>
      </c>
      <c r="R3241" t="str">
        <f t="shared" si="302"/>
        <v>plays</v>
      </c>
      <c r="S3241" s="10">
        <f t="shared" si="303"/>
        <v>42302.999305555553</v>
      </c>
      <c r="T3241" s="10">
        <f t="shared" si="304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5"/>
        <v>1.0056666666666667</v>
      </c>
      <c r="P3242" s="6">
        <f t="shared" si="300"/>
        <v>88.74</v>
      </c>
      <c r="Q3242" t="str">
        <f t="shared" si="301"/>
        <v>theater</v>
      </c>
      <c r="R3242" t="str">
        <f t="shared" si="302"/>
        <v>plays</v>
      </c>
      <c r="S3242" s="10">
        <f t="shared" si="303"/>
        <v>42782.958333333328</v>
      </c>
      <c r="T3242" s="10">
        <f t="shared" si="304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5"/>
        <v>1.1530588235294117</v>
      </c>
      <c r="P3243" s="6">
        <f t="shared" si="300"/>
        <v>58.69</v>
      </c>
      <c r="Q3243" t="str">
        <f t="shared" si="301"/>
        <v>theater</v>
      </c>
      <c r="R3243" t="str">
        <f t="shared" si="302"/>
        <v>plays</v>
      </c>
      <c r="S3243" s="10">
        <f t="shared" si="303"/>
        <v>41926.290972222225</v>
      </c>
      <c r="T3243" s="10">
        <f t="shared" si="304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5"/>
        <v>1.273042</v>
      </c>
      <c r="P3244" s="6">
        <f t="shared" si="300"/>
        <v>69.569999999999993</v>
      </c>
      <c r="Q3244" t="str">
        <f t="shared" si="301"/>
        <v>theater</v>
      </c>
      <c r="R3244" t="str">
        <f t="shared" si="302"/>
        <v>plays</v>
      </c>
      <c r="S3244" s="10">
        <f t="shared" si="303"/>
        <v>41901.755694444444</v>
      </c>
      <c r="T3244" s="10">
        <f t="shared" si="304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5"/>
        <v>1.028375</v>
      </c>
      <c r="P3245" s="6">
        <f t="shared" si="300"/>
        <v>115.87</v>
      </c>
      <c r="Q3245" t="str">
        <f t="shared" si="301"/>
        <v>theater</v>
      </c>
      <c r="R3245" t="str">
        <f t="shared" si="302"/>
        <v>plays</v>
      </c>
      <c r="S3245" s="10">
        <f t="shared" si="303"/>
        <v>42286</v>
      </c>
      <c r="T3245" s="10">
        <f t="shared" si="304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5"/>
        <v>1.0293749999999999</v>
      </c>
      <c r="P3246" s="6">
        <f t="shared" si="300"/>
        <v>23.87</v>
      </c>
      <c r="Q3246" t="str">
        <f t="shared" si="301"/>
        <v>theater</v>
      </c>
      <c r="R3246" t="str">
        <f t="shared" si="302"/>
        <v>plays</v>
      </c>
      <c r="S3246" s="10">
        <f t="shared" si="303"/>
        <v>42705.735902777778</v>
      </c>
      <c r="T3246" s="10">
        <f t="shared" si="304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5"/>
        <v>1.043047619047619</v>
      </c>
      <c r="P3247" s="6">
        <f t="shared" si="300"/>
        <v>81.13</v>
      </c>
      <c r="Q3247" t="str">
        <f t="shared" si="301"/>
        <v>theater</v>
      </c>
      <c r="R3247" t="str">
        <f t="shared" si="302"/>
        <v>plays</v>
      </c>
      <c r="S3247" s="10">
        <f t="shared" si="303"/>
        <v>42167.083333333328</v>
      </c>
      <c r="T3247" s="10">
        <f t="shared" si="304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5"/>
        <v>1.1122000000000001</v>
      </c>
      <c r="P3248" s="6">
        <f t="shared" si="300"/>
        <v>57.63</v>
      </c>
      <c r="Q3248" t="str">
        <f t="shared" si="301"/>
        <v>theater</v>
      </c>
      <c r="R3248" t="str">
        <f t="shared" si="302"/>
        <v>plays</v>
      </c>
      <c r="S3248" s="10">
        <f t="shared" si="303"/>
        <v>42259.165972222225</v>
      </c>
      <c r="T3248" s="10">
        <f t="shared" si="304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5"/>
        <v>1.0586</v>
      </c>
      <c r="P3249" s="6">
        <f t="shared" si="300"/>
        <v>46.43</v>
      </c>
      <c r="Q3249" t="str">
        <f t="shared" si="301"/>
        <v>theater</v>
      </c>
      <c r="R3249" t="str">
        <f t="shared" si="302"/>
        <v>plays</v>
      </c>
      <c r="S3249" s="10">
        <f t="shared" si="303"/>
        <v>42197.434166666666</v>
      </c>
      <c r="T3249" s="10">
        <f t="shared" si="304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5"/>
        <v>1.0079166666666666</v>
      </c>
      <c r="P3250" s="6">
        <f t="shared" si="300"/>
        <v>60.48</v>
      </c>
      <c r="Q3250" t="str">
        <f t="shared" si="301"/>
        <v>theater</v>
      </c>
      <c r="R3250" t="str">
        <f t="shared" si="302"/>
        <v>plays</v>
      </c>
      <c r="S3250" s="10">
        <f t="shared" si="303"/>
        <v>42098.846724537041</v>
      </c>
      <c r="T3250" s="10">
        <f t="shared" si="304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5"/>
        <v>1.0492727272727274</v>
      </c>
      <c r="P3251" s="6">
        <f t="shared" si="300"/>
        <v>65.58</v>
      </c>
      <c r="Q3251" t="str">
        <f t="shared" si="301"/>
        <v>theater</v>
      </c>
      <c r="R3251" t="str">
        <f t="shared" si="302"/>
        <v>plays</v>
      </c>
      <c r="S3251" s="10">
        <f t="shared" si="303"/>
        <v>42175.746689814812</v>
      </c>
      <c r="T3251" s="10">
        <f t="shared" si="304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5"/>
        <v>1.01552</v>
      </c>
      <c r="P3252" s="6">
        <f t="shared" si="300"/>
        <v>119.19</v>
      </c>
      <c r="Q3252" t="str">
        <f t="shared" si="301"/>
        <v>theater</v>
      </c>
      <c r="R3252" t="str">
        <f t="shared" si="302"/>
        <v>plays</v>
      </c>
      <c r="S3252" s="10">
        <f t="shared" si="303"/>
        <v>41948.783842592595</v>
      </c>
      <c r="T3252" s="10">
        <f t="shared" si="304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5"/>
        <v>1.1073333333333333</v>
      </c>
      <c r="P3253" s="6">
        <f t="shared" si="300"/>
        <v>83.05</v>
      </c>
      <c r="Q3253" t="str">
        <f t="shared" si="301"/>
        <v>theater</v>
      </c>
      <c r="R3253" t="str">
        <f t="shared" si="302"/>
        <v>plays</v>
      </c>
      <c r="S3253" s="10">
        <f t="shared" si="303"/>
        <v>42176.731087962966</v>
      </c>
      <c r="T3253" s="10">
        <f t="shared" si="304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5"/>
        <v>1.2782222222222221</v>
      </c>
      <c r="P3254" s="6">
        <f t="shared" si="300"/>
        <v>57.52</v>
      </c>
      <c r="Q3254" t="str">
        <f t="shared" si="301"/>
        <v>theater</v>
      </c>
      <c r="R3254" t="str">
        <f t="shared" si="302"/>
        <v>plays</v>
      </c>
      <c r="S3254" s="10">
        <f t="shared" si="303"/>
        <v>42620.472685185188</v>
      </c>
      <c r="T3254" s="10">
        <f t="shared" si="304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5"/>
        <v>1.0182500000000001</v>
      </c>
      <c r="P3255" s="6">
        <f t="shared" si="300"/>
        <v>177.09</v>
      </c>
      <c r="Q3255" t="str">
        <f t="shared" si="301"/>
        <v>theater</v>
      </c>
      <c r="R3255" t="str">
        <f t="shared" si="302"/>
        <v>plays</v>
      </c>
      <c r="S3255" s="10">
        <f t="shared" si="303"/>
        <v>42621.15625</v>
      </c>
      <c r="T3255" s="10">
        <f t="shared" si="304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5"/>
        <v>1.012576923076923</v>
      </c>
      <c r="P3256" s="6">
        <f t="shared" si="300"/>
        <v>70.77</v>
      </c>
      <c r="Q3256" t="str">
        <f t="shared" si="301"/>
        <v>theater</v>
      </c>
      <c r="R3256" t="str">
        <f t="shared" si="302"/>
        <v>plays</v>
      </c>
      <c r="S3256" s="10">
        <f t="shared" si="303"/>
        <v>42089.044085648144</v>
      </c>
      <c r="T3256" s="10">
        <f t="shared" si="304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5"/>
        <v>1.75</v>
      </c>
      <c r="P3257" s="6">
        <f t="shared" si="300"/>
        <v>29.17</v>
      </c>
      <c r="Q3257" t="str">
        <f t="shared" si="301"/>
        <v>theater</v>
      </c>
      <c r="R3257" t="str">
        <f t="shared" si="302"/>
        <v>plays</v>
      </c>
      <c r="S3257" s="10">
        <f t="shared" si="303"/>
        <v>41919.768229166664</v>
      </c>
      <c r="T3257" s="10">
        <f t="shared" si="304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5"/>
        <v>1.2806</v>
      </c>
      <c r="P3258" s="6">
        <f t="shared" si="300"/>
        <v>72.760000000000005</v>
      </c>
      <c r="Q3258" t="str">
        <f t="shared" si="301"/>
        <v>theater</v>
      </c>
      <c r="R3258" t="str">
        <f t="shared" si="302"/>
        <v>plays</v>
      </c>
      <c r="S3258" s="10">
        <f t="shared" si="303"/>
        <v>42166.165972222225</v>
      </c>
      <c r="T3258" s="10">
        <f t="shared" si="304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5"/>
        <v>1.0629949999999999</v>
      </c>
      <c r="P3259" s="6">
        <f t="shared" si="300"/>
        <v>51.85</v>
      </c>
      <c r="Q3259" t="str">
        <f t="shared" si="301"/>
        <v>theater</v>
      </c>
      <c r="R3259" t="str">
        <f t="shared" si="302"/>
        <v>plays</v>
      </c>
      <c r="S3259" s="10">
        <f t="shared" si="303"/>
        <v>42788.559629629628</v>
      </c>
      <c r="T3259" s="10">
        <f t="shared" si="304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5"/>
        <v>1.052142857142857</v>
      </c>
      <c r="P3260" s="6">
        <f t="shared" si="300"/>
        <v>98.2</v>
      </c>
      <c r="Q3260" t="str">
        <f t="shared" si="301"/>
        <v>theater</v>
      </c>
      <c r="R3260" t="str">
        <f t="shared" si="302"/>
        <v>plays</v>
      </c>
      <c r="S3260" s="10">
        <f t="shared" si="303"/>
        <v>42012.887280092589</v>
      </c>
      <c r="T3260" s="10">
        <f t="shared" si="304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5"/>
        <v>1.0616782608695652</v>
      </c>
      <c r="P3261" s="6">
        <f t="shared" si="300"/>
        <v>251.74</v>
      </c>
      <c r="Q3261" t="str">
        <f t="shared" si="301"/>
        <v>theater</v>
      </c>
      <c r="R3261" t="str">
        <f t="shared" si="302"/>
        <v>plays</v>
      </c>
      <c r="S3261" s="10">
        <f t="shared" si="303"/>
        <v>42644.165972222225</v>
      </c>
      <c r="T3261" s="10">
        <f t="shared" si="304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5"/>
        <v>1.0924</v>
      </c>
      <c r="P3262" s="6">
        <f t="shared" si="300"/>
        <v>74.819999999999993</v>
      </c>
      <c r="Q3262" t="str">
        <f t="shared" si="301"/>
        <v>theater</v>
      </c>
      <c r="R3262" t="str">
        <f t="shared" si="302"/>
        <v>plays</v>
      </c>
      <c r="S3262" s="10">
        <f t="shared" si="303"/>
        <v>42338.714328703703</v>
      </c>
      <c r="T3262" s="10">
        <f t="shared" si="304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5"/>
        <v>1.0045454545454546</v>
      </c>
      <c r="P3263" s="6">
        <f t="shared" si="300"/>
        <v>67.650000000000006</v>
      </c>
      <c r="Q3263" t="str">
        <f t="shared" si="301"/>
        <v>theater</v>
      </c>
      <c r="R3263" t="str">
        <f t="shared" si="302"/>
        <v>plays</v>
      </c>
      <c r="S3263" s="10">
        <f t="shared" si="303"/>
        <v>42201.725416666668</v>
      </c>
      <c r="T3263" s="10">
        <f t="shared" si="304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5"/>
        <v>1.0304098360655738</v>
      </c>
      <c r="P3264" s="6">
        <f t="shared" si="300"/>
        <v>93.81</v>
      </c>
      <c r="Q3264" t="str">
        <f t="shared" si="301"/>
        <v>theater</v>
      </c>
      <c r="R3264" t="str">
        <f t="shared" si="302"/>
        <v>plays</v>
      </c>
      <c r="S3264" s="10">
        <f t="shared" si="303"/>
        <v>41995.166666666672</v>
      </c>
      <c r="T3264" s="10">
        <f t="shared" si="304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5"/>
        <v>1.121664</v>
      </c>
      <c r="P3265" s="6">
        <f t="shared" si="300"/>
        <v>41.24</v>
      </c>
      <c r="Q3265" t="str">
        <f t="shared" si="301"/>
        <v>theater</v>
      </c>
      <c r="R3265" t="str">
        <f t="shared" si="302"/>
        <v>plays</v>
      </c>
      <c r="S3265" s="10">
        <f t="shared" si="303"/>
        <v>42307.875</v>
      </c>
      <c r="T3265" s="10">
        <f t="shared" si="304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5"/>
        <v>1.03</v>
      </c>
      <c r="P3266" s="6">
        <f t="shared" ref="P3266:P3329" si="306">ROUND(E3266/L3266,2)</f>
        <v>52.55</v>
      </c>
      <c r="Q3266" t="str">
        <f t="shared" si="301"/>
        <v>theater</v>
      </c>
      <c r="R3266" t="str">
        <f t="shared" si="302"/>
        <v>plays</v>
      </c>
      <c r="S3266" s="10">
        <f t="shared" si="303"/>
        <v>42032.916666666672</v>
      </c>
      <c r="T3266" s="10">
        <f t="shared" si="304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305"/>
        <v>1.64</v>
      </c>
      <c r="P3267" s="6">
        <f t="shared" si="306"/>
        <v>70.290000000000006</v>
      </c>
      <c r="Q3267" t="str">
        <f t="shared" ref="Q3267:Q3330" si="307">LEFT($N3267,FIND("/",$N3267)-1)</f>
        <v>theater</v>
      </c>
      <c r="R3267" t="str">
        <f t="shared" ref="R3267:R3330" si="308">RIGHT($N3267,LEN($N3267)-FIND("/",$N3267))</f>
        <v>plays</v>
      </c>
      <c r="S3267" s="10">
        <f t="shared" ref="S3267:S3330" si="309">((($I3267/60)/60)/24)+DATE(1970,1,1)</f>
        <v>42341.708333333328</v>
      </c>
      <c r="T3267" s="10">
        <f t="shared" ref="T3267:T3330" si="310">((($J3267/60)/60)/24)+DATE(1970,1,1)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5"/>
        <v>1.3128333333333333</v>
      </c>
      <c r="P3268" s="6">
        <f t="shared" si="306"/>
        <v>48.33</v>
      </c>
      <c r="Q3268" t="str">
        <f t="shared" si="307"/>
        <v>theater</v>
      </c>
      <c r="R3268" t="str">
        <f t="shared" si="308"/>
        <v>plays</v>
      </c>
      <c r="S3268" s="10">
        <f t="shared" si="309"/>
        <v>42167.875</v>
      </c>
      <c r="T3268" s="10">
        <f t="shared" si="310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ref="O3269:O3332" si="311">$E3269/$D3269</f>
        <v>1.0209999999999999</v>
      </c>
      <c r="P3269" s="6">
        <f t="shared" si="306"/>
        <v>53.18</v>
      </c>
      <c r="Q3269" t="str">
        <f t="shared" si="307"/>
        <v>theater</v>
      </c>
      <c r="R3269" t="str">
        <f t="shared" si="308"/>
        <v>plays</v>
      </c>
      <c r="S3269" s="10">
        <f t="shared" si="309"/>
        <v>42202.757638888885</v>
      </c>
      <c r="T3269" s="10">
        <f t="shared" si="310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11"/>
        <v>1.28</v>
      </c>
      <c r="P3270" s="6">
        <f t="shared" si="306"/>
        <v>60.95</v>
      </c>
      <c r="Q3270" t="str">
        <f t="shared" si="307"/>
        <v>theater</v>
      </c>
      <c r="R3270" t="str">
        <f t="shared" si="308"/>
        <v>plays</v>
      </c>
      <c r="S3270" s="10">
        <f t="shared" si="309"/>
        <v>42606.90425925926</v>
      </c>
      <c r="T3270" s="10">
        <f t="shared" si="310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11"/>
        <v>1.0149999999999999</v>
      </c>
      <c r="P3271" s="6">
        <f t="shared" si="306"/>
        <v>116</v>
      </c>
      <c r="Q3271" t="str">
        <f t="shared" si="307"/>
        <v>theater</v>
      </c>
      <c r="R3271" t="str">
        <f t="shared" si="308"/>
        <v>plays</v>
      </c>
      <c r="S3271" s="10">
        <f t="shared" si="309"/>
        <v>42171.458333333328</v>
      </c>
      <c r="T3271" s="10">
        <f t="shared" si="310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11"/>
        <v>1.0166666666666666</v>
      </c>
      <c r="P3272" s="6">
        <f t="shared" si="306"/>
        <v>61</v>
      </c>
      <c r="Q3272" t="str">
        <f t="shared" si="307"/>
        <v>theater</v>
      </c>
      <c r="R3272" t="str">
        <f t="shared" si="308"/>
        <v>plays</v>
      </c>
      <c r="S3272" s="10">
        <f t="shared" si="309"/>
        <v>42197.533159722225</v>
      </c>
      <c r="T3272" s="10">
        <f t="shared" si="310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11"/>
        <v>1.3</v>
      </c>
      <c r="P3273" s="6">
        <f t="shared" si="306"/>
        <v>38.24</v>
      </c>
      <c r="Q3273" t="str">
        <f t="shared" si="307"/>
        <v>theater</v>
      </c>
      <c r="R3273" t="str">
        <f t="shared" si="308"/>
        <v>plays</v>
      </c>
      <c r="S3273" s="10">
        <f t="shared" si="309"/>
        <v>41945.478877314818</v>
      </c>
      <c r="T3273" s="10">
        <f t="shared" si="310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11"/>
        <v>1.5443</v>
      </c>
      <c r="P3274" s="6">
        <f t="shared" si="306"/>
        <v>106.5</v>
      </c>
      <c r="Q3274" t="str">
        <f t="shared" si="307"/>
        <v>theater</v>
      </c>
      <c r="R3274" t="str">
        <f t="shared" si="308"/>
        <v>plays</v>
      </c>
      <c r="S3274" s="10">
        <f t="shared" si="309"/>
        <v>42314.541770833333</v>
      </c>
      <c r="T3274" s="10">
        <f t="shared" si="310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11"/>
        <v>1.0740000000000001</v>
      </c>
      <c r="P3275" s="6">
        <f t="shared" si="306"/>
        <v>204.57</v>
      </c>
      <c r="Q3275" t="str">
        <f t="shared" si="307"/>
        <v>theater</v>
      </c>
      <c r="R3275" t="str">
        <f t="shared" si="308"/>
        <v>plays</v>
      </c>
      <c r="S3275" s="10">
        <f t="shared" si="309"/>
        <v>42627.791666666672</v>
      </c>
      <c r="T3275" s="10">
        <f t="shared" si="310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11"/>
        <v>1.0132258064516129</v>
      </c>
      <c r="P3276" s="6">
        <f t="shared" si="306"/>
        <v>54.91</v>
      </c>
      <c r="Q3276" t="str">
        <f t="shared" si="307"/>
        <v>theater</v>
      </c>
      <c r="R3276" t="str">
        <f t="shared" si="308"/>
        <v>plays</v>
      </c>
      <c r="S3276" s="10">
        <f t="shared" si="309"/>
        <v>42444.875</v>
      </c>
      <c r="T3276" s="10">
        <f t="shared" si="310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11"/>
        <v>1.0027777777777778</v>
      </c>
      <c r="P3277" s="6">
        <f t="shared" si="306"/>
        <v>150.41999999999999</v>
      </c>
      <c r="Q3277" t="str">
        <f t="shared" si="307"/>
        <v>theater</v>
      </c>
      <c r="R3277" t="str">
        <f t="shared" si="308"/>
        <v>plays</v>
      </c>
      <c r="S3277" s="10">
        <f t="shared" si="309"/>
        <v>42044.1875</v>
      </c>
      <c r="T3277" s="10">
        <f t="shared" si="310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11"/>
        <v>1.1684444444444444</v>
      </c>
      <c r="P3278" s="6">
        <f t="shared" si="306"/>
        <v>52.58</v>
      </c>
      <c r="Q3278" t="str">
        <f t="shared" si="307"/>
        <v>theater</v>
      </c>
      <c r="R3278" t="str">
        <f t="shared" si="308"/>
        <v>plays</v>
      </c>
      <c r="S3278" s="10">
        <f t="shared" si="309"/>
        <v>42461.165972222225</v>
      </c>
      <c r="T3278" s="10">
        <f t="shared" si="310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11"/>
        <v>1.0860000000000001</v>
      </c>
      <c r="P3279" s="6">
        <f t="shared" si="306"/>
        <v>54.3</v>
      </c>
      <c r="Q3279" t="str">
        <f t="shared" si="307"/>
        <v>theater</v>
      </c>
      <c r="R3279" t="str">
        <f t="shared" si="308"/>
        <v>plays</v>
      </c>
      <c r="S3279" s="10">
        <f t="shared" si="309"/>
        <v>41961.724606481483</v>
      </c>
      <c r="T3279" s="10">
        <f t="shared" si="310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11"/>
        <v>1.034</v>
      </c>
      <c r="P3280" s="6">
        <f t="shared" si="306"/>
        <v>76.03</v>
      </c>
      <c r="Q3280" t="str">
        <f t="shared" si="307"/>
        <v>theater</v>
      </c>
      <c r="R3280" t="str">
        <f t="shared" si="308"/>
        <v>plays</v>
      </c>
      <c r="S3280" s="10">
        <f t="shared" si="309"/>
        <v>42154.848414351851</v>
      </c>
      <c r="T3280" s="10">
        <f t="shared" si="310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11"/>
        <v>1.1427586206896552</v>
      </c>
      <c r="P3281" s="6">
        <f t="shared" si="306"/>
        <v>105.21</v>
      </c>
      <c r="Q3281" t="str">
        <f t="shared" si="307"/>
        <v>theater</v>
      </c>
      <c r="R3281" t="str">
        <f t="shared" si="308"/>
        <v>plays</v>
      </c>
      <c r="S3281" s="10">
        <f t="shared" si="309"/>
        <v>42461.06086805556</v>
      </c>
      <c r="T3281" s="10">
        <f t="shared" si="310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11"/>
        <v>1.03</v>
      </c>
      <c r="P3282" s="6">
        <f t="shared" si="306"/>
        <v>68.67</v>
      </c>
      <c r="Q3282" t="str">
        <f t="shared" si="307"/>
        <v>theater</v>
      </c>
      <c r="R3282" t="str">
        <f t="shared" si="308"/>
        <v>plays</v>
      </c>
      <c r="S3282" s="10">
        <f t="shared" si="309"/>
        <v>42156.208333333328</v>
      </c>
      <c r="T3282" s="10">
        <f t="shared" si="310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11"/>
        <v>1.216</v>
      </c>
      <c r="P3283" s="6">
        <f t="shared" si="306"/>
        <v>129.36000000000001</v>
      </c>
      <c r="Q3283" t="str">
        <f t="shared" si="307"/>
        <v>theater</v>
      </c>
      <c r="R3283" t="str">
        <f t="shared" si="308"/>
        <v>plays</v>
      </c>
      <c r="S3283" s="10">
        <f t="shared" si="309"/>
        <v>42249.019733796296</v>
      </c>
      <c r="T3283" s="10">
        <f t="shared" si="310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11"/>
        <v>1.026467741935484</v>
      </c>
      <c r="P3284" s="6">
        <f t="shared" si="306"/>
        <v>134.26</v>
      </c>
      <c r="Q3284" t="str">
        <f t="shared" si="307"/>
        <v>theater</v>
      </c>
      <c r="R3284" t="str">
        <f t="shared" si="308"/>
        <v>plays</v>
      </c>
      <c r="S3284" s="10">
        <f t="shared" si="309"/>
        <v>42489.19430555556</v>
      </c>
      <c r="T3284" s="10">
        <f t="shared" si="310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11"/>
        <v>1.0475000000000001</v>
      </c>
      <c r="P3285" s="6">
        <f t="shared" si="306"/>
        <v>17.829999999999998</v>
      </c>
      <c r="Q3285" t="str">
        <f t="shared" si="307"/>
        <v>theater</v>
      </c>
      <c r="R3285" t="str">
        <f t="shared" si="308"/>
        <v>plays</v>
      </c>
      <c r="S3285" s="10">
        <f t="shared" si="309"/>
        <v>42410.875</v>
      </c>
      <c r="T3285" s="10">
        <f t="shared" si="310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11"/>
        <v>1.016</v>
      </c>
      <c r="P3286" s="6">
        <f t="shared" si="306"/>
        <v>203.2</v>
      </c>
      <c r="Q3286" t="str">
        <f t="shared" si="307"/>
        <v>theater</v>
      </c>
      <c r="R3286" t="str">
        <f t="shared" si="308"/>
        <v>plays</v>
      </c>
      <c r="S3286" s="10">
        <f t="shared" si="309"/>
        <v>42398.249305555553</v>
      </c>
      <c r="T3286" s="10">
        <f t="shared" si="310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11"/>
        <v>1.1210242048409682</v>
      </c>
      <c r="P3287" s="6">
        <f t="shared" si="306"/>
        <v>69.19</v>
      </c>
      <c r="Q3287" t="str">
        <f t="shared" si="307"/>
        <v>theater</v>
      </c>
      <c r="R3287" t="str">
        <f t="shared" si="308"/>
        <v>plays</v>
      </c>
      <c r="S3287" s="10">
        <f t="shared" si="309"/>
        <v>42794.208333333328</v>
      </c>
      <c r="T3287" s="10">
        <f t="shared" si="310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11"/>
        <v>1.0176666666666667</v>
      </c>
      <c r="P3288" s="6">
        <f t="shared" si="306"/>
        <v>125.12</v>
      </c>
      <c r="Q3288" t="str">
        <f t="shared" si="307"/>
        <v>theater</v>
      </c>
      <c r="R3288" t="str">
        <f t="shared" si="308"/>
        <v>plays</v>
      </c>
      <c r="S3288" s="10">
        <f t="shared" si="309"/>
        <v>42597.840069444443</v>
      </c>
      <c r="T3288" s="10">
        <f t="shared" si="310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11"/>
        <v>1</v>
      </c>
      <c r="P3289" s="6">
        <f t="shared" si="306"/>
        <v>73.53</v>
      </c>
      <c r="Q3289" t="str">
        <f t="shared" si="307"/>
        <v>theater</v>
      </c>
      <c r="R3289" t="str">
        <f t="shared" si="308"/>
        <v>plays</v>
      </c>
      <c r="S3289" s="10">
        <f t="shared" si="309"/>
        <v>42336.750324074077</v>
      </c>
      <c r="T3289" s="10">
        <f t="shared" si="310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11"/>
        <v>1.0026489999999999</v>
      </c>
      <c r="P3290" s="6">
        <f t="shared" si="306"/>
        <v>48.44</v>
      </c>
      <c r="Q3290" t="str">
        <f t="shared" si="307"/>
        <v>theater</v>
      </c>
      <c r="R3290" t="str">
        <f t="shared" si="308"/>
        <v>plays</v>
      </c>
      <c r="S3290" s="10">
        <f t="shared" si="309"/>
        <v>42541.958333333328</v>
      </c>
      <c r="T3290" s="10">
        <f t="shared" si="310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11"/>
        <v>1.3304200000000002</v>
      </c>
      <c r="P3291" s="6">
        <f t="shared" si="306"/>
        <v>26.61</v>
      </c>
      <c r="Q3291" t="str">
        <f t="shared" si="307"/>
        <v>theater</v>
      </c>
      <c r="R3291" t="str">
        <f t="shared" si="308"/>
        <v>plays</v>
      </c>
      <c r="S3291" s="10">
        <f t="shared" si="309"/>
        <v>42786.368078703701</v>
      </c>
      <c r="T3291" s="10">
        <f t="shared" si="310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11"/>
        <v>1.212</v>
      </c>
      <c r="P3292" s="6">
        <f t="shared" si="306"/>
        <v>33.67</v>
      </c>
      <c r="Q3292" t="str">
        <f t="shared" si="307"/>
        <v>theater</v>
      </c>
      <c r="R3292" t="str">
        <f t="shared" si="308"/>
        <v>plays</v>
      </c>
      <c r="S3292" s="10">
        <f t="shared" si="309"/>
        <v>42805.51494212963</v>
      </c>
      <c r="T3292" s="10">
        <f t="shared" si="310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11"/>
        <v>1.1399999999999999</v>
      </c>
      <c r="P3293" s="6">
        <f t="shared" si="306"/>
        <v>40.71</v>
      </c>
      <c r="Q3293" t="str">
        <f t="shared" si="307"/>
        <v>theater</v>
      </c>
      <c r="R3293" t="str">
        <f t="shared" si="308"/>
        <v>plays</v>
      </c>
      <c r="S3293" s="10">
        <f t="shared" si="309"/>
        <v>42264.165972222225</v>
      </c>
      <c r="T3293" s="10">
        <f t="shared" si="310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11"/>
        <v>2.8613861386138613</v>
      </c>
      <c r="P3294" s="6">
        <f t="shared" si="306"/>
        <v>19.27</v>
      </c>
      <c r="Q3294" t="str">
        <f t="shared" si="307"/>
        <v>theater</v>
      </c>
      <c r="R3294" t="str">
        <f t="shared" si="308"/>
        <v>plays</v>
      </c>
      <c r="S3294" s="10">
        <f t="shared" si="309"/>
        <v>42342.811898148153</v>
      </c>
      <c r="T3294" s="10">
        <f t="shared" si="310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11"/>
        <v>1.7044444444444444</v>
      </c>
      <c r="P3295" s="6">
        <f t="shared" si="306"/>
        <v>84.29</v>
      </c>
      <c r="Q3295" t="str">
        <f t="shared" si="307"/>
        <v>theater</v>
      </c>
      <c r="R3295" t="str">
        <f t="shared" si="308"/>
        <v>plays</v>
      </c>
      <c r="S3295" s="10">
        <f t="shared" si="309"/>
        <v>42798.425370370373</v>
      </c>
      <c r="T3295" s="10">
        <f t="shared" si="310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11"/>
        <v>1.1833333333333333</v>
      </c>
      <c r="P3296" s="6">
        <f t="shared" si="306"/>
        <v>29.58</v>
      </c>
      <c r="Q3296" t="str">
        <f t="shared" si="307"/>
        <v>theater</v>
      </c>
      <c r="R3296" t="str">
        <f t="shared" si="308"/>
        <v>plays</v>
      </c>
      <c r="S3296" s="10">
        <f t="shared" si="309"/>
        <v>42171.541134259256</v>
      </c>
      <c r="T3296" s="10">
        <f t="shared" si="310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11"/>
        <v>1.0285857142857142</v>
      </c>
      <c r="P3297" s="6">
        <f t="shared" si="306"/>
        <v>26.67</v>
      </c>
      <c r="Q3297" t="str">
        <f t="shared" si="307"/>
        <v>theater</v>
      </c>
      <c r="R3297" t="str">
        <f t="shared" si="308"/>
        <v>plays</v>
      </c>
      <c r="S3297" s="10">
        <f t="shared" si="309"/>
        <v>42639.442465277782</v>
      </c>
      <c r="T3297" s="10">
        <f t="shared" si="310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11"/>
        <v>1.4406666666666668</v>
      </c>
      <c r="P3298" s="6">
        <f t="shared" si="306"/>
        <v>45.98</v>
      </c>
      <c r="Q3298" t="str">
        <f t="shared" si="307"/>
        <v>theater</v>
      </c>
      <c r="R3298" t="str">
        <f t="shared" si="308"/>
        <v>plays</v>
      </c>
      <c r="S3298" s="10">
        <f t="shared" si="309"/>
        <v>42330.916666666672</v>
      </c>
      <c r="T3298" s="10">
        <f t="shared" si="310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11"/>
        <v>1.0007272727272727</v>
      </c>
      <c r="P3299" s="6">
        <f t="shared" si="306"/>
        <v>125.09</v>
      </c>
      <c r="Q3299" t="str">
        <f t="shared" si="307"/>
        <v>theater</v>
      </c>
      <c r="R3299" t="str">
        <f t="shared" si="308"/>
        <v>plays</v>
      </c>
      <c r="S3299" s="10">
        <f t="shared" si="309"/>
        <v>42212.957638888889</v>
      </c>
      <c r="T3299" s="10">
        <f t="shared" si="310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11"/>
        <v>1.0173000000000001</v>
      </c>
      <c r="P3300" s="6">
        <f t="shared" si="306"/>
        <v>141.29</v>
      </c>
      <c r="Q3300" t="str">
        <f t="shared" si="307"/>
        <v>theater</v>
      </c>
      <c r="R3300" t="str">
        <f t="shared" si="308"/>
        <v>plays</v>
      </c>
      <c r="S3300" s="10">
        <f t="shared" si="309"/>
        <v>42260</v>
      </c>
      <c r="T3300" s="10">
        <f t="shared" si="310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11"/>
        <v>1.1619999999999999</v>
      </c>
      <c r="P3301" s="6">
        <f t="shared" si="306"/>
        <v>55.33</v>
      </c>
      <c r="Q3301" t="str">
        <f t="shared" si="307"/>
        <v>theater</v>
      </c>
      <c r="R3301" t="str">
        <f t="shared" si="308"/>
        <v>plays</v>
      </c>
      <c r="S3301" s="10">
        <f t="shared" si="309"/>
        <v>42291.917395833334</v>
      </c>
      <c r="T3301" s="10">
        <f t="shared" si="310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11"/>
        <v>1.3616666666666666</v>
      </c>
      <c r="P3302" s="6">
        <f t="shared" si="306"/>
        <v>46.42</v>
      </c>
      <c r="Q3302" t="str">
        <f t="shared" si="307"/>
        <v>theater</v>
      </c>
      <c r="R3302" t="str">
        <f t="shared" si="308"/>
        <v>plays</v>
      </c>
      <c r="S3302" s="10">
        <f t="shared" si="309"/>
        <v>42123.743773148148</v>
      </c>
      <c r="T3302" s="10">
        <f t="shared" si="310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11"/>
        <v>1.3346666666666667</v>
      </c>
      <c r="P3303" s="6">
        <f t="shared" si="306"/>
        <v>57.2</v>
      </c>
      <c r="Q3303" t="str">
        <f t="shared" si="307"/>
        <v>theater</v>
      </c>
      <c r="R3303" t="str">
        <f t="shared" si="308"/>
        <v>plays</v>
      </c>
      <c r="S3303" s="10">
        <f t="shared" si="309"/>
        <v>42583.290972222225</v>
      </c>
      <c r="T3303" s="10">
        <f t="shared" si="310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11"/>
        <v>1.0339285714285715</v>
      </c>
      <c r="P3304" s="6">
        <f t="shared" si="306"/>
        <v>173.7</v>
      </c>
      <c r="Q3304" t="str">
        <f t="shared" si="307"/>
        <v>theater</v>
      </c>
      <c r="R3304" t="str">
        <f t="shared" si="308"/>
        <v>plays</v>
      </c>
      <c r="S3304" s="10">
        <f t="shared" si="309"/>
        <v>42711.35157407407</v>
      </c>
      <c r="T3304" s="10">
        <f t="shared" si="310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11"/>
        <v>1.1588888888888889</v>
      </c>
      <c r="P3305" s="6">
        <f t="shared" si="306"/>
        <v>59.6</v>
      </c>
      <c r="Q3305" t="str">
        <f t="shared" si="307"/>
        <v>theater</v>
      </c>
      <c r="R3305" t="str">
        <f t="shared" si="308"/>
        <v>plays</v>
      </c>
      <c r="S3305" s="10">
        <f t="shared" si="309"/>
        <v>42091.609768518523</v>
      </c>
      <c r="T3305" s="10">
        <f t="shared" si="310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11"/>
        <v>1.0451666666666666</v>
      </c>
      <c r="P3306" s="6">
        <f t="shared" si="306"/>
        <v>89.59</v>
      </c>
      <c r="Q3306" t="str">
        <f t="shared" si="307"/>
        <v>theater</v>
      </c>
      <c r="R3306" t="str">
        <f t="shared" si="308"/>
        <v>plays</v>
      </c>
      <c r="S3306" s="10">
        <f t="shared" si="309"/>
        <v>42726.624444444446</v>
      </c>
      <c r="T3306" s="10">
        <f t="shared" si="310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11"/>
        <v>1.0202500000000001</v>
      </c>
      <c r="P3307" s="6">
        <f t="shared" si="306"/>
        <v>204.05</v>
      </c>
      <c r="Q3307" t="str">
        <f t="shared" si="307"/>
        <v>theater</v>
      </c>
      <c r="R3307" t="str">
        <f t="shared" si="308"/>
        <v>plays</v>
      </c>
      <c r="S3307" s="10">
        <f t="shared" si="309"/>
        <v>42216.855879629627</v>
      </c>
      <c r="T3307" s="10">
        <f t="shared" si="310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11"/>
        <v>1.7533333333333334</v>
      </c>
      <c r="P3308" s="6">
        <f t="shared" si="306"/>
        <v>48.7</v>
      </c>
      <c r="Q3308" t="str">
        <f t="shared" si="307"/>
        <v>theater</v>
      </c>
      <c r="R3308" t="str">
        <f t="shared" si="308"/>
        <v>plays</v>
      </c>
      <c r="S3308" s="10">
        <f t="shared" si="309"/>
        <v>42531.125</v>
      </c>
      <c r="T3308" s="10">
        <f t="shared" si="310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11"/>
        <v>1.0668</v>
      </c>
      <c r="P3309" s="6">
        <f t="shared" si="306"/>
        <v>53.34</v>
      </c>
      <c r="Q3309" t="str">
        <f t="shared" si="307"/>
        <v>theater</v>
      </c>
      <c r="R3309" t="str">
        <f t="shared" si="308"/>
        <v>plays</v>
      </c>
      <c r="S3309" s="10">
        <f t="shared" si="309"/>
        <v>42505.057164351849</v>
      </c>
      <c r="T3309" s="10">
        <f t="shared" si="310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11"/>
        <v>1.2228571428571429</v>
      </c>
      <c r="P3310" s="6">
        <f t="shared" si="306"/>
        <v>75.09</v>
      </c>
      <c r="Q3310" t="str">
        <f t="shared" si="307"/>
        <v>theater</v>
      </c>
      <c r="R3310" t="str">
        <f t="shared" si="308"/>
        <v>plays</v>
      </c>
      <c r="S3310" s="10">
        <f t="shared" si="309"/>
        <v>42473.876909722225</v>
      </c>
      <c r="T3310" s="10">
        <f t="shared" si="310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11"/>
        <v>1.5942857142857143</v>
      </c>
      <c r="P3311" s="6">
        <f t="shared" si="306"/>
        <v>18</v>
      </c>
      <c r="Q3311" t="str">
        <f t="shared" si="307"/>
        <v>theater</v>
      </c>
      <c r="R3311" t="str">
        <f t="shared" si="308"/>
        <v>plays</v>
      </c>
      <c r="S3311" s="10">
        <f t="shared" si="309"/>
        <v>42659.650208333333</v>
      </c>
      <c r="T3311" s="10">
        <f t="shared" si="310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11"/>
        <v>1.0007692307692309</v>
      </c>
      <c r="P3312" s="6">
        <f t="shared" si="306"/>
        <v>209.84</v>
      </c>
      <c r="Q3312" t="str">
        <f t="shared" si="307"/>
        <v>theater</v>
      </c>
      <c r="R3312" t="str">
        <f t="shared" si="308"/>
        <v>plays</v>
      </c>
      <c r="S3312" s="10">
        <f t="shared" si="309"/>
        <v>42283.928530092591</v>
      </c>
      <c r="T3312" s="10">
        <f t="shared" si="310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11"/>
        <v>1.0984</v>
      </c>
      <c r="P3313" s="6">
        <f t="shared" si="306"/>
        <v>61.02</v>
      </c>
      <c r="Q3313" t="str">
        <f t="shared" si="307"/>
        <v>theater</v>
      </c>
      <c r="R3313" t="str">
        <f t="shared" si="308"/>
        <v>plays</v>
      </c>
      <c r="S3313" s="10">
        <f t="shared" si="309"/>
        <v>42294.29178240741</v>
      </c>
      <c r="T3313" s="10">
        <f t="shared" si="310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11"/>
        <v>1.0004</v>
      </c>
      <c r="P3314" s="6">
        <f t="shared" si="306"/>
        <v>61</v>
      </c>
      <c r="Q3314" t="str">
        <f t="shared" si="307"/>
        <v>theater</v>
      </c>
      <c r="R3314" t="str">
        <f t="shared" si="308"/>
        <v>plays</v>
      </c>
      <c r="S3314" s="10">
        <f t="shared" si="309"/>
        <v>42685.916666666672</v>
      </c>
      <c r="T3314" s="10">
        <f t="shared" si="310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11"/>
        <v>1.1605000000000001</v>
      </c>
      <c r="P3315" s="6">
        <f t="shared" si="306"/>
        <v>80.03</v>
      </c>
      <c r="Q3315" t="str">
        <f t="shared" si="307"/>
        <v>theater</v>
      </c>
      <c r="R3315" t="str">
        <f t="shared" si="308"/>
        <v>plays</v>
      </c>
      <c r="S3315" s="10">
        <f t="shared" si="309"/>
        <v>42396.041666666672</v>
      </c>
      <c r="T3315" s="10">
        <f t="shared" si="310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11"/>
        <v>2.1074999999999999</v>
      </c>
      <c r="P3316" s="6">
        <f t="shared" si="306"/>
        <v>29.07</v>
      </c>
      <c r="Q3316" t="str">
        <f t="shared" si="307"/>
        <v>theater</v>
      </c>
      <c r="R3316" t="str">
        <f t="shared" si="308"/>
        <v>plays</v>
      </c>
      <c r="S3316" s="10">
        <f t="shared" si="309"/>
        <v>42132.836805555555</v>
      </c>
      <c r="T3316" s="10">
        <f t="shared" si="310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11"/>
        <v>1.1000000000000001</v>
      </c>
      <c r="P3317" s="6">
        <f t="shared" si="306"/>
        <v>49.44</v>
      </c>
      <c r="Q3317" t="str">
        <f t="shared" si="307"/>
        <v>theater</v>
      </c>
      <c r="R3317" t="str">
        <f t="shared" si="308"/>
        <v>plays</v>
      </c>
      <c r="S3317" s="10">
        <f t="shared" si="309"/>
        <v>42496.303715277783</v>
      </c>
      <c r="T3317" s="10">
        <f t="shared" si="310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11"/>
        <v>1.0008673425918038</v>
      </c>
      <c r="P3318" s="6">
        <f t="shared" si="306"/>
        <v>93.98</v>
      </c>
      <c r="Q3318" t="str">
        <f t="shared" si="307"/>
        <v>theater</v>
      </c>
      <c r="R3318" t="str">
        <f t="shared" si="308"/>
        <v>plays</v>
      </c>
      <c r="S3318" s="10">
        <f t="shared" si="309"/>
        <v>41859.57916666667</v>
      </c>
      <c r="T3318" s="10">
        <f t="shared" si="310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11"/>
        <v>1.0619047619047619</v>
      </c>
      <c r="P3319" s="6">
        <f t="shared" si="306"/>
        <v>61.94</v>
      </c>
      <c r="Q3319" t="str">
        <f t="shared" si="307"/>
        <v>theater</v>
      </c>
      <c r="R3319" t="str">
        <f t="shared" si="308"/>
        <v>plays</v>
      </c>
      <c r="S3319" s="10">
        <f t="shared" si="309"/>
        <v>42529.039629629624</v>
      </c>
      <c r="T3319" s="10">
        <f t="shared" si="310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11"/>
        <v>1.256</v>
      </c>
      <c r="P3320" s="6">
        <f t="shared" si="306"/>
        <v>78.5</v>
      </c>
      <c r="Q3320" t="str">
        <f t="shared" si="307"/>
        <v>theater</v>
      </c>
      <c r="R3320" t="str">
        <f t="shared" si="308"/>
        <v>plays</v>
      </c>
      <c r="S3320" s="10">
        <f t="shared" si="309"/>
        <v>42471.104166666672</v>
      </c>
      <c r="T3320" s="10">
        <f t="shared" si="310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11"/>
        <v>1.08</v>
      </c>
      <c r="P3321" s="6">
        <f t="shared" si="306"/>
        <v>33.75</v>
      </c>
      <c r="Q3321" t="str">
        <f t="shared" si="307"/>
        <v>theater</v>
      </c>
      <c r="R3321" t="str">
        <f t="shared" si="308"/>
        <v>plays</v>
      </c>
      <c r="S3321" s="10">
        <f t="shared" si="309"/>
        <v>42035.585486111115</v>
      </c>
      <c r="T3321" s="10">
        <f t="shared" si="310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11"/>
        <v>1.01</v>
      </c>
      <c r="P3322" s="6">
        <f t="shared" si="306"/>
        <v>66.45</v>
      </c>
      <c r="Q3322" t="str">
        <f t="shared" si="307"/>
        <v>theater</v>
      </c>
      <c r="R3322" t="str">
        <f t="shared" si="308"/>
        <v>plays</v>
      </c>
      <c r="S3322" s="10">
        <f t="shared" si="309"/>
        <v>42543.045798611114</v>
      </c>
      <c r="T3322" s="10">
        <f t="shared" si="310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11"/>
        <v>1.0740000000000001</v>
      </c>
      <c r="P3323" s="6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10">
        <f t="shared" si="309"/>
        <v>41928.165972222225</v>
      </c>
      <c r="T3323" s="10">
        <f t="shared" si="310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11"/>
        <v>1.0151515151515151</v>
      </c>
      <c r="P3324" s="6">
        <f t="shared" si="306"/>
        <v>145.65</v>
      </c>
      <c r="Q3324" t="str">
        <f t="shared" si="307"/>
        <v>theater</v>
      </c>
      <c r="R3324" t="str">
        <f t="shared" si="308"/>
        <v>plays</v>
      </c>
      <c r="S3324" s="10">
        <f t="shared" si="309"/>
        <v>42543.163194444445</v>
      </c>
      <c r="T3324" s="10">
        <f t="shared" si="310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11"/>
        <v>1.2589999999999999</v>
      </c>
      <c r="P3325" s="6">
        <f t="shared" si="306"/>
        <v>25.69</v>
      </c>
      <c r="Q3325" t="str">
        <f t="shared" si="307"/>
        <v>theater</v>
      </c>
      <c r="R3325" t="str">
        <f t="shared" si="308"/>
        <v>plays</v>
      </c>
      <c r="S3325" s="10">
        <f t="shared" si="309"/>
        <v>42638.36583333333</v>
      </c>
      <c r="T3325" s="10">
        <f t="shared" si="310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11"/>
        <v>1.0166666666666666</v>
      </c>
      <c r="P3326" s="6">
        <f t="shared" si="306"/>
        <v>152.5</v>
      </c>
      <c r="Q3326" t="str">
        <f t="shared" si="307"/>
        <v>theater</v>
      </c>
      <c r="R3326" t="str">
        <f t="shared" si="308"/>
        <v>plays</v>
      </c>
      <c r="S3326" s="10">
        <f t="shared" si="309"/>
        <v>42526.58321759259</v>
      </c>
      <c r="T3326" s="10">
        <f t="shared" si="310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11"/>
        <v>1.125</v>
      </c>
      <c r="P3327" s="6">
        <f t="shared" si="306"/>
        <v>30</v>
      </c>
      <c r="Q3327" t="str">
        <f t="shared" si="307"/>
        <v>theater</v>
      </c>
      <c r="R3327" t="str">
        <f t="shared" si="308"/>
        <v>plays</v>
      </c>
      <c r="S3327" s="10">
        <f t="shared" si="309"/>
        <v>42099.743946759263</v>
      </c>
      <c r="T3327" s="10">
        <f t="shared" si="310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11"/>
        <v>1.0137499999999999</v>
      </c>
      <c r="P3328" s="6">
        <f t="shared" si="306"/>
        <v>142.28</v>
      </c>
      <c r="Q3328" t="str">
        <f t="shared" si="307"/>
        <v>theater</v>
      </c>
      <c r="R3328" t="str">
        <f t="shared" si="308"/>
        <v>plays</v>
      </c>
      <c r="S3328" s="10">
        <f t="shared" si="309"/>
        <v>42071.67251157407</v>
      </c>
      <c r="T3328" s="10">
        <f t="shared" si="310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11"/>
        <v>1.0125</v>
      </c>
      <c r="P3329" s="6">
        <f t="shared" si="306"/>
        <v>24.55</v>
      </c>
      <c r="Q3329" t="str">
        <f t="shared" si="307"/>
        <v>theater</v>
      </c>
      <c r="R3329" t="str">
        <f t="shared" si="308"/>
        <v>plays</v>
      </c>
      <c r="S3329" s="10">
        <f t="shared" si="309"/>
        <v>42498.374606481477</v>
      </c>
      <c r="T3329" s="10">
        <f t="shared" si="310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11"/>
        <v>1.4638888888888888</v>
      </c>
      <c r="P3330" s="6">
        <f t="shared" ref="P3330:P3393" si="312">ROUND(E3330/L3330,2)</f>
        <v>292.77999999999997</v>
      </c>
      <c r="Q3330" t="str">
        <f t="shared" si="307"/>
        <v>theater</v>
      </c>
      <c r="R3330" t="str">
        <f t="shared" si="308"/>
        <v>plays</v>
      </c>
      <c r="S3330" s="10">
        <f t="shared" si="309"/>
        <v>41825.041666666664</v>
      </c>
      <c r="T3330" s="10">
        <f t="shared" si="310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311"/>
        <v>1.1679999999999999</v>
      </c>
      <c r="P3331" s="6">
        <f t="shared" si="312"/>
        <v>44.92</v>
      </c>
      <c r="Q3331" t="str">
        <f t="shared" ref="Q3331:Q3394" si="313">LEFT($N3331,FIND("/",$N3331)-1)</f>
        <v>theater</v>
      </c>
      <c r="R3331" t="str">
        <f t="shared" ref="R3331:R3394" si="314">RIGHT($N3331,LEN($N3331)-FIND("/",$N3331))</f>
        <v>plays</v>
      </c>
      <c r="S3331" s="10">
        <f t="shared" ref="S3331:S3394" si="315">((($I3331/60)/60)/24)+DATE(1970,1,1)</f>
        <v>41847.958333333336</v>
      </c>
      <c r="T3331" s="10">
        <f t="shared" ref="T3331:T3394" si="316">((($J3331/60)/60)/24)+DATE(1970,1,1)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1"/>
        <v>1.0626666666666666</v>
      </c>
      <c r="P3332" s="6">
        <f t="shared" si="312"/>
        <v>23.1</v>
      </c>
      <c r="Q3332" t="str">
        <f t="shared" si="313"/>
        <v>theater</v>
      </c>
      <c r="R3332" t="str">
        <f t="shared" si="314"/>
        <v>plays</v>
      </c>
      <c r="S3332" s="10">
        <f t="shared" si="315"/>
        <v>42095.845694444448</v>
      </c>
      <c r="T3332" s="10">
        <f t="shared" si="316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ref="O3333:O3396" si="317">$E3333/$D3333</f>
        <v>1.0451999999999999</v>
      </c>
      <c r="P3333" s="6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10">
        <f t="shared" si="315"/>
        <v>42283.697754629626</v>
      </c>
      <c r="T3333" s="10">
        <f t="shared" si="316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7"/>
        <v>1</v>
      </c>
      <c r="P3334" s="6">
        <f t="shared" si="312"/>
        <v>72.290000000000006</v>
      </c>
      <c r="Q3334" t="str">
        <f t="shared" si="313"/>
        <v>theater</v>
      </c>
      <c r="R3334" t="str">
        <f t="shared" si="314"/>
        <v>plays</v>
      </c>
      <c r="S3334" s="10">
        <f t="shared" si="315"/>
        <v>41839.860300925924</v>
      </c>
      <c r="T3334" s="10">
        <f t="shared" si="316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7"/>
        <v>1.0457142857142858</v>
      </c>
      <c r="P3335" s="6">
        <f t="shared" si="312"/>
        <v>32.97</v>
      </c>
      <c r="Q3335" t="str">
        <f t="shared" si="313"/>
        <v>theater</v>
      </c>
      <c r="R3335" t="str">
        <f t="shared" si="314"/>
        <v>plays</v>
      </c>
      <c r="S3335" s="10">
        <f t="shared" si="315"/>
        <v>42170.676851851851</v>
      </c>
      <c r="T3335" s="10">
        <f t="shared" si="316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7"/>
        <v>1.3862051149573753</v>
      </c>
      <c r="P3336" s="6">
        <f t="shared" si="312"/>
        <v>116.65</v>
      </c>
      <c r="Q3336" t="str">
        <f t="shared" si="313"/>
        <v>theater</v>
      </c>
      <c r="R3336" t="str">
        <f t="shared" si="314"/>
        <v>plays</v>
      </c>
      <c r="S3336" s="10">
        <f t="shared" si="315"/>
        <v>42215.521087962959</v>
      </c>
      <c r="T3336" s="10">
        <f t="shared" si="316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7"/>
        <v>1.0032000000000001</v>
      </c>
      <c r="P3337" s="6">
        <f t="shared" si="312"/>
        <v>79.62</v>
      </c>
      <c r="Q3337" t="str">
        <f t="shared" si="313"/>
        <v>theater</v>
      </c>
      <c r="R3337" t="str">
        <f t="shared" si="314"/>
        <v>plays</v>
      </c>
      <c r="S3337" s="10">
        <f t="shared" si="315"/>
        <v>41854.958333333336</v>
      </c>
      <c r="T3337" s="10">
        <f t="shared" si="316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7"/>
        <v>1</v>
      </c>
      <c r="P3338" s="6">
        <f t="shared" si="312"/>
        <v>27.78</v>
      </c>
      <c r="Q3338" t="str">
        <f t="shared" si="313"/>
        <v>theater</v>
      </c>
      <c r="R3338" t="str">
        <f t="shared" si="314"/>
        <v>plays</v>
      </c>
      <c r="S3338" s="10">
        <f t="shared" si="315"/>
        <v>42465.35701388889</v>
      </c>
      <c r="T3338" s="10">
        <f t="shared" si="316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7"/>
        <v>1.1020000000000001</v>
      </c>
      <c r="P3339" s="6">
        <f t="shared" si="312"/>
        <v>81.03</v>
      </c>
      <c r="Q3339" t="str">
        <f t="shared" si="313"/>
        <v>theater</v>
      </c>
      <c r="R3339" t="str">
        <f t="shared" si="314"/>
        <v>plays</v>
      </c>
      <c r="S3339" s="10">
        <f t="shared" si="315"/>
        <v>41922.875</v>
      </c>
      <c r="T3339" s="10">
        <f t="shared" si="316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7"/>
        <v>1.0218</v>
      </c>
      <c r="P3340" s="6">
        <f t="shared" si="312"/>
        <v>136.85</v>
      </c>
      <c r="Q3340" t="str">
        <f t="shared" si="313"/>
        <v>theater</v>
      </c>
      <c r="R3340" t="str">
        <f t="shared" si="314"/>
        <v>plays</v>
      </c>
      <c r="S3340" s="10">
        <f t="shared" si="315"/>
        <v>42790.574999999997</v>
      </c>
      <c r="T3340" s="10">
        <f t="shared" si="316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7"/>
        <v>1.0435000000000001</v>
      </c>
      <c r="P3341" s="6">
        <f t="shared" si="312"/>
        <v>177.62</v>
      </c>
      <c r="Q3341" t="str">
        <f t="shared" si="313"/>
        <v>theater</v>
      </c>
      <c r="R3341" t="str">
        <f t="shared" si="314"/>
        <v>plays</v>
      </c>
      <c r="S3341" s="10">
        <f t="shared" si="315"/>
        <v>42579.665717592594</v>
      </c>
      <c r="T3341" s="10">
        <f t="shared" si="316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7"/>
        <v>1.3816666666666666</v>
      </c>
      <c r="P3342" s="6">
        <f t="shared" si="312"/>
        <v>109.08</v>
      </c>
      <c r="Q3342" t="str">
        <f t="shared" si="313"/>
        <v>theater</v>
      </c>
      <c r="R3342" t="str">
        <f t="shared" si="314"/>
        <v>plays</v>
      </c>
      <c r="S3342" s="10">
        <f t="shared" si="315"/>
        <v>42710.974004629628</v>
      </c>
      <c r="T3342" s="10">
        <f t="shared" si="316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7"/>
        <v>1</v>
      </c>
      <c r="P3343" s="6">
        <f t="shared" si="312"/>
        <v>119.64</v>
      </c>
      <c r="Q3343" t="str">
        <f t="shared" si="313"/>
        <v>theater</v>
      </c>
      <c r="R3343" t="str">
        <f t="shared" si="314"/>
        <v>plays</v>
      </c>
      <c r="S3343" s="10">
        <f t="shared" si="315"/>
        <v>42533.708333333328</v>
      </c>
      <c r="T3343" s="10">
        <f t="shared" si="316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7"/>
        <v>1.0166666666666666</v>
      </c>
      <c r="P3344" s="6">
        <f t="shared" si="312"/>
        <v>78.209999999999994</v>
      </c>
      <c r="Q3344" t="str">
        <f t="shared" si="313"/>
        <v>theater</v>
      </c>
      <c r="R3344" t="str">
        <f t="shared" si="314"/>
        <v>plays</v>
      </c>
      <c r="S3344" s="10">
        <f t="shared" si="315"/>
        <v>42095.207638888889</v>
      </c>
      <c r="T3344" s="10">
        <f t="shared" si="316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7"/>
        <v>1.7142857142857142</v>
      </c>
      <c r="P3345" s="6">
        <f t="shared" si="312"/>
        <v>52.17</v>
      </c>
      <c r="Q3345" t="str">
        <f t="shared" si="313"/>
        <v>theater</v>
      </c>
      <c r="R3345" t="str">
        <f t="shared" si="314"/>
        <v>plays</v>
      </c>
      <c r="S3345" s="10">
        <f t="shared" si="315"/>
        <v>42473.554166666669</v>
      </c>
      <c r="T3345" s="10">
        <f t="shared" si="316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7"/>
        <v>1.0144444444444445</v>
      </c>
      <c r="P3346" s="6">
        <f t="shared" si="312"/>
        <v>114.13</v>
      </c>
      <c r="Q3346" t="str">
        <f t="shared" si="313"/>
        <v>theater</v>
      </c>
      <c r="R3346" t="str">
        <f t="shared" si="314"/>
        <v>plays</v>
      </c>
      <c r="S3346" s="10">
        <f t="shared" si="315"/>
        <v>41881.200150462959</v>
      </c>
      <c r="T3346" s="10">
        <f t="shared" si="316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7"/>
        <v>1.3</v>
      </c>
      <c r="P3347" s="6">
        <f t="shared" si="312"/>
        <v>50</v>
      </c>
      <c r="Q3347" t="str">
        <f t="shared" si="313"/>
        <v>theater</v>
      </c>
      <c r="R3347" t="str">
        <f t="shared" si="314"/>
        <v>plays</v>
      </c>
      <c r="S3347" s="10">
        <f t="shared" si="315"/>
        <v>42112.025694444441</v>
      </c>
      <c r="T3347" s="10">
        <f t="shared" si="316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7"/>
        <v>1.1000000000000001</v>
      </c>
      <c r="P3348" s="6">
        <f t="shared" si="312"/>
        <v>91.67</v>
      </c>
      <c r="Q3348" t="str">
        <f t="shared" si="313"/>
        <v>theater</v>
      </c>
      <c r="R3348" t="str">
        <f t="shared" si="314"/>
        <v>plays</v>
      </c>
      <c r="S3348" s="10">
        <f t="shared" si="315"/>
        <v>42061.024421296301</v>
      </c>
      <c r="T3348" s="10">
        <f t="shared" si="316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7"/>
        <v>1.1944999999999999</v>
      </c>
      <c r="P3349" s="6">
        <f t="shared" si="312"/>
        <v>108.59</v>
      </c>
      <c r="Q3349" t="str">
        <f t="shared" si="313"/>
        <v>theater</v>
      </c>
      <c r="R3349" t="str">
        <f t="shared" si="314"/>
        <v>plays</v>
      </c>
      <c r="S3349" s="10">
        <f t="shared" si="315"/>
        <v>42498.875</v>
      </c>
      <c r="T3349" s="10">
        <f t="shared" si="316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7"/>
        <v>1.002909090909091</v>
      </c>
      <c r="P3350" s="6">
        <f t="shared" si="312"/>
        <v>69.819999999999993</v>
      </c>
      <c r="Q3350" t="str">
        <f t="shared" si="313"/>
        <v>theater</v>
      </c>
      <c r="R3350" t="str">
        <f t="shared" si="314"/>
        <v>plays</v>
      </c>
      <c r="S3350" s="10">
        <f t="shared" si="315"/>
        <v>42490.165972222225</v>
      </c>
      <c r="T3350" s="10">
        <f t="shared" si="316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7"/>
        <v>1.534</v>
      </c>
      <c r="P3351" s="6">
        <f t="shared" si="312"/>
        <v>109.57</v>
      </c>
      <c r="Q3351" t="str">
        <f t="shared" si="313"/>
        <v>theater</v>
      </c>
      <c r="R3351" t="str">
        <f t="shared" si="314"/>
        <v>plays</v>
      </c>
      <c r="S3351" s="10">
        <f t="shared" si="315"/>
        <v>42534.708333333328</v>
      </c>
      <c r="T3351" s="10">
        <f t="shared" si="316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7"/>
        <v>1.0442857142857143</v>
      </c>
      <c r="P3352" s="6">
        <f t="shared" si="312"/>
        <v>71.67</v>
      </c>
      <c r="Q3352" t="str">
        <f t="shared" si="313"/>
        <v>theater</v>
      </c>
      <c r="R3352" t="str">
        <f t="shared" si="314"/>
        <v>plays</v>
      </c>
      <c r="S3352" s="10">
        <f t="shared" si="315"/>
        <v>42337.958333333328</v>
      </c>
      <c r="T3352" s="10">
        <f t="shared" si="316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7"/>
        <v>1.0109999999999999</v>
      </c>
      <c r="P3353" s="6">
        <f t="shared" si="312"/>
        <v>93.61</v>
      </c>
      <c r="Q3353" t="str">
        <f t="shared" si="313"/>
        <v>theater</v>
      </c>
      <c r="R3353" t="str">
        <f t="shared" si="314"/>
        <v>plays</v>
      </c>
      <c r="S3353" s="10">
        <f t="shared" si="315"/>
        <v>41843.458333333336</v>
      </c>
      <c r="T3353" s="10">
        <f t="shared" si="316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7"/>
        <v>1.0751999999999999</v>
      </c>
      <c r="P3354" s="6">
        <f t="shared" si="312"/>
        <v>76.8</v>
      </c>
      <c r="Q3354" t="str">
        <f t="shared" si="313"/>
        <v>theater</v>
      </c>
      <c r="R3354" t="str">
        <f t="shared" si="314"/>
        <v>plays</v>
      </c>
      <c r="S3354" s="10">
        <f t="shared" si="315"/>
        <v>42552.958333333328</v>
      </c>
      <c r="T3354" s="10">
        <f t="shared" si="316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7"/>
        <v>3.15</v>
      </c>
      <c r="P3355" s="6">
        <f t="shared" si="312"/>
        <v>35.799999999999997</v>
      </c>
      <c r="Q3355" t="str">
        <f t="shared" si="313"/>
        <v>theater</v>
      </c>
      <c r="R3355" t="str">
        <f t="shared" si="314"/>
        <v>plays</v>
      </c>
      <c r="S3355" s="10">
        <f t="shared" si="315"/>
        <v>42492.958333333328</v>
      </c>
      <c r="T3355" s="10">
        <f t="shared" si="316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7"/>
        <v>1.0193333333333334</v>
      </c>
      <c r="P3356" s="6">
        <f t="shared" si="312"/>
        <v>55.6</v>
      </c>
      <c r="Q3356" t="str">
        <f t="shared" si="313"/>
        <v>theater</v>
      </c>
      <c r="R3356" t="str">
        <f t="shared" si="314"/>
        <v>plays</v>
      </c>
      <c r="S3356" s="10">
        <f t="shared" si="315"/>
        <v>42306.167361111111</v>
      </c>
      <c r="T3356" s="10">
        <f t="shared" si="316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7"/>
        <v>1.2628571428571429</v>
      </c>
      <c r="P3357" s="6">
        <f t="shared" si="312"/>
        <v>147.33000000000001</v>
      </c>
      <c r="Q3357" t="str">
        <f t="shared" si="313"/>
        <v>theater</v>
      </c>
      <c r="R3357" t="str">
        <f t="shared" si="314"/>
        <v>plays</v>
      </c>
      <c r="S3357" s="10">
        <f t="shared" si="315"/>
        <v>42500.470138888893</v>
      </c>
      <c r="T3357" s="10">
        <f t="shared" si="316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7"/>
        <v>1.014</v>
      </c>
      <c r="P3358" s="6">
        <f t="shared" si="312"/>
        <v>56.33</v>
      </c>
      <c r="Q3358" t="str">
        <f t="shared" si="313"/>
        <v>theater</v>
      </c>
      <c r="R3358" t="str">
        <f t="shared" si="314"/>
        <v>plays</v>
      </c>
      <c r="S3358" s="10">
        <f t="shared" si="315"/>
        <v>42566.815648148149</v>
      </c>
      <c r="T3358" s="10">
        <f t="shared" si="316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7"/>
        <v>1.01</v>
      </c>
      <c r="P3359" s="6">
        <f t="shared" si="312"/>
        <v>96.19</v>
      </c>
      <c r="Q3359" t="str">
        <f t="shared" si="313"/>
        <v>theater</v>
      </c>
      <c r="R3359" t="str">
        <f t="shared" si="314"/>
        <v>plays</v>
      </c>
      <c r="S3359" s="10">
        <f t="shared" si="315"/>
        <v>41852.417939814812</v>
      </c>
      <c r="T3359" s="10">
        <f t="shared" si="316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7"/>
        <v>1.0299</v>
      </c>
      <c r="P3360" s="6">
        <f t="shared" si="312"/>
        <v>63.57</v>
      </c>
      <c r="Q3360" t="str">
        <f t="shared" si="313"/>
        <v>theater</v>
      </c>
      <c r="R3360" t="str">
        <f t="shared" si="314"/>
        <v>plays</v>
      </c>
      <c r="S3360" s="10">
        <f t="shared" si="315"/>
        <v>41962.352766203709</v>
      </c>
      <c r="T3360" s="10">
        <f t="shared" si="316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7"/>
        <v>1.0625</v>
      </c>
      <c r="P3361" s="6">
        <f t="shared" si="312"/>
        <v>184.78</v>
      </c>
      <c r="Q3361" t="str">
        <f t="shared" si="313"/>
        <v>theater</v>
      </c>
      <c r="R3361" t="str">
        <f t="shared" si="314"/>
        <v>plays</v>
      </c>
      <c r="S3361" s="10">
        <f t="shared" si="315"/>
        <v>42791.057106481487</v>
      </c>
      <c r="T3361" s="10">
        <f t="shared" si="316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7"/>
        <v>1.0137777777777779</v>
      </c>
      <c r="P3362" s="6">
        <f t="shared" si="312"/>
        <v>126.72</v>
      </c>
      <c r="Q3362" t="str">
        <f t="shared" si="313"/>
        <v>theater</v>
      </c>
      <c r="R3362" t="str">
        <f t="shared" si="314"/>
        <v>plays</v>
      </c>
      <c r="S3362" s="10">
        <f t="shared" si="315"/>
        <v>42718.665972222225</v>
      </c>
      <c r="T3362" s="10">
        <f t="shared" si="316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7"/>
        <v>1.1346000000000001</v>
      </c>
      <c r="P3363" s="6">
        <f t="shared" si="312"/>
        <v>83.43</v>
      </c>
      <c r="Q3363" t="str">
        <f t="shared" si="313"/>
        <v>theater</v>
      </c>
      <c r="R3363" t="str">
        <f t="shared" si="314"/>
        <v>plays</v>
      </c>
      <c r="S3363" s="10">
        <f t="shared" si="315"/>
        <v>41883.665972222225</v>
      </c>
      <c r="T3363" s="10">
        <f t="shared" si="316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7"/>
        <v>2.1800000000000002</v>
      </c>
      <c r="P3364" s="6">
        <f t="shared" si="312"/>
        <v>54.5</v>
      </c>
      <c r="Q3364" t="str">
        <f t="shared" si="313"/>
        <v>theater</v>
      </c>
      <c r="R3364" t="str">
        <f t="shared" si="314"/>
        <v>plays</v>
      </c>
      <c r="S3364" s="10">
        <f t="shared" si="315"/>
        <v>42070.204861111109</v>
      </c>
      <c r="T3364" s="10">
        <f t="shared" si="316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7"/>
        <v>1.0141935483870967</v>
      </c>
      <c r="P3365" s="6">
        <f t="shared" si="312"/>
        <v>302.31</v>
      </c>
      <c r="Q3365" t="str">
        <f t="shared" si="313"/>
        <v>theater</v>
      </c>
      <c r="R3365" t="str">
        <f t="shared" si="314"/>
        <v>plays</v>
      </c>
      <c r="S3365" s="10">
        <f t="shared" si="315"/>
        <v>41870.666666666664</v>
      </c>
      <c r="T3365" s="10">
        <f t="shared" si="316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7"/>
        <v>1.0593333333333332</v>
      </c>
      <c r="P3366" s="6">
        <f t="shared" si="312"/>
        <v>44.14</v>
      </c>
      <c r="Q3366" t="str">
        <f t="shared" si="313"/>
        <v>theater</v>
      </c>
      <c r="R3366" t="str">
        <f t="shared" si="314"/>
        <v>plays</v>
      </c>
      <c r="S3366" s="10">
        <f t="shared" si="315"/>
        <v>42444.875</v>
      </c>
      <c r="T3366" s="10">
        <f t="shared" si="316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7"/>
        <v>1.04</v>
      </c>
      <c r="P3367" s="6">
        <f t="shared" si="312"/>
        <v>866.67</v>
      </c>
      <c r="Q3367" t="str">
        <f t="shared" si="313"/>
        <v>theater</v>
      </c>
      <c r="R3367" t="str">
        <f t="shared" si="314"/>
        <v>plays</v>
      </c>
      <c r="S3367" s="10">
        <f t="shared" si="315"/>
        <v>42351.101759259262</v>
      </c>
      <c r="T3367" s="10">
        <f t="shared" si="316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7"/>
        <v>2.21</v>
      </c>
      <c r="P3368" s="6">
        <f t="shared" si="312"/>
        <v>61.39</v>
      </c>
      <c r="Q3368" t="str">
        <f t="shared" si="313"/>
        <v>theater</v>
      </c>
      <c r="R3368" t="str">
        <f t="shared" si="314"/>
        <v>plays</v>
      </c>
      <c r="S3368" s="10">
        <f t="shared" si="315"/>
        <v>42137.067557870367</v>
      </c>
      <c r="T3368" s="10">
        <f t="shared" si="316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7"/>
        <v>1.1866666666666668</v>
      </c>
      <c r="P3369" s="6">
        <f t="shared" si="312"/>
        <v>29.67</v>
      </c>
      <c r="Q3369" t="str">
        <f t="shared" si="313"/>
        <v>theater</v>
      </c>
      <c r="R3369" t="str">
        <f t="shared" si="314"/>
        <v>plays</v>
      </c>
      <c r="S3369" s="10">
        <f t="shared" si="315"/>
        <v>42217.933958333335</v>
      </c>
      <c r="T3369" s="10">
        <f t="shared" si="316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7"/>
        <v>1.046</v>
      </c>
      <c r="P3370" s="6">
        <f t="shared" si="312"/>
        <v>45.48</v>
      </c>
      <c r="Q3370" t="str">
        <f t="shared" si="313"/>
        <v>theater</v>
      </c>
      <c r="R3370" t="str">
        <f t="shared" si="314"/>
        <v>plays</v>
      </c>
      <c r="S3370" s="10">
        <f t="shared" si="315"/>
        <v>42005.208333333328</v>
      </c>
      <c r="T3370" s="10">
        <f t="shared" si="316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7"/>
        <v>1.0389999999999999</v>
      </c>
      <c r="P3371" s="6">
        <f t="shared" si="312"/>
        <v>96.2</v>
      </c>
      <c r="Q3371" t="str">
        <f t="shared" si="313"/>
        <v>theater</v>
      </c>
      <c r="R3371" t="str">
        <f t="shared" si="314"/>
        <v>plays</v>
      </c>
      <c r="S3371" s="10">
        <f t="shared" si="315"/>
        <v>42750.041435185187</v>
      </c>
      <c r="T3371" s="10">
        <f t="shared" si="316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7"/>
        <v>1.1773333333333333</v>
      </c>
      <c r="P3372" s="6">
        <f t="shared" si="312"/>
        <v>67.92</v>
      </c>
      <c r="Q3372" t="str">
        <f t="shared" si="313"/>
        <v>theater</v>
      </c>
      <c r="R3372" t="str">
        <f t="shared" si="314"/>
        <v>plays</v>
      </c>
      <c r="S3372" s="10">
        <f t="shared" si="315"/>
        <v>42721.333333333328</v>
      </c>
      <c r="T3372" s="10">
        <f t="shared" si="316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7"/>
        <v>1.385</v>
      </c>
      <c r="P3373" s="6">
        <f t="shared" si="312"/>
        <v>30.78</v>
      </c>
      <c r="Q3373" t="str">
        <f t="shared" si="313"/>
        <v>theater</v>
      </c>
      <c r="R3373" t="str">
        <f t="shared" si="314"/>
        <v>plays</v>
      </c>
      <c r="S3373" s="10">
        <f t="shared" si="315"/>
        <v>42340.874594907407</v>
      </c>
      <c r="T3373" s="10">
        <f t="shared" si="316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7"/>
        <v>1.0349999999999999</v>
      </c>
      <c r="P3374" s="6">
        <f t="shared" si="312"/>
        <v>38.33</v>
      </c>
      <c r="Q3374" t="str">
        <f t="shared" si="313"/>
        <v>theater</v>
      </c>
      <c r="R3374" t="str">
        <f t="shared" si="314"/>
        <v>plays</v>
      </c>
      <c r="S3374" s="10">
        <f t="shared" si="315"/>
        <v>41876.207638888889</v>
      </c>
      <c r="T3374" s="10">
        <f t="shared" si="316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7"/>
        <v>1.0024999999999999</v>
      </c>
      <c r="P3375" s="6">
        <f t="shared" si="312"/>
        <v>66.83</v>
      </c>
      <c r="Q3375" t="str">
        <f t="shared" si="313"/>
        <v>theater</v>
      </c>
      <c r="R3375" t="str">
        <f t="shared" si="314"/>
        <v>plays</v>
      </c>
      <c r="S3375" s="10">
        <f t="shared" si="315"/>
        <v>42203.666666666672</v>
      </c>
      <c r="T3375" s="10">
        <f t="shared" si="316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7"/>
        <v>1.0657142857142856</v>
      </c>
      <c r="P3376" s="6">
        <f t="shared" si="312"/>
        <v>71.73</v>
      </c>
      <c r="Q3376" t="str">
        <f t="shared" si="313"/>
        <v>theater</v>
      </c>
      <c r="R3376" t="str">
        <f t="shared" si="314"/>
        <v>plays</v>
      </c>
      <c r="S3376" s="10">
        <f t="shared" si="315"/>
        <v>42305.731666666667</v>
      </c>
      <c r="T3376" s="10">
        <f t="shared" si="316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7"/>
        <v>1</v>
      </c>
      <c r="P3377" s="6">
        <f t="shared" si="312"/>
        <v>176.47</v>
      </c>
      <c r="Q3377" t="str">
        <f t="shared" si="313"/>
        <v>theater</v>
      </c>
      <c r="R3377" t="str">
        <f t="shared" si="314"/>
        <v>plays</v>
      </c>
      <c r="S3377" s="10">
        <f t="shared" si="315"/>
        <v>41777.610798611109</v>
      </c>
      <c r="T3377" s="10">
        <f t="shared" si="316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7"/>
        <v>1.0001249999999999</v>
      </c>
      <c r="P3378" s="6">
        <f t="shared" si="312"/>
        <v>421.11</v>
      </c>
      <c r="Q3378" t="str">
        <f t="shared" si="313"/>
        <v>theater</v>
      </c>
      <c r="R3378" t="str">
        <f t="shared" si="314"/>
        <v>plays</v>
      </c>
      <c r="S3378" s="10">
        <f t="shared" si="315"/>
        <v>42119.659652777773</v>
      </c>
      <c r="T3378" s="10">
        <f t="shared" si="316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7"/>
        <v>1.0105</v>
      </c>
      <c r="P3379" s="6">
        <f t="shared" si="312"/>
        <v>104.99</v>
      </c>
      <c r="Q3379" t="str">
        <f t="shared" si="313"/>
        <v>theater</v>
      </c>
      <c r="R3379" t="str">
        <f t="shared" si="314"/>
        <v>plays</v>
      </c>
      <c r="S3379" s="10">
        <f t="shared" si="315"/>
        <v>42083.705555555556</v>
      </c>
      <c r="T3379" s="10">
        <f t="shared" si="316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7"/>
        <v>1.0763636363636364</v>
      </c>
      <c r="P3380" s="6">
        <f t="shared" si="312"/>
        <v>28.19</v>
      </c>
      <c r="Q3380" t="str">
        <f t="shared" si="313"/>
        <v>theater</v>
      </c>
      <c r="R3380" t="str">
        <f t="shared" si="314"/>
        <v>plays</v>
      </c>
      <c r="S3380" s="10">
        <f t="shared" si="315"/>
        <v>41882.547222222223</v>
      </c>
      <c r="T3380" s="10">
        <f t="shared" si="316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7"/>
        <v>1.0365</v>
      </c>
      <c r="P3381" s="6">
        <f t="shared" si="312"/>
        <v>54.55</v>
      </c>
      <c r="Q3381" t="str">
        <f t="shared" si="313"/>
        <v>theater</v>
      </c>
      <c r="R3381" t="str">
        <f t="shared" si="314"/>
        <v>plays</v>
      </c>
      <c r="S3381" s="10">
        <f t="shared" si="315"/>
        <v>42242.958333333328</v>
      </c>
      <c r="T3381" s="10">
        <f t="shared" si="316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7"/>
        <v>1.0443333333333333</v>
      </c>
      <c r="P3382" s="6">
        <f t="shared" si="312"/>
        <v>111.89</v>
      </c>
      <c r="Q3382" t="str">
        <f t="shared" si="313"/>
        <v>theater</v>
      </c>
      <c r="R3382" t="str">
        <f t="shared" si="314"/>
        <v>plays</v>
      </c>
      <c r="S3382" s="10">
        <f t="shared" si="315"/>
        <v>41972.995115740734</v>
      </c>
      <c r="T3382" s="10">
        <f t="shared" si="316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7"/>
        <v>1.0225</v>
      </c>
      <c r="P3383" s="6">
        <f t="shared" si="312"/>
        <v>85.21</v>
      </c>
      <c r="Q3383" t="str">
        <f t="shared" si="313"/>
        <v>theater</v>
      </c>
      <c r="R3383" t="str">
        <f t="shared" si="314"/>
        <v>plays</v>
      </c>
      <c r="S3383" s="10">
        <f t="shared" si="315"/>
        <v>42074.143321759257</v>
      </c>
      <c r="T3383" s="10">
        <f t="shared" si="316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7"/>
        <v>1.0074285714285713</v>
      </c>
      <c r="P3384" s="6">
        <f t="shared" si="312"/>
        <v>76.650000000000006</v>
      </c>
      <c r="Q3384" t="str">
        <f t="shared" si="313"/>
        <v>theater</v>
      </c>
      <c r="R3384" t="str">
        <f t="shared" si="314"/>
        <v>plays</v>
      </c>
      <c r="S3384" s="10">
        <f t="shared" si="315"/>
        <v>42583.957638888889</v>
      </c>
      <c r="T3384" s="10">
        <f t="shared" si="316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7"/>
        <v>1.1171428571428572</v>
      </c>
      <c r="P3385" s="6">
        <f t="shared" si="312"/>
        <v>65.17</v>
      </c>
      <c r="Q3385" t="str">
        <f t="shared" si="313"/>
        <v>theater</v>
      </c>
      <c r="R3385" t="str">
        <f t="shared" si="314"/>
        <v>plays</v>
      </c>
      <c r="S3385" s="10">
        <f t="shared" si="315"/>
        <v>42544.782638888893</v>
      </c>
      <c r="T3385" s="10">
        <f t="shared" si="316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7"/>
        <v>1.0001100000000001</v>
      </c>
      <c r="P3386" s="6">
        <f t="shared" si="312"/>
        <v>93.76</v>
      </c>
      <c r="Q3386" t="str">
        <f t="shared" si="313"/>
        <v>theater</v>
      </c>
      <c r="R3386" t="str">
        <f t="shared" si="314"/>
        <v>plays</v>
      </c>
      <c r="S3386" s="10">
        <f t="shared" si="315"/>
        <v>42329.125</v>
      </c>
      <c r="T3386" s="10">
        <f t="shared" si="316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7"/>
        <v>1</v>
      </c>
      <c r="P3387" s="6">
        <f t="shared" si="312"/>
        <v>133.33000000000001</v>
      </c>
      <c r="Q3387" t="str">
        <f t="shared" si="313"/>
        <v>theater</v>
      </c>
      <c r="R3387" t="str">
        <f t="shared" si="314"/>
        <v>plays</v>
      </c>
      <c r="S3387" s="10">
        <f t="shared" si="315"/>
        <v>41983.8675</v>
      </c>
      <c r="T3387" s="10">
        <f t="shared" si="316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7"/>
        <v>1.05</v>
      </c>
      <c r="P3388" s="6">
        <f t="shared" si="312"/>
        <v>51.22</v>
      </c>
      <c r="Q3388" t="str">
        <f t="shared" si="313"/>
        <v>theater</v>
      </c>
      <c r="R3388" t="str">
        <f t="shared" si="314"/>
        <v>plays</v>
      </c>
      <c r="S3388" s="10">
        <f t="shared" si="315"/>
        <v>41976.644745370373</v>
      </c>
      <c r="T3388" s="10">
        <f t="shared" si="316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7"/>
        <v>1.1686666666666667</v>
      </c>
      <c r="P3389" s="6">
        <f t="shared" si="312"/>
        <v>100.17</v>
      </c>
      <c r="Q3389" t="str">
        <f t="shared" si="313"/>
        <v>theater</v>
      </c>
      <c r="R3389" t="str">
        <f t="shared" si="314"/>
        <v>plays</v>
      </c>
      <c r="S3389" s="10">
        <f t="shared" si="315"/>
        <v>41987.762592592597</v>
      </c>
      <c r="T3389" s="10">
        <f t="shared" si="316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7"/>
        <v>1.038</v>
      </c>
      <c r="P3390" s="6">
        <f t="shared" si="312"/>
        <v>34.6</v>
      </c>
      <c r="Q3390" t="str">
        <f t="shared" si="313"/>
        <v>theater</v>
      </c>
      <c r="R3390" t="str">
        <f t="shared" si="314"/>
        <v>plays</v>
      </c>
      <c r="S3390" s="10">
        <f t="shared" si="315"/>
        <v>42173.461122685185</v>
      </c>
      <c r="T3390" s="10">
        <f t="shared" si="316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7"/>
        <v>1.145</v>
      </c>
      <c r="P3391" s="6">
        <f t="shared" si="312"/>
        <v>184.68</v>
      </c>
      <c r="Q3391" t="str">
        <f t="shared" si="313"/>
        <v>theater</v>
      </c>
      <c r="R3391" t="str">
        <f t="shared" si="314"/>
        <v>plays</v>
      </c>
      <c r="S3391" s="10">
        <f t="shared" si="315"/>
        <v>42524.563449074078</v>
      </c>
      <c r="T3391" s="10">
        <f t="shared" si="316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7"/>
        <v>1.024</v>
      </c>
      <c r="P3392" s="6">
        <f t="shared" si="312"/>
        <v>69.819999999999993</v>
      </c>
      <c r="Q3392" t="str">
        <f t="shared" si="313"/>
        <v>theater</v>
      </c>
      <c r="R3392" t="str">
        <f t="shared" si="314"/>
        <v>plays</v>
      </c>
      <c r="S3392" s="10">
        <f t="shared" si="315"/>
        <v>41830.774826388886</v>
      </c>
      <c r="T3392" s="10">
        <f t="shared" si="316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7"/>
        <v>2.23</v>
      </c>
      <c r="P3393" s="6">
        <f t="shared" si="312"/>
        <v>61.94</v>
      </c>
      <c r="Q3393" t="str">
        <f t="shared" si="313"/>
        <v>theater</v>
      </c>
      <c r="R3393" t="str">
        <f t="shared" si="314"/>
        <v>plays</v>
      </c>
      <c r="S3393" s="10">
        <f t="shared" si="315"/>
        <v>41859.936111111114</v>
      </c>
      <c r="T3393" s="10">
        <f t="shared" si="316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7"/>
        <v>1</v>
      </c>
      <c r="P3394" s="6">
        <f t="shared" ref="P3394:P3457" si="318">ROUND(E3394/L3394,2)</f>
        <v>41.67</v>
      </c>
      <c r="Q3394" t="str">
        <f t="shared" si="313"/>
        <v>theater</v>
      </c>
      <c r="R3394" t="str">
        <f t="shared" si="314"/>
        <v>plays</v>
      </c>
      <c r="S3394" s="10">
        <f t="shared" si="315"/>
        <v>42496.845543981486</v>
      </c>
      <c r="T3394" s="10">
        <f t="shared" si="316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317"/>
        <v>1.0580000000000001</v>
      </c>
      <c r="P3395" s="6">
        <f t="shared" si="318"/>
        <v>36.07</v>
      </c>
      <c r="Q3395" t="str">
        <f t="shared" ref="Q3395:Q3458" si="319">LEFT($N3395,FIND("/",$N3395)-1)</f>
        <v>theater</v>
      </c>
      <c r="R3395" t="str">
        <f t="shared" ref="R3395:R3458" si="320">RIGHT($N3395,LEN($N3395)-FIND("/",$N3395))</f>
        <v>plays</v>
      </c>
      <c r="S3395" s="10">
        <f t="shared" ref="S3395:S3458" si="321">((($I3395/60)/60)/24)+DATE(1970,1,1)</f>
        <v>41949.031944444447</v>
      </c>
      <c r="T3395" s="10">
        <f t="shared" ref="T3395:T3458" si="322">((($J3395/60)/60)/24)+DATE(1970,1,1)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7"/>
        <v>1.4236363636363636</v>
      </c>
      <c r="P3396" s="6">
        <f t="shared" si="318"/>
        <v>29</v>
      </c>
      <c r="Q3396" t="str">
        <f t="shared" si="319"/>
        <v>theater</v>
      </c>
      <c r="R3396" t="str">
        <f t="shared" si="320"/>
        <v>plays</v>
      </c>
      <c r="S3396" s="10">
        <f t="shared" si="321"/>
        <v>41847.59542824074</v>
      </c>
      <c r="T3396" s="10">
        <f t="shared" si="322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ref="O3397:O3460" si="323">$E3397/$D3397</f>
        <v>1.84</v>
      </c>
      <c r="P3397" s="6">
        <f t="shared" si="318"/>
        <v>24.21</v>
      </c>
      <c r="Q3397" t="str">
        <f t="shared" si="319"/>
        <v>theater</v>
      </c>
      <c r="R3397" t="str">
        <f t="shared" si="320"/>
        <v>plays</v>
      </c>
      <c r="S3397" s="10">
        <f t="shared" si="321"/>
        <v>42154.756944444445</v>
      </c>
      <c r="T3397" s="10">
        <f t="shared" si="322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23"/>
        <v>1.0433333333333332</v>
      </c>
      <c r="P3398" s="6">
        <f t="shared" si="318"/>
        <v>55.89</v>
      </c>
      <c r="Q3398" t="str">
        <f t="shared" si="319"/>
        <v>theater</v>
      </c>
      <c r="R3398" t="str">
        <f t="shared" si="320"/>
        <v>plays</v>
      </c>
      <c r="S3398" s="10">
        <f t="shared" si="321"/>
        <v>41791.165972222225</v>
      </c>
      <c r="T3398" s="10">
        <f t="shared" si="322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23"/>
        <v>1.1200000000000001</v>
      </c>
      <c r="P3399" s="6">
        <f t="shared" si="318"/>
        <v>11.67</v>
      </c>
      <c r="Q3399" t="str">
        <f t="shared" si="319"/>
        <v>theater</v>
      </c>
      <c r="R3399" t="str">
        <f t="shared" si="320"/>
        <v>plays</v>
      </c>
      <c r="S3399" s="10">
        <f t="shared" si="321"/>
        <v>42418.916666666672</v>
      </c>
      <c r="T3399" s="10">
        <f t="shared" si="322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23"/>
        <v>1.1107499999999999</v>
      </c>
      <c r="P3400" s="6">
        <f t="shared" si="318"/>
        <v>68.349999999999994</v>
      </c>
      <c r="Q3400" t="str">
        <f t="shared" si="319"/>
        <v>theater</v>
      </c>
      <c r="R3400" t="str">
        <f t="shared" si="320"/>
        <v>plays</v>
      </c>
      <c r="S3400" s="10">
        <f t="shared" si="321"/>
        <v>41964.708333333328</v>
      </c>
      <c r="T3400" s="10">
        <f t="shared" si="322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23"/>
        <v>1.0375000000000001</v>
      </c>
      <c r="P3401" s="6">
        <f t="shared" si="318"/>
        <v>27.07</v>
      </c>
      <c r="Q3401" t="str">
        <f t="shared" si="319"/>
        <v>theater</v>
      </c>
      <c r="R3401" t="str">
        <f t="shared" si="320"/>
        <v>plays</v>
      </c>
      <c r="S3401" s="10">
        <f t="shared" si="321"/>
        <v>42056.920428240745</v>
      </c>
      <c r="T3401" s="10">
        <f t="shared" si="322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23"/>
        <v>1.0041</v>
      </c>
      <c r="P3402" s="6">
        <f t="shared" si="318"/>
        <v>118.13</v>
      </c>
      <c r="Q3402" t="str">
        <f t="shared" si="319"/>
        <v>theater</v>
      </c>
      <c r="R3402" t="str">
        <f t="shared" si="320"/>
        <v>plays</v>
      </c>
      <c r="S3402" s="10">
        <f t="shared" si="321"/>
        <v>41879.953865740739</v>
      </c>
      <c r="T3402" s="10">
        <f t="shared" si="322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23"/>
        <v>1.0186206896551724</v>
      </c>
      <c r="P3403" s="6">
        <f t="shared" si="318"/>
        <v>44.76</v>
      </c>
      <c r="Q3403" t="str">
        <f t="shared" si="319"/>
        <v>theater</v>
      </c>
      <c r="R3403" t="str">
        <f t="shared" si="320"/>
        <v>plays</v>
      </c>
      <c r="S3403" s="10">
        <f t="shared" si="321"/>
        <v>42223.723912037036</v>
      </c>
      <c r="T3403" s="10">
        <f t="shared" si="322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23"/>
        <v>1.0976666666666666</v>
      </c>
      <c r="P3404" s="6">
        <f t="shared" si="318"/>
        <v>99.79</v>
      </c>
      <c r="Q3404" t="str">
        <f t="shared" si="319"/>
        <v>theater</v>
      </c>
      <c r="R3404" t="str">
        <f t="shared" si="320"/>
        <v>plays</v>
      </c>
      <c r="S3404" s="10">
        <f t="shared" si="321"/>
        <v>42320.104861111111</v>
      </c>
      <c r="T3404" s="10">
        <f t="shared" si="322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23"/>
        <v>1</v>
      </c>
      <c r="P3405" s="6">
        <f t="shared" si="318"/>
        <v>117.65</v>
      </c>
      <c r="Q3405" t="str">
        <f t="shared" si="319"/>
        <v>theater</v>
      </c>
      <c r="R3405" t="str">
        <f t="shared" si="320"/>
        <v>plays</v>
      </c>
      <c r="S3405" s="10">
        <f t="shared" si="321"/>
        <v>42180.462083333332</v>
      </c>
      <c r="T3405" s="10">
        <f t="shared" si="322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23"/>
        <v>1.22</v>
      </c>
      <c r="P3406" s="6">
        <f t="shared" si="318"/>
        <v>203.33</v>
      </c>
      <c r="Q3406" t="str">
        <f t="shared" si="319"/>
        <v>theater</v>
      </c>
      <c r="R3406" t="str">
        <f t="shared" si="320"/>
        <v>plays</v>
      </c>
      <c r="S3406" s="10">
        <f t="shared" si="321"/>
        <v>42172.503495370373</v>
      </c>
      <c r="T3406" s="10">
        <f t="shared" si="322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23"/>
        <v>1.3757142857142857</v>
      </c>
      <c r="P3407" s="6">
        <f t="shared" si="318"/>
        <v>28.32</v>
      </c>
      <c r="Q3407" t="str">
        <f t="shared" si="319"/>
        <v>theater</v>
      </c>
      <c r="R3407" t="str">
        <f t="shared" si="320"/>
        <v>plays</v>
      </c>
      <c r="S3407" s="10">
        <f t="shared" si="321"/>
        <v>42430.999305555553</v>
      </c>
      <c r="T3407" s="10">
        <f t="shared" si="322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23"/>
        <v>1.0031000000000001</v>
      </c>
      <c r="P3408" s="6">
        <f t="shared" si="318"/>
        <v>110.23</v>
      </c>
      <c r="Q3408" t="str">
        <f t="shared" si="319"/>
        <v>theater</v>
      </c>
      <c r="R3408" t="str">
        <f t="shared" si="320"/>
        <v>plays</v>
      </c>
      <c r="S3408" s="10">
        <f t="shared" si="321"/>
        <v>41836.492777777778</v>
      </c>
      <c r="T3408" s="10">
        <f t="shared" si="322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23"/>
        <v>1.071</v>
      </c>
      <c r="P3409" s="6">
        <f t="shared" si="318"/>
        <v>31.97</v>
      </c>
      <c r="Q3409" t="str">
        <f t="shared" si="319"/>
        <v>theater</v>
      </c>
      <c r="R3409" t="str">
        <f t="shared" si="320"/>
        <v>plays</v>
      </c>
      <c r="S3409" s="10">
        <f t="shared" si="321"/>
        <v>41826.422326388885</v>
      </c>
      <c r="T3409" s="10">
        <f t="shared" si="322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23"/>
        <v>2.11</v>
      </c>
      <c r="P3410" s="6">
        <f t="shared" si="318"/>
        <v>58.61</v>
      </c>
      <c r="Q3410" t="str">
        <f t="shared" si="319"/>
        <v>theater</v>
      </c>
      <c r="R3410" t="str">
        <f t="shared" si="320"/>
        <v>plays</v>
      </c>
      <c r="S3410" s="10">
        <f t="shared" si="321"/>
        <v>41838.991944444446</v>
      </c>
      <c r="T3410" s="10">
        <f t="shared" si="322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23"/>
        <v>1.236</v>
      </c>
      <c r="P3411" s="6">
        <f t="shared" si="318"/>
        <v>29.43</v>
      </c>
      <c r="Q3411" t="str">
        <f t="shared" si="319"/>
        <v>theater</v>
      </c>
      <c r="R3411" t="str">
        <f t="shared" si="320"/>
        <v>plays</v>
      </c>
      <c r="S3411" s="10">
        <f t="shared" si="321"/>
        <v>42582.873611111107</v>
      </c>
      <c r="T3411" s="10">
        <f t="shared" si="322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23"/>
        <v>1.085</v>
      </c>
      <c r="P3412" s="6">
        <f t="shared" si="318"/>
        <v>81.38</v>
      </c>
      <c r="Q3412" t="str">
        <f t="shared" si="319"/>
        <v>theater</v>
      </c>
      <c r="R3412" t="str">
        <f t="shared" si="320"/>
        <v>plays</v>
      </c>
      <c r="S3412" s="10">
        <f t="shared" si="321"/>
        <v>42527.291666666672</v>
      </c>
      <c r="T3412" s="10">
        <f t="shared" si="322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23"/>
        <v>1.0356666666666667</v>
      </c>
      <c r="P3413" s="6">
        <f t="shared" si="318"/>
        <v>199.17</v>
      </c>
      <c r="Q3413" t="str">
        <f t="shared" si="319"/>
        <v>theater</v>
      </c>
      <c r="R3413" t="str">
        <f t="shared" si="320"/>
        <v>plays</v>
      </c>
      <c r="S3413" s="10">
        <f t="shared" si="321"/>
        <v>42285.022824074069</v>
      </c>
      <c r="T3413" s="10">
        <f t="shared" si="322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23"/>
        <v>1</v>
      </c>
      <c r="P3414" s="6">
        <f t="shared" si="318"/>
        <v>115.38</v>
      </c>
      <c r="Q3414" t="str">
        <f t="shared" si="319"/>
        <v>theater</v>
      </c>
      <c r="R3414" t="str">
        <f t="shared" si="320"/>
        <v>plays</v>
      </c>
      <c r="S3414" s="10">
        <f t="shared" si="321"/>
        <v>41909.959050925929</v>
      </c>
      <c r="T3414" s="10">
        <f t="shared" si="322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23"/>
        <v>1.3</v>
      </c>
      <c r="P3415" s="6">
        <f t="shared" si="318"/>
        <v>46.43</v>
      </c>
      <c r="Q3415" t="str">
        <f t="shared" si="319"/>
        <v>theater</v>
      </c>
      <c r="R3415" t="str">
        <f t="shared" si="320"/>
        <v>plays</v>
      </c>
      <c r="S3415" s="10">
        <f t="shared" si="321"/>
        <v>42063.207638888889</v>
      </c>
      <c r="T3415" s="10">
        <f t="shared" si="322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23"/>
        <v>1.0349999999999999</v>
      </c>
      <c r="P3416" s="6">
        <f t="shared" si="318"/>
        <v>70.569999999999993</v>
      </c>
      <c r="Q3416" t="str">
        <f t="shared" si="319"/>
        <v>theater</v>
      </c>
      <c r="R3416" t="str">
        <f t="shared" si="320"/>
        <v>plays</v>
      </c>
      <c r="S3416" s="10">
        <f t="shared" si="321"/>
        <v>42705.332638888889</v>
      </c>
      <c r="T3416" s="10">
        <f t="shared" si="322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23"/>
        <v>1</v>
      </c>
      <c r="P3417" s="6">
        <f t="shared" si="318"/>
        <v>22.22</v>
      </c>
      <c r="Q3417" t="str">
        <f t="shared" si="319"/>
        <v>theater</v>
      </c>
      <c r="R3417" t="str">
        <f t="shared" si="320"/>
        <v>plays</v>
      </c>
      <c r="S3417" s="10">
        <f t="shared" si="321"/>
        <v>42477.979166666672</v>
      </c>
      <c r="T3417" s="10">
        <f t="shared" si="322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23"/>
        <v>1.196</v>
      </c>
      <c r="P3418" s="6">
        <f t="shared" si="318"/>
        <v>159.47</v>
      </c>
      <c r="Q3418" t="str">
        <f t="shared" si="319"/>
        <v>theater</v>
      </c>
      <c r="R3418" t="str">
        <f t="shared" si="320"/>
        <v>plays</v>
      </c>
      <c r="S3418" s="10">
        <f t="shared" si="321"/>
        <v>42117.770833333328</v>
      </c>
      <c r="T3418" s="10">
        <f t="shared" si="322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23"/>
        <v>1.0000058823529412</v>
      </c>
      <c r="P3419" s="6">
        <f t="shared" si="318"/>
        <v>37.78</v>
      </c>
      <c r="Q3419" t="str">
        <f t="shared" si="319"/>
        <v>theater</v>
      </c>
      <c r="R3419" t="str">
        <f t="shared" si="320"/>
        <v>plays</v>
      </c>
      <c r="S3419" s="10">
        <f t="shared" si="321"/>
        <v>41938.029861111114</v>
      </c>
      <c r="T3419" s="10">
        <f t="shared" si="322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23"/>
        <v>1.00875</v>
      </c>
      <c r="P3420" s="6">
        <f t="shared" si="318"/>
        <v>72.05</v>
      </c>
      <c r="Q3420" t="str">
        <f t="shared" si="319"/>
        <v>theater</v>
      </c>
      <c r="R3420" t="str">
        <f t="shared" si="320"/>
        <v>plays</v>
      </c>
      <c r="S3420" s="10">
        <f t="shared" si="321"/>
        <v>41782.83457175926</v>
      </c>
      <c r="T3420" s="10">
        <f t="shared" si="322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23"/>
        <v>1.0654545454545454</v>
      </c>
      <c r="P3421" s="6">
        <f t="shared" si="318"/>
        <v>63.7</v>
      </c>
      <c r="Q3421" t="str">
        <f t="shared" si="319"/>
        <v>theater</v>
      </c>
      <c r="R3421" t="str">
        <f t="shared" si="320"/>
        <v>plays</v>
      </c>
      <c r="S3421" s="10">
        <f t="shared" si="321"/>
        <v>42466.895833333328</v>
      </c>
      <c r="T3421" s="10">
        <f t="shared" si="322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23"/>
        <v>1.38</v>
      </c>
      <c r="P3422" s="6">
        <f t="shared" si="318"/>
        <v>28.41</v>
      </c>
      <c r="Q3422" t="str">
        <f t="shared" si="319"/>
        <v>theater</v>
      </c>
      <c r="R3422" t="str">
        <f t="shared" si="320"/>
        <v>plays</v>
      </c>
      <c r="S3422" s="10">
        <f t="shared" si="321"/>
        <v>42414</v>
      </c>
      <c r="T3422" s="10">
        <f t="shared" si="322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23"/>
        <v>1.0115000000000001</v>
      </c>
      <c r="P3423" s="6">
        <f t="shared" si="318"/>
        <v>103.21</v>
      </c>
      <c r="Q3423" t="str">
        <f t="shared" si="319"/>
        <v>theater</v>
      </c>
      <c r="R3423" t="str">
        <f t="shared" si="320"/>
        <v>plays</v>
      </c>
      <c r="S3423" s="10">
        <f t="shared" si="321"/>
        <v>42067.791238425925</v>
      </c>
      <c r="T3423" s="10">
        <f t="shared" si="322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23"/>
        <v>1.091</v>
      </c>
      <c r="P3424" s="6">
        <f t="shared" si="318"/>
        <v>71.150000000000006</v>
      </c>
      <c r="Q3424" t="str">
        <f t="shared" si="319"/>
        <v>theater</v>
      </c>
      <c r="R3424" t="str">
        <f t="shared" si="320"/>
        <v>plays</v>
      </c>
      <c r="S3424" s="10">
        <f t="shared" si="321"/>
        <v>42352</v>
      </c>
      <c r="T3424" s="10">
        <f t="shared" si="322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23"/>
        <v>1.4</v>
      </c>
      <c r="P3425" s="6">
        <f t="shared" si="318"/>
        <v>35</v>
      </c>
      <c r="Q3425" t="str">
        <f t="shared" si="319"/>
        <v>theater</v>
      </c>
      <c r="R3425" t="str">
        <f t="shared" si="320"/>
        <v>plays</v>
      </c>
      <c r="S3425" s="10">
        <f t="shared" si="321"/>
        <v>42118.911354166667</v>
      </c>
      <c r="T3425" s="10">
        <f t="shared" si="322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23"/>
        <v>1.0358333333333334</v>
      </c>
      <c r="P3426" s="6">
        <f t="shared" si="318"/>
        <v>81.78</v>
      </c>
      <c r="Q3426" t="str">
        <f t="shared" si="319"/>
        <v>theater</v>
      </c>
      <c r="R3426" t="str">
        <f t="shared" si="320"/>
        <v>plays</v>
      </c>
      <c r="S3426" s="10">
        <f t="shared" si="321"/>
        <v>42040.290972222225</v>
      </c>
      <c r="T3426" s="10">
        <f t="shared" si="322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23"/>
        <v>1.0297033333333332</v>
      </c>
      <c r="P3427" s="6">
        <f t="shared" si="318"/>
        <v>297.02999999999997</v>
      </c>
      <c r="Q3427" t="str">
        <f t="shared" si="319"/>
        <v>theater</v>
      </c>
      <c r="R3427" t="str">
        <f t="shared" si="320"/>
        <v>plays</v>
      </c>
      <c r="S3427" s="10">
        <f t="shared" si="321"/>
        <v>41916.617314814815</v>
      </c>
      <c r="T3427" s="10">
        <f t="shared" si="322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23"/>
        <v>1.0813333333333333</v>
      </c>
      <c r="P3428" s="6">
        <f t="shared" si="318"/>
        <v>46.61</v>
      </c>
      <c r="Q3428" t="str">
        <f t="shared" si="319"/>
        <v>theater</v>
      </c>
      <c r="R3428" t="str">
        <f t="shared" si="320"/>
        <v>plays</v>
      </c>
      <c r="S3428" s="10">
        <f t="shared" si="321"/>
        <v>41903.083333333336</v>
      </c>
      <c r="T3428" s="10">
        <f t="shared" si="322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23"/>
        <v>1</v>
      </c>
      <c r="P3429" s="6">
        <f t="shared" si="318"/>
        <v>51.72</v>
      </c>
      <c r="Q3429" t="str">
        <f t="shared" si="319"/>
        <v>theater</v>
      </c>
      <c r="R3429" t="str">
        <f t="shared" si="320"/>
        <v>plays</v>
      </c>
      <c r="S3429" s="10">
        <f t="shared" si="321"/>
        <v>41822.645277777774</v>
      </c>
      <c r="T3429" s="10">
        <f t="shared" si="322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23"/>
        <v>1.0275000000000001</v>
      </c>
      <c r="P3430" s="6">
        <f t="shared" si="318"/>
        <v>40.29</v>
      </c>
      <c r="Q3430" t="str">
        <f t="shared" si="319"/>
        <v>theater</v>
      </c>
      <c r="R3430" t="str">
        <f t="shared" si="320"/>
        <v>plays</v>
      </c>
      <c r="S3430" s="10">
        <f t="shared" si="321"/>
        <v>42063.708333333328</v>
      </c>
      <c r="T3430" s="10">
        <f t="shared" si="322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23"/>
        <v>1.3</v>
      </c>
      <c r="P3431" s="6">
        <f t="shared" si="318"/>
        <v>16.25</v>
      </c>
      <c r="Q3431" t="str">
        <f t="shared" si="319"/>
        <v>theater</v>
      </c>
      <c r="R3431" t="str">
        <f t="shared" si="320"/>
        <v>plays</v>
      </c>
      <c r="S3431" s="10">
        <f t="shared" si="321"/>
        <v>42676.021539351852</v>
      </c>
      <c r="T3431" s="10">
        <f t="shared" si="322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23"/>
        <v>1.0854949999999999</v>
      </c>
      <c r="P3432" s="6">
        <f t="shared" si="318"/>
        <v>30.15</v>
      </c>
      <c r="Q3432" t="str">
        <f t="shared" si="319"/>
        <v>theater</v>
      </c>
      <c r="R3432" t="str">
        <f t="shared" si="320"/>
        <v>plays</v>
      </c>
      <c r="S3432" s="10">
        <f t="shared" si="321"/>
        <v>41850.945613425924</v>
      </c>
      <c r="T3432" s="10">
        <f t="shared" si="322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23"/>
        <v>1</v>
      </c>
      <c r="P3433" s="6">
        <f t="shared" si="318"/>
        <v>95.24</v>
      </c>
      <c r="Q3433" t="str">
        <f t="shared" si="319"/>
        <v>theater</v>
      </c>
      <c r="R3433" t="str">
        <f t="shared" si="320"/>
        <v>plays</v>
      </c>
      <c r="S3433" s="10">
        <f t="shared" si="321"/>
        <v>41869.730937500004</v>
      </c>
      <c r="T3433" s="10">
        <f t="shared" si="322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23"/>
        <v>1.0965</v>
      </c>
      <c r="P3434" s="6">
        <f t="shared" si="318"/>
        <v>52.21</v>
      </c>
      <c r="Q3434" t="str">
        <f t="shared" si="319"/>
        <v>theater</v>
      </c>
      <c r="R3434" t="str">
        <f t="shared" si="320"/>
        <v>plays</v>
      </c>
      <c r="S3434" s="10">
        <f t="shared" si="321"/>
        <v>42405.916666666672</v>
      </c>
      <c r="T3434" s="10">
        <f t="shared" si="322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23"/>
        <v>1.0026315789473683</v>
      </c>
      <c r="P3435" s="6">
        <f t="shared" si="318"/>
        <v>134.15</v>
      </c>
      <c r="Q3435" t="str">
        <f t="shared" si="319"/>
        <v>theater</v>
      </c>
      <c r="R3435" t="str">
        <f t="shared" si="320"/>
        <v>plays</v>
      </c>
      <c r="S3435" s="10">
        <f t="shared" si="321"/>
        <v>41807.125</v>
      </c>
      <c r="T3435" s="10">
        <f t="shared" si="322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23"/>
        <v>1.0555000000000001</v>
      </c>
      <c r="P3436" s="6">
        <f t="shared" si="318"/>
        <v>62.83</v>
      </c>
      <c r="Q3436" t="str">
        <f t="shared" si="319"/>
        <v>theater</v>
      </c>
      <c r="R3436" t="str">
        <f t="shared" si="320"/>
        <v>plays</v>
      </c>
      <c r="S3436" s="10">
        <f t="shared" si="321"/>
        <v>41830.380428240744</v>
      </c>
      <c r="T3436" s="10">
        <f t="shared" si="322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23"/>
        <v>1.1200000000000001</v>
      </c>
      <c r="P3437" s="6">
        <f t="shared" si="318"/>
        <v>58.95</v>
      </c>
      <c r="Q3437" t="str">
        <f t="shared" si="319"/>
        <v>theater</v>
      </c>
      <c r="R3437" t="str">
        <f t="shared" si="320"/>
        <v>plays</v>
      </c>
      <c r="S3437" s="10">
        <f t="shared" si="321"/>
        <v>42589.125</v>
      </c>
      <c r="T3437" s="10">
        <f t="shared" si="322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23"/>
        <v>1.0589999999999999</v>
      </c>
      <c r="P3438" s="6">
        <f t="shared" si="318"/>
        <v>143.11000000000001</v>
      </c>
      <c r="Q3438" t="str">
        <f t="shared" si="319"/>
        <v>theater</v>
      </c>
      <c r="R3438" t="str">
        <f t="shared" si="320"/>
        <v>plays</v>
      </c>
      <c r="S3438" s="10">
        <f t="shared" si="321"/>
        <v>41872.686111111114</v>
      </c>
      <c r="T3438" s="10">
        <f t="shared" si="322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23"/>
        <v>1.01</v>
      </c>
      <c r="P3439" s="6">
        <f t="shared" si="318"/>
        <v>84.17</v>
      </c>
      <c r="Q3439" t="str">
        <f t="shared" si="319"/>
        <v>theater</v>
      </c>
      <c r="R3439" t="str">
        <f t="shared" si="320"/>
        <v>plays</v>
      </c>
      <c r="S3439" s="10">
        <f t="shared" si="321"/>
        <v>42235.710879629631</v>
      </c>
      <c r="T3439" s="10">
        <f t="shared" si="322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23"/>
        <v>1.042</v>
      </c>
      <c r="P3440" s="6">
        <f t="shared" si="318"/>
        <v>186.07</v>
      </c>
      <c r="Q3440" t="str">
        <f t="shared" si="319"/>
        <v>theater</v>
      </c>
      <c r="R3440" t="str">
        <f t="shared" si="320"/>
        <v>plays</v>
      </c>
      <c r="S3440" s="10">
        <f t="shared" si="321"/>
        <v>42126.875</v>
      </c>
      <c r="T3440" s="10">
        <f t="shared" si="322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23"/>
        <v>1.3467833333333334</v>
      </c>
      <c r="P3441" s="6">
        <f t="shared" si="318"/>
        <v>89.79</v>
      </c>
      <c r="Q3441" t="str">
        <f t="shared" si="319"/>
        <v>theater</v>
      </c>
      <c r="R3441" t="str">
        <f t="shared" si="320"/>
        <v>plays</v>
      </c>
      <c r="S3441" s="10">
        <f t="shared" si="321"/>
        <v>42388.207638888889</v>
      </c>
      <c r="T3441" s="10">
        <f t="shared" si="322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23"/>
        <v>1.052184</v>
      </c>
      <c r="P3442" s="6">
        <f t="shared" si="318"/>
        <v>64.16</v>
      </c>
      <c r="Q3442" t="str">
        <f t="shared" si="319"/>
        <v>theater</v>
      </c>
      <c r="R3442" t="str">
        <f t="shared" si="320"/>
        <v>plays</v>
      </c>
      <c r="S3442" s="10">
        <f t="shared" si="321"/>
        <v>41831.677083333336</v>
      </c>
      <c r="T3442" s="10">
        <f t="shared" si="322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23"/>
        <v>1.026</v>
      </c>
      <c r="P3443" s="6">
        <f t="shared" si="318"/>
        <v>59.65</v>
      </c>
      <c r="Q3443" t="str">
        <f t="shared" si="319"/>
        <v>theater</v>
      </c>
      <c r="R3443" t="str">
        <f t="shared" si="320"/>
        <v>plays</v>
      </c>
      <c r="S3443" s="10">
        <f t="shared" si="321"/>
        <v>42321.845138888893</v>
      </c>
      <c r="T3443" s="10">
        <f t="shared" si="322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23"/>
        <v>1</v>
      </c>
      <c r="P3444" s="6">
        <f t="shared" si="318"/>
        <v>31.25</v>
      </c>
      <c r="Q3444" t="str">
        <f t="shared" si="319"/>
        <v>theater</v>
      </c>
      <c r="R3444" t="str">
        <f t="shared" si="320"/>
        <v>plays</v>
      </c>
      <c r="S3444" s="10">
        <f t="shared" si="321"/>
        <v>42154.841111111105</v>
      </c>
      <c r="T3444" s="10">
        <f t="shared" si="322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23"/>
        <v>1.855</v>
      </c>
      <c r="P3445" s="6">
        <f t="shared" si="318"/>
        <v>41.22</v>
      </c>
      <c r="Q3445" t="str">
        <f t="shared" si="319"/>
        <v>theater</v>
      </c>
      <c r="R3445" t="str">
        <f t="shared" si="320"/>
        <v>plays</v>
      </c>
      <c r="S3445" s="10">
        <f t="shared" si="321"/>
        <v>41891.524837962963</v>
      </c>
      <c r="T3445" s="10">
        <f t="shared" si="322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23"/>
        <v>2.89</v>
      </c>
      <c r="P3446" s="6">
        <f t="shared" si="318"/>
        <v>43.35</v>
      </c>
      <c r="Q3446" t="str">
        <f t="shared" si="319"/>
        <v>theater</v>
      </c>
      <c r="R3446" t="str">
        <f t="shared" si="320"/>
        <v>plays</v>
      </c>
      <c r="S3446" s="10">
        <f t="shared" si="321"/>
        <v>42529.582638888889</v>
      </c>
      <c r="T3446" s="10">
        <f t="shared" si="322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23"/>
        <v>1</v>
      </c>
      <c r="P3447" s="6">
        <f t="shared" si="318"/>
        <v>64.52</v>
      </c>
      <c r="Q3447" t="str">
        <f t="shared" si="319"/>
        <v>theater</v>
      </c>
      <c r="R3447" t="str">
        <f t="shared" si="320"/>
        <v>plays</v>
      </c>
      <c r="S3447" s="10">
        <f t="shared" si="321"/>
        <v>42300.530509259261</v>
      </c>
      <c r="T3447" s="10">
        <f t="shared" si="322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23"/>
        <v>1.0820000000000001</v>
      </c>
      <c r="P3448" s="6">
        <f t="shared" si="318"/>
        <v>43.28</v>
      </c>
      <c r="Q3448" t="str">
        <f t="shared" si="319"/>
        <v>theater</v>
      </c>
      <c r="R3448" t="str">
        <f t="shared" si="320"/>
        <v>plays</v>
      </c>
      <c r="S3448" s="10">
        <f t="shared" si="321"/>
        <v>42040.513888888891</v>
      </c>
      <c r="T3448" s="10">
        <f t="shared" si="322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23"/>
        <v>1.0780000000000001</v>
      </c>
      <c r="P3449" s="6">
        <f t="shared" si="318"/>
        <v>77</v>
      </c>
      <c r="Q3449" t="str">
        <f t="shared" si="319"/>
        <v>theater</v>
      </c>
      <c r="R3449" t="str">
        <f t="shared" si="320"/>
        <v>plays</v>
      </c>
      <c r="S3449" s="10">
        <f t="shared" si="321"/>
        <v>42447.847361111111</v>
      </c>
      <c r="T3449" s="10">
        <f t="shared" si="322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23"/>
        <v>1.0976190476190477</v>
      </c>
      <c r="P3450" s="6">
        <f t="shared" si="318"/>
        <v>51.22</v>
      </c>
      <c r="Q3450" t="str">
        <f t="shared" si="319"/>
        <v>theater</v>
      </c>
      <c r="R3450" t="str">
        <f t="shared" si="320"/>
        <v>plays</v>
      </c>
      <c r="S3450" s="10">
        <f t="shared" si="321"/>
        <v>41990.119085648148</v>
      </c>
      <c r="T3450" s="10">
        <f t="shared" si="322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23"/>
        <v>1.70625</v>
      </c>
      <c r="P3451" s="6">
        <f t="shared" si="318"/>
        <v>68.25</v>
      </c>
      <c r="Q3451" t="str">
        <f t="shared" si="319"/>
        <v>theater</v>
      </c>
      <c r="R3451" t="str">
        <f t="shared" si="320"/>
        <v>plays</v>
      </c>
      <c r="S3451" s="10">
        <f t="shared" si="321"/>
        <v>42560.166666666672</v>
      </c>
      <c r="T3451" s="10">
        <f t="shared" si="322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23"/>
        <v>1.52</v>
      </c>
      <c r="P3452" s="6">
        <f t="shared" si="318"/>
        <v>19.489999999999998</v>
      </c>
      <c r="Q3452" t="str">
        <f t="shared" si="319"/>
        <v>theater</v>
      </c>
      <c r="R3452" t="str">
        <f t="shared" si="320"/>
        <v>plays</v>
      </c>
      <c r="S3452" s="10">
        <f t="shared" si="321"/>
        <v>42096.662858796291</v>
      </c>
      <c r="T3452" s="10">
        <f t="shared" si="322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23"/>
        <v>1.0123076923076924</v>
      </c>
      <c r="P3453" s="6">
        <f t="shared" si="318"/>
        <v>41.13</v>
      </c>
      <c r="Q3453" t="str">
        <f t="shared" si="319"/>
        <v>theater</v>
      </c>
      <c r="R3453" t="str">
        <f t="shared" si="320"/>
        <v>plays</v>
      </c>
      <c r="S3453" s="10">
        <f t="shared" si="321"/>
        <v>42115.723692129628</v>
      </c>
      <c r="T3453" s="10">
        <f t="shared" si="322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23"/>
        <v>1.532</v>
      </c>
      <c r="P3454" s="6">
        <f t="shared" si="318"/>
        <v>41.41</v>
      </c>
      <c r="Q3454" t="str">
        <f t="shared" si="319"/>
        <v>theater</v>
      </c>
      <c r="R3454" t="str">
        <f t="shared" si="320"/>
        <v>plays</v>
      </c>
      <c r="S3454" s="10">
        <f t="shared" si="321"/>
        <v>41843.165972222225</v>
      </c>
      <c r="T3454" s="10">
        <f t="shared" si="322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23"/>
        <v>1.2833333333333334</v>
      </c>
      <c r="P3455" s="6">
        <f t="shared" si="318"/>
        <v>27.5</v>
      </c>
      <c r="Q3455" t="str">
        <f t="shared" si="319"/>
        <v>theater</v>
      </c>
      <c r="R3455" t="str">
        <f t="shared" si="320"/>
        <v>plays</v>
      </c>
      <c r="S3455" s="10">
        <f t="shared" si="321"/>
        <v>42595.97865740741</v>
      </c>
      <c r="T3455" s="10">
        <f t="shared" si="322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23"/>
        <v>1.0071428571428571</v>
      </c>
      <c r="P3456" s="6">
        <f t="shared" si="318"/>
        <v>33.57</v>
      </c>
      <c r="Q3456" t="str">
        <f t="shared" si="319"/>
        <v>theater</v>
      </c>
      <c r="R3456" t="str">
        <f t="shared" si="320"/>
        <v>plays</v>
      </c>
      <c r="S3456" s="10">
        <f t="shared" si="321"/>
        <v>41851.698599537034</v>
      </c>
      <c r="T3456" s="10">
        <f t="shared" si="322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23"/>
        <v>1.0065</v>
      </c>
      <c r="P3457" s="6">
        <f t="shared" si="318"/>
        <v>145.87</v>
      </c>
      <c r="Q3457" t="str">
        <f t="shared" si="319"/>
        <v>theater</v>
      </c>
      <c r="R3457" t="str">
        <f t="shared" si="320"/>
        <v>plays</v>
      </c>
      <c r="S3457" s="10">
        <f t="shared" si="321"/>
        <v>42656.7503125</v>
      </c>
      <c r="T3457" s="10">
        <f t="shared" si="322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23"/>
        <v>1.913</v>
      </c>
      <c r="P3458" s="6">
        <f t="shared" ref="P3458:P3521" si="324">ROUND(E3458/L3458,2)</f>
        <v>358.69</v>
      </c>
      <c r="Q3458" t="str">
        <f t="shared" si="319"/>
        <v>theater</v>
      </c>
      <c r="R3458" t="str">
        <f t="shared" si="320"/>
        <v>plays</v>
      </c>
      <c r="S3458" s="10">
        <f t="shared" si="321"/>
        <v>41852.290972222225</v>
      </c>
      <c r="T3458" s="10">
        <f t="shared" si="322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323"/>
        <v>1.4019999999999999</v>
      </c>
      <c r="P3459" s="6">
        <f t="shared" si="324"/>
        <v>50.98</v>
      </c>
      <c r="Q3459" t="str">
        <f t="shared" ref="Q3459:Q3522" si="325">LEFT($N3459,FIND("/",$N3459)-1)</f>
        <v>theater</v>
      </c>
      <c r="R3459" t="str">
        <f t="shared" ref="R3459:R3522" si="326">RIGHT($N3459,LEN($N3459)-FIND("/",$N3459))</f>
        <v>plays</v>
      </c>
      <c r="S3459" s="10">
        <f t="shared" ref="S3459:S3522" si="327">((($I3459/60)/60)/24)+DATE(1970,1,1)</f>
        <v>42047.249305555553</v>
      </c>
      <c r="T3459" s="10">
        <f t="shared" ref="T3459:T3522" si="328">((($J3459/60)/60)/24)+DATE(1970,1,1)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3"/>
        <v>1.2433537832310839</v>
      </c>
      <c r="P3460" s="6">
        <f t="shared" si="324"/>
        <v>45.04</v>
      </c>
      <c r="Q3460" t="str">
        <f t="shared" si="325"/>
        <v>theater</v>
      </c>
      <c r="R3460" t="str">
        <f t="shared" si="326"/>
        <v>plays</v>
      </c>
      <c r="S3460" s="10">
        <f t="shared" si="327"/>
        <v>42038.185416666667</v>
      </c>
      <c r="T3460" s="10">
        <f t="shared" si="328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ref="O3461:O3524" si="329">$E3461/$D3461</f>
        <v>1.262</v>
      </c>
      <c r="P3461" s="6">
        <f t="shared" si="324"/>
        <v>17.53</v>
      </c>
      <c r="Q3461" t="str">
        <f t="shared" si="325"/>
        <v>theater</v>
      </c>
      <c r="R3461" t="str">
        <f t="shared" si="326"/>
        <v>plays</v>
      </c>
      <c r="S3461" s="10">
        <f t="shared" si="327"/>
        <v>42510.479861111111</v>
      </c>
      <c r="T3461" s="10">
        <f t="shared" si="328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9"/>
        <v>1.9</v>
      </c>
      <c r="P3462" s="6">
        <f t="shared" si="324"/>
        <v>50</v>
      </c>
      <c r="Q3462" t="str">
        <f t="shared" si="325"/>
        <v>theater</v>
      </c>
      <c r="R3462" t="str">
        <f t="shared" si="326"/>
        <v>plays</v>
      </c>
      <c r="S3462" s="10">
        <f t="shared" si="327"/>
        <v>41866.527222222219</v>
      </c>
      <c r="T3462" s="10">
        <f t="shared" si="328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9"/>
        <v>1.39</v>
      </c>
      <c r="P3463" s="6">
        <f t="shared" si="324"/>
        <v>57.92</v>
      </c>
      <c r="Q3463" t="str">
        <f t="shared" si="325"/>
        <v>theater</v>
      </c>
      <c r="R3463" t="str">
        <f t="shared" si="326"/>
        <v>plays</v>
      </c>
      <c r="S3463" s="10">
        <f t="shared" si="327"/>
        <v>42672.125</v>
      </c>
      <c r="T3463" s="10">
        <f t="shared" si="328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9"/>
        <v>2.02</v>
      </c>
      <c r="P3464" s="6">
        <f t="shared" si="324"/>
        <v>29.71</v>
      </c>
      <c r="Q3464" t="str">
        <f t="shared" si="325"/>
        <v>theater</v>
      </c>
      <c r="R3464" t="str">
        <f t="shared" si="326"/>
        <v>plays</v>
      </c>
      <c r="S3464" s="10">
        <f t="shared" si="327"/>
        <v>42195.75</v>
      </c>
      <c r="T3464" s="10">
        <f t="shared" si="328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9"/>
        <v>1.0338000000000001</v>
      </c>
      <c r="P3465" s="6">
        <f t="shared" si="324"/>
        <v>90.68</v>
      </c>
      <c r="Q3465" t="str">
        <f t="shared" si="325"/>
        <v>theater</v>
      </c>
      <c r="R3465" t="str">
        <f t="shared" si="326"/>
        <v>plays</v>
      </c>
      <c r="S3465" s="10">
        <f t="shared" si="327"/>
        <v>42654.165972222225</v>
      </c>
      <c r="T3465" s="10">
        <f t="shared" si="328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9"/>
        <v>1.023236</v>
      </c>
      <c r="P3466" s="6">
        <f t="shared" si="324"/>
        <v>55.01</v>
      </c>
      <c r="Q3466" t="str">
        <f t="shared" si="325"/>
        <v>theater</v>
      </c>
      <c r="R3466" t="str">
        <f t="shared" si="326"/>
        <v>plays</v>
      </c>
      <c r="S3466" s="10">
        <f t="shared" si="327"/>
        <v>42605.130057870367</v>
      </c>
      <c r="T3466" s="10">
        <f t="shared" si="328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9"/>
        <v>1.03</v>
      </c>
      <c r="P3467" s="6">
        <f t="shared" si="324"/>
        <v>57.22</v>
      </c>
      <c r="Q3467" t="str">
        <f t="shared" si="325"/>
        <v>theater</v>
      </c>
      <c r="R3467" t="str">
        <f t="shared" si="326"/>
        <v>plays</v>
      </c>
      <c r="S3467" s="10">
        <f t="shared" si="327"/>
        <v>42225.666666666672</v>
      </c>
      <c r="T3467" s="10">
        <f t="shared" si="328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9"/>
        <v>1.2714285714285714</v>
      </c>
      <c r="P3468" s="6">
        <f t="shared" si="324"/>
        <v>72.95</v>
      </c>
      <c r="Q3468" t="str">
        <f t="shared" si="325"/>
        <v>theater</v>
      </c>
      <c r="R3468" t="str">
        <f t="shared" si="326"/>
        <v>plays</v>
      </c>
      <c r="S3468" s="10">
        <f t="shared" si="327"/>
        <v>42479.977430555555</v>
      </c>
      <c r="T3468" s="10">
        <f t="shared" si="328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9"/>
        <v>1.01</v>
      </c>
      <c r="P3469" s="6">
        <f t="shared" si="324"/>
        <v>64.47</v>
      </c>
      <c r="Q3469" t="str">
        <f t="shared" si="325"/>
        <v>theater</v>
      </c>
      <c r="R3469" t="str">
        <f t="shared" si="326"/>
        <v>plays</v>
      </c>
      <c r="S3469" s="10">
        <f t="shared" si="327"/>
        <v>42083.630000000005</v>
      </c>
      <c r="T3469" s="10">
        <f t="shared" si="328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9"/>
        <v>1.2178</v>
      </c>
      <c r="P3470" s="6">
        <f t="shared" si="324"/>
        <v>716.35</v>
      </c>
      <c r="Q3470" t="str">
        <f t="shared" si="325"/>
        <v>theater</v>
      </c>
      <c r="R3470" t="str">
        <f t="shared" si="326"/>
        <v>plays</v>
      </c>
      <c r="S3470" s="10">
        <f t="shared" si="327"/>
        <v>42634.125</v>
      </c>
      <c r="T3470" s="10">
        <f t="shared" si="328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9"/>
        <v>1.1339285714285714</v>
      </c>
      <c r="P3471" s="6">
        <f t="shared" si="324"/>
        <v>50.4</v>
      </c>
      <c r="Q3471" t="str">
        <f t="shared" si="325"/>
        <v>theater</v>
      </c>
      <c r="R3471" t="str">
        <f t="shared" si="326"/>
        <v>plays</v>
      </c>
      <c r="S3471" s="10">
        <f t="shared" si="327"/>
        <v>42488.641724537039</v>
      </c>
      <c r="T3471" s="10">
        <f t="shared" si="328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9"/>
        <v>1.5</v>
      </c>
      <c r="P3472" s="6">
        <f t="shared" si="324"/>
        <v>41.67</v>
      </c>
      <c r="Q3472" t="str">
        <f t="shared" si="325"/>
        <v>theater</v>
      </c>
      <c r="R3472" t="str">
        <f t="shared" si="326"/>
        <v>plays</v>
      </c>
      <c r="S3472" s="10">
        <f t="shared" si="327"/>
        <v>42566.901388888888</v>
      </c>
      <c r="T3472" s="10">
        <f t="shared" si="328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9"/>
        <v>2.1459999999999999</v>
      </c>
      <c r="P3473" s="6">
        <f t="shared" si="324"/>
        <v>35.770000000000003</v>
      </c>
      <c r="Q3473" t="str">
        <f t="shared" si="325"/>
        <v>theater</v>
      </c>
      <c r="R3473" t="str">
        <f t="shared" si="326"/>
        <v>plays</v>
      </c>
      <c r="S3473" s="10">
        <f t="shared" si="327"/>
        <v>41882.833333333336</v>
      </c>
      <c r="T3473" s="10">
        <f t="shared" si="328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9"/>
        <v>1.0205</v>
      </c>
      <c r="P3474" s="6">
        <f t="shared" si="324"/>
        <v>88.74</v>
      </c>
      <c r="Q3474" t="str">
        <f t="shared" si="325"/>
        <v>theater</v>
      </c>
      <c r="R3474" t="str">
        <f t="shared" si="326"/>
        <v>plays</v>
      </c>
      <c r="S3474" s="10">
        <f t="shared" si="327"/>
        <v>41949.249305555553</v>
      </c>
      <c r="T3474" s="10">
        <f t="shared" si="328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9"/>
        <v>1</v>
      </c>
      <c r="P3475" s="6">
        <f t="shared" si="324"/>
        <v>148.47999999999999</v>
      </c>
      <c r="Q3475" t="str">
        <f t="shared" si="325"/>
        <v>theater</v>
      </c>
      <c r="R3475" t="str">
        <f t="shared" si="326"/>
        <v>plays</v>
      </c>
      <c r="S3475" s="10">
        <f t="shared" si="327"/>
        <v>42083.852083333331</v>
      </c>
      <c r="T3475" s="10">
        <f t="shared" si="328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9"/>
        <v>1.01</v>
      </c>
      <c r="P3476" s="6">
        <f t="shared" si="324"/>
        <v>51.79</v>
      </c>
      <c r="Q3476" t="str">
        <f t="shared" si="325"/>
        <v>theater</v>
      </c>
      <c r="R3476" t="str">
        <f t="shared" si="326"/>
        <v>plays</v>
      </c>
      <c r="S3476" s="10">
        <f t="shared" si="327"/>
        <v>42571.501516203702</v>
      </c>
      <c r="T3476" s="10">
        <f t="shared" si="328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9"/>
        <v>1.1333333333333333</v>
      </c>
      <c r="P3477" s="6">
        <f t="shared" si="324"/>
        <v>20</v>
      </c>
      <c r="Q3477" t="str">
        <f t="shared" si="325"/>
        <v>theater</v>
      </c>
      <c r="R3477" t="str">
        <f t="shared" si="326"/>
        <v>plays</v>
      </c>
      <c r="S3477" s="10">
        <f t="shared" si="327"/>
        <v>41946</v>
      </c>
      <c r="T3477" s="10">
        <f t="shared" si="328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9"/>
        <v>1.04</v>
      </c>
      <c r="P3478" s="6">
        <f t="shared" si="324"/>
        <v>52</v>
      </c>
      <c r="Q3478" t="str">
        <f t="shared" si="325"/>
        <v>theater</v>
      </c>
      <c r="R3478" t="str">
        <f t="shared" si="326"/>
        <v>plays</v>
      </c>
      <c r="S3478" s="10">
        <f t="shared" si="327"/>
        <v>41939.125</v>
      </c>
      <c r="T3478" s="10">
        <f t="shared" si="328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9"/>
        <v>1.1533333333333333</v>
      </c>
      <c r="P3479" s="6">
        <f t="shared" si="324"/>
        <v>53.23</v>
      </c>
      <c r="Q3479" t="str">
        <f t="shared" si="325"/>
        <v>theater</v>
      </c>
      <c r="R3479" t="str">
        <f t="shared" si="326"/>
        <v>plays</v>
      </c>
      <c r="S3479" s="10">
        <f t="shared" si="327"/>
        <v>42141.125</v>
      </c>
      <c r="T3479" s="10">
        <f t="shared" si="328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9"/>
        <v>1.1285000000000001</v>
      </c>
      <c r="P3480" s="6">
        <f t="shared" si="324"/>
        <v>39.6</v>
      </c>
      <c r="Q3480" t="str">
        <f t="shared" si="325"/>
        <v>theater</v>
      </c>
      <c r="R3480" t="str">
        <f t="shared" si="326"/>
        <v>plays</v>
      </c>
      <c r="S3480" s="10">
        <f t="shared" si="327"/>
        <v>42079.875</v>
      </c>
      <c r="T3480" s="10">
        <f t="shared" si="328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9"/>
        <v>1.2786666666666666</v>
      </c>
      <c r="P3481" s="6">
        <f t="shared" si="324"/>
        <v>34.25</v>
      </c>
      <c r="Q3481" t="str">
        <f t="shared" si="325"/>
        <v>theater</v>
      </c>
      <c r="R3481" t="str">
        <f t="shared" si="326"/>
        <v>plays</v>
      </c>
      <c r="S3481" s="10">
        <f t="shared" si="327"/>
        <v>41811.855092592588</v>
      </c>
      <c r="T3481" s="10">
        <f t="shared" si="328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9"/>
        <v>1.4266666666666667</v>
      </c>
      <c r="P3482" s="6">
        <f t="shared" si="324"/>
        <v>164.62</v>
      </c>
      <c r="Q3482" t="str">
        <f t="shared" si="325"/>
        <v>theater</v>
      </c>
      <c r="R3482" t="str">
        <f t="shared" si="326"/>
        <v>plays</v>
      </c>
      <c r="S3482" s="10">
        <f t="shared" si="327"/>
        <v>42195.875</v>
      </c>
      <c r="T3482" s="10">
        <f t="shared" si="328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9"/>
        <v>1.1879999999999999</v>
      </c>
      <c r="P3483" s="6">
        <f t="shared" si="324"/>
        <v>125.05</v>
      </c>
      <c r="Q3483" t="str">
        <f t="shared" si="325"/>
        <v>theater</v>
      </c>
      <c r="R3483" t="str">
        <f t="shared" si="326"/>
        <v>plays</v>
      </c>
      <c r="S3483" s="10">
        <f t="shared" si="327"/>
        <v>42006.24754629629</v>
      </c>
      <c r="T3483" s="10">
        <f t="shared" si="328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9"/>
        <v>1.3833333333333333</v>
      </c>
      <c r="P3484" s="6">
        <f t="shared" si="324"/>
        <v>51.88</v>
      </c>
      <c r="Q3484" t="str">
        <f t="shared" si="325"/>
        <v>theater</v>
      </c>
      <c r="R3484" t="str">
        <f t="shared" si="326"/>
        <v>plays</v>
      </c>
      <c r="S3484" s="10">
        <f t="shared" si="327"/>
        <v>41826.771597222221</v>
      </c>
      <c r="T3484" s="10">
        <f t="shared" si="328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9"/>
        <v>1.599402985074627</v>
      </c>
      <c r="P3485" s="6">
        <f t="shared" si="324"/>
        <v>40.29</v>
      </c>
      <c r="Q3485" t="str">
        <f t="shared" si="325"/>
        <v>theater</v>
      </c>
      <c r="R3485" t="str">
        <f t="shared" si="326"/>
        <v>plays</v>
      </c>
      <c r="S3485" s="10">
        <f t="shared" si="327"/>
        <v>41823.668761574074</v>
      </c>
      <c r="T3485" s="10">
        <f t="shared" si="328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9"/>
        <v>1.1424000000000001</v>
      </c>
      <c r="P3486" s="6">
        <f t="shared" si="324"/>
        <v>64.91</v>
      </c>
      <c r="Q3486" t="str">
        <f t="shared" si="325"/>
        <v>theater</v>
      </c>
      <c r="R3486" t="str">
        <f t="shared" si="326"/>
        <v>plays</v>
      </c>
      <c r="S3486" s="10">
        <f t="shared" si="327"/>
        <v>42536.760405092587</v>
      </c>
      <c r="T3486" s="10">
        <f t="shared" si="328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9"/>
        <v>1.0060606060606061</v>
      </c>
      <c r="P3487" s="6">
        <f t="shared" si="324"/>
        <v>55.33</v>
      </c>
      <c r="Q3487" t="str">
        <f t="shared" si="325"/>
        <v>theater</v>
      </c>
      <c r="R3487" t="str">
        <f t="shared" si="326"/>
        <v>plays</v>
      </c>
      <c r="S3487" s="10">
        <f t="shared" si="327"/>
        <v>42402.693055555559</v>
      </c>
      <c r="T3487" s="10">
        <f t="shared" si="328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9"/>
        <v>1.552</v>
      </c>
      <c r="P3488" s="6">
        <f t="shared" si="324"/>
        <v>83.14</v>
      </c>
      <c r="Q3488" t="str">
        <f t="shared" si="325"/>
        <v>theater</v>
      </c>
      <c r="R3488" t="str">
        <f t="shared" si="326"/>
        <v>plays</v>
      </c>
      <c r="S3488" s="10">
        <f t="shared" si="327"/>
        <v>42158.290972222225</v>
      </c>
      <c r="T3488" s="10">
        <f t="shared" si="328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9"/>
        <v>1.2775000000000001</v>
      </c>
      <c r="P3489" s="6">
        <f t="shared" si="324"/>
        <v>38.71</v>
      </c>
      <c r="Q3489" t="str">
        <f t="shared" si="325"/>
        <v>theater</v>
      </c>
      <c r="R3489" t="str">
        <f t="shared" si="326"/>
        <v>plays</v>
      </c>
      <c r="S3489" s="10">
        <f t="shared" si="327"/>
        <v>42179.940416666665</v>
      </c>
      <c r="T3489" s="10">
        <f t="shared" si="328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9"/>
        <v>1.212</v>
      </c>
      <c r="P3490" s="6">
        <f t="shared" si="324"/>
        <v>125.38</v>
      </c>
      <c r="Q3490" t="str">
        <f t="shared" si="325"/>
        <v>theater</v>
      </c>
      <c r="R3490" t="str">
        <f t="shared" si="326"/>
        <v>plays</v>
      </c>
      <c r="S3490" s="10">
        <f t="shared" si="327"/>
        <v>42111.666666666672</v>
      </c>
      <c r="T3490" s="10">
        <f t="shared" si="328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9"/>
        <v>1.127</v>
      </c>
      <c r="P3491" s="6">
        <f t="shared" si="324"/>
        <v>78.260000000000005</v>
      </c>
      <c r="Q3491" t="str">
        <f t="shared" si="325"/>
        <v>theater</v>
      </c>
      <c r="R3491" t="str">
        <f t="shared" si="326"/>
        <v>plays</v>
      </c>
      <c r="S3491" s="10">
        <f t="shared" si="327"/>
        <v>41783.875</v>
      </c>
      <c r="T3491" s="10">
        <f t="shared" si="328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9"/>
        <v>1.2749999999999999</v>
      </c>
      <c r="P3492" s="6">
        <f t="shared" si="324"/>
        <v>47.22</v>
      </c>
      <c r="Q3492" t="str">
        <f t="shared" si="325"/>
        <v>theater</v>
      </c>
      <c r="R3492" t="str">
        <f t="shared" si="326"/>
        <v>plays</v>
      </c>
      <c r="S3492" s="10">
        <f t="shared" si="327"/>
        <v>42473.802361111113</v>
      </c>
      <c r="T3492" s="10">
        <f t="shared" si="328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9"/>
        <v>1.5820000000000001</v>
      </c>
      <c r="P3493" s="6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10">
        <f t="shared" si="327"/>
        <v>42142.249814814815</v>
      </c>
      <c r="T3493" s="10">
        <f t="shared" si="328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9"/>
        <v>1.0526894736842105</v>
      </c>
      <c r="P3494" s="6">
        <f t="shared" si="324"/>
        <v>114.29</v>
      </c>
      <c r="Q3494" t="str">
        <f t="shared" si="325"/>
        <v>theater</v>
      </c>
      <c r="R3494" t="str">
        <f t="shared" si="326"/>
        <v>plays</v>
      </c>
      <c r="S3494" s="10">
        <f t="shared" si="327"/>
        <v>42303.009224537032</v>
      </c>
      <c r="T3494" s="10">
        <f t="shared" si="328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9"/>
        <v>1</v>
      </c>
      <c r="P3495" s="6">
        <f t="shared" si="324"/>
        <v>51.72</v>
      </c>
      <c r="Q3495" t="str">
        <f t="shared" si="325"/>
        <v>theater</v>
      </c>
      <c r="R3495" t="str">
        <f t="shared" si="326"/>
        <v>plays</v>
      </c>
      <c r="S3495" s="10">
        <f t="shared" si="327"/>
        <v>41868.21597222222</v>
      </c>
      <c r="T3495" s="10">
        <f t="shared" si="328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9"/>
        <v>1</v>
      </c>
      <c r="P3496" s="6">
        <f t="shared" si="324"/>
        <v>30.77</v>
      </c>
      <c r="Q3496" t="str">
        <f t="shared" si="325"/>
        <v>theater</v>
      </c>
      <c r="R3496" t="str">
        <f t="shared" si="326"/>
        <v>plays</v>
      </c>
      <c r="S3496" s="10">
        <f t="shared" si="327"/>
        <v>42700.25</v>
      </c>
      <c r="T3496" s="10">
        <f t="shared" si="328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9"/>
        <v>1.0686</v>
      </c>
      <c r="P3497" s="6">
        <f t="shared" si="324"/>
        <v>74.209999999999994</v>
      </c>
      <c r="Q3497" t="str">
        <f t="shared" si="325"/>
        <v>theater</v>
      </c>
      <c r="R3497" t="str">
        <f t="shared" si="326"/>
        <v>plays</v>
      </c>
      <c r="S3497" s="10">
        <f t="shared" si="327"/>
        <v>41944.720833333333</v>
      </c>
      <c r="T3497" s="10">
        <f t="shared" si="328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9"/>
        <v>1.244</v>
      </c>
      <c r="P3498" s="6">
        <f t="shared" si="324"/>
        <v>47.85</v>
      </c>
      <c r="Q3498" t="str">
        <f t="shared" si="325"/>
        <v>theater</v>
      </c>
      <c r="R3498" t="str">
        <f t="shared" si="326"/>
        <v>plays</v>
      </c>
      <c r="S3498" s="10">
        <f t="shared" si="327"/>
        <v>42624.846828703703</v>
      </c>
      <c r="T3498" s="10">
        <f t="shared" si="328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9"/>
        <v>1.0870406189555126</v>
      </c>
      <c r="P3499" s="6">
        <f t="shared" si="324"/>
        <v>34.409999999999997</v>
      </c>
      <c r="Q3499" t="str">
        <f t="shared" si="325"/>
        <v>theater</v>
      </c>
      <c r="R3499" t="str">
        <f t="shared" si="326"/>
        <v>plays</v>
      </c>
      <c r="S3499" s="10">
        <f t="shared" si="327"/>
        <v>42523.916666666672</v>
      </c>
      <c r="T3499" s="10">
        <f t="shared" si="328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9"/>
        <v>1.0242424242424242</v>
      </c>
      <c r="P3500" s="6">
        <f t="shared" si="324"/>
        <v>40.24</v>
      </c>
      <c r="Q3500" t="str">
        <f t="shared" si="325"/>
        <v>theater</v>
      </c>
      <c r="R3500" t="str">
        <f t="shared" si="326"/>
        <v>plays</v>
      </c>
      <c r="S3500" s="10">
        <f t="shared" si="327"/>
        <v>42518.905555555553</v>
      </c>
      <c r="T3500" s="10">
        <f t="shared" si="328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9"/>
        <v>1.0549999999999999</v>
      </c>
      <c r="P3501" s="6">
        <f t="shared" si="324"/>
        <v>60.29</v>
      </c>
      <c r="Q3501" t="str">
        <f t="shared" si="325"/>
        <v>theater</v>
      </c>
      <c r="R3501" t="str">
        <f t="shared" si="326"/>
        <v>plays</v>
      </c>
      <c r="S3501" s="10">
        <f t="shared" si="327"/>
        <v>42186.290972222225</v>
      </c>
      <c r="T3501" s="10">
        <f t="shared" si="328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9"/>
        <v>1.0629999999999999</v>
      </c>
      <c r="P3502" s="6">
        <f t="shared" si="324"/>
        <v>25.31</v>
      </c>
      <c r="Q3502" t="str">
        <f t="shared" si="325"/>
        <v>theater</v>
      </c>
      <c r="R3502" t="str">
        <f t="shared" si="326"/>
        <v>plays</v>
      </c>
      <c r="S3502" s="10">
        <f t="shared" si="327"/>
        <v>42436.207638888889</v>
      </c>
      <c r="T3502" s="10">
        <f t="shared" si="328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9"/>
        <v>1.0066666666666666</v>
      </c>
      <c r="P3503" s="6">
        <f t="shared" si="324"/>
        <v>35.950000000000003</v>
      </c>
      <c r="Q3503" t="str">
        <f t="shared" si="325"/>
        <v>theater</v>
      </c>
      <c r="R3503" t="str">
        <f t="shared" si="326"/>
        <v>plays</v>
      </c>
      <c r="S3503" s="10">
        <f t="shared" si="327"/>
        <v>42258.763831018514</v>
      </c>
      <c r="T3503" s="10">
        <f t="shared" si="328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9"/>
        <v>1.054</v>
      </c>
      <c r="P3504" s="6">
        <f t="shared" si="324"/>
        <v>136</v>
      </c>
      <c r="Q3504" t="str">
        <f t="shared" si="325"/>
        <v>theater</v>
      </c>
      <c r="R3504" t="str">
        <f t="shared" si="326"/>
        <v>plays</v>
      </c>
      <c r="S3504" s="10">
        <f t="shared" si="327"/>
        <v>42445.165972222225</v>
      </c>
      <c r="T3504" s="10">
        <f t="shared" si="328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9"/>
        <v>1.0755999999999999</v>
      </c>
      <c r="P3505" s="6">
        <f t="shared" si="324"/>
        <v>70.760000000000005</v>
      </c>
      <c r="Q3505" t="str">
        <f t="shared" si="325"/>
        <v>theater</v>
      </c>
      <c r="R3505" t="str">
        <f t="shared" si="326"/>
        <v>plays</v>
      </c>
      <c r="S3505" s="10">
        <f t="shared" si="327"/>
        <v>42575.478333333333</v>
      </c>
      <c r="T3505" s="10">
        <f t="shared" si="328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9"/>
        <v>1</v>
      </c>
      <c r="P3506" s="6">
        <f t="shared" si="324"/>
        <v>125</v>
      </c>
      <c r="Q3506" t="str">
        <f t="shared" si="325"/>
        <v>theater</v>
      </c>
      <c r="R3506" t="str">
        <f t="shared" si="326"/>
        <v>plays</v>
      </c>
      <c r="S3506" s="10">
        <f t="shared" si="327"/>
        <v>42327.790405092594</v>
      </c>
      <c r="T3506" s="10">
        <f t="shared" si="328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9"/>
        <v>1.0376000000000001</v>
      </c>
      <c r="P3507" s="6">
        <f t="shared" si="324"/>
        <v>66.510000000000005</v>
      </c>
      <c r="Q3507" t="str">
        <f t="shared" si="325"/>
        <v>theater</v>
      </c>
      <c r="R3507" t="str">
        <f t="shared" si="326"/>
        <v>plays</v>
      </c>
      <c r="S3507" s="10">
        <f t="shared" si="327"/>
        <v>41772.166666666664</v>
      </c>
      <c r="T3507" s="10">
        <f t="shared" si="328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9"/>
        <v>1.0149999999999999</v>
      </c>
      <c r="P3508" s="6">
        <f t="shared" si="324"/>
        <v>105</v>
      </c>
      <c r="Q3508" t="str">
        <f t="shared" si="325"/>
        <v>theater</v>
      </c>
      <c r="R3508" t="str">
        <f t="shared" si="326"/>
        <v>plays</v>
      </c>
      <c r="S3508" s="10">
        <f t="shared" si="327"/>
        <v>41874.734259259261</v>
      </c>
      <c r="T3508" s="10">
        <f t="shared" si="328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9"/>
        <v>1.044</v>
      </c>
      <c r="P3509" s="6">
        <f t="shared" si="324"/>
        <v>145</v>
      </c>
      <c r="Q3509" t="str">
        <f t="shared" si="325"/>
        <v>theater</v>
      </c>
      <c r="R3509" t="str">
        <f t="shared" si="326"/>
        <v>plays</v>
      </c>
      <c r="S3509" s="10">
        <f t="shared" si="327"/>
        <v>42521.92288194444</v>
      </c>
      <c r="T3509" s="10">
        <f t="shared" si="328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9"/>
        <v>1.8</v>
      </c>
      <c r="P3510" s="6">
        <f t="shared" si="324"/>
        <v>12</v>
      </c>
      <c r="Q3510" t="str">
        <f t="shared" si="325"/>
        <v>theater</v>
      </c>
      <c r="R3510" t="str">
        <f t="shared" si="326"/>
        <v>plays</v>
      </c>
      <c r="S3510" s="10">
        <f t="shared" si="327"/>
        <v>42500.875</v>
      </c>
      <c r="T3510" s="10">
        <f t="shared" si="328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9"/>
        <v>1.0633333333333332</v>
      </c>
      <c r="P3511" s="6">
        <f t="shared" si="324"/>
        <v>96.67</v>
      </c>
      <c r="Q3511" t="str">
        <f t="shared" si="325"/>
        <v>theater</v>
      </c>
      <c r="R3511" t="str">
        <f t="shared" si="326"/>
        <v>plays</v>
      </c>
      <c r="S3511" s="10">
        <f t="shared" si="327"/>
        <v>41964.204861111109</v>
      </c>
      <c r="T3511" s="10">
        <f t="shared" si="328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9"/>
        <v>1.0055555555555555</v>
      </c>
      <c r="P3512" s="6">
        <f t="shared" si="324"/>
        <v>60.33</v>
      </c>
      <c r="Q3512" t="str">
        <f t="shared" si="325"/>
        <v>theater</v>
      </c>
      <c r="R3512" t="str">
        <f t="shared" si="326"/>
        <v>plays</v>
      </c>
      <c r="S3512" s="10">
        <f t="shared" si="327"/>
        <v>41822.62090277778</v>
      </c>
      <c r="T3512" s="10">
        <f t="shared" si="328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9"/>
        <v>1.012</v>
      </c>
      <c r="P3513" s="6">
        <f t="shared" si="324"/>
        <v>79.89</v>
      </c>
      <c r="Q3513" t="str">
        <f t="shared" si="325"/>
        <v>theater</v>
      </c>
      <c r="R3513" t="str">
        <f t="shared" si="326"/>
        <v>plays</v>
      </c>
      <c r="S3513" s="10">
        <f t="shared" si="327"/>
        <v>41950.770833333336</v>
      </c>
      <c r="T3513" s="10">
        <f t="shared" si="328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9"/>
        <v>1</v>
      </c>
      <c r="P3514" s="6">
        <f t="shared" si="324"/>
        <v>58.82</v>
      </c>
      <c r="Q3514" t="str">
        <f t="shared" si="325"/>
        <v>theater</v>
      </c>
      <c r="R3514" t="str">
        <f t="shared" si="326"/>
        <v>plays</v>
      </c>
      <c r="S3514" s="10">
        <f t="shared" si="327"/>
        <v>42117.49527777778</v>
      </c>
      <c r="T3514" s="10">
        <f t="shared" si="328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9"/>
        <v>1.1839285714285714</v>
      </c>
      <c r="P3515" s="6">
        <f t="shared" si="324"/>
        <v>75.34</v>
      </c>
      <c r="Q3515" t="str">
        <f t="shared" si="325"/>
        <v>theater</v>
      </c>
      <c r="R3515" t="str">
        <f t="shared" si="326"/>
        <v>plays</v>
      </c>
      <c r="S3515" s="10">
        <f t="shared" si="327"/>
        <v>41794.207638888889</v>
      </c>
      <c r="T3515" s="10">
        <f t="shared" si="328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9"/>
        <v>1.1000000000000001</v>
      </c>
      <c r="P3516" s="6">
        <f t="shared" si="324"/>
        <v>55</v>
      </c>
      <c r="Q3516" t="str">
        <f t="shared" si="325"/>
        <v>theater</v>
      </c>
      <c r="R3516" t="str">
        <f t="shared" si="326"/>
        <v>plays</v>
      </c>
      <c r="S3516" s="10">
        <f t="shared" si="327"/>
        <v>42037.207638888889</v>
      </c>
      <c r="T3516" s="10">
        <f t="shared" si="328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9"/>
        <v>1.0266666666666666</v>
      </c>
      <c r="P3517" s="6">
        <f t="shared" si="324"/>
        <v>66.959999999999994</v>
      </c>
      <c r="Q3517" t="str">
        <f t="shared" si="325"/>
        <v>theater</v>
      </c>
      <c r="R3517" t="str">
        <f t="shared" si="326"/>
        <v>plays</v>
      </c>
      <c r="S3517" s="10">
        <f t="shared" si="327"/>
        <v>42155.772812499999</v>
      </c>
      <c r="T3517" s="10">
        <f t="shared" si="328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9"/>
        <v>1</v>
      </c>
      <c r="P3518" s="6">
        <f t="shared" si="324"/>
        <v>227.27</v>
      </c>
      <c r="Q3518" t="str">
        <f t="shared" si="325"/>
        <v>theater</v>
      </c>
      <c r="R3518" t="str">
        <f t="shared" si="326"/>
        <v>plays</v>
      </c>
      <c r="S3518" s="10">
        <f t="shared" si="327"/>
        <v>41890.125</v>
      </c>
      <c r="T3518" s="10">
        <f t="shared" si="328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9"/>
        <v>1</v>
      </c>
      <c r="P3519" s="6">
        <f t="shared" si="324"/>
        <v>307.69</v>
      </c>
      <c r="Q3519" t="str">
        <f t="shared" si="325"/>
        <v>theater</v>
      </c>
      <c r="R3519" t="str">
        <f t="shared" si="326"/>
        <v>plays</v>
      </c>
      <c r="S3519" s="10">
        <f t="shared" si="327"/>
        <v>41824.458333333336</v>
      </c>
      <c r="T3519" s="10">
        <f t="shared" si="328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9"/>
        <v>1.10046</v>
      </c>
      <c r="P3520" s="6">
        <f t="shared" si="324"/>
        <v>50.02</v>
      </c>
      <c r="Q3520" t="str">
        <f t="shared" si="325"/>
        <v>theater</v>
      </c>
      <c r="R3520" t="str">
        <f t="shared" si="326"/>
        <v>plays</v>
      </c>
      <c r="S3520" s="10">
        <f t="shared" si="327"/>
        <v>41914.597916666666</v>
      </c>
      <c r="T3520" s="10">
        <f t="shared" si="328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9"/>
        <v>1.0135000000000001</v>
      </c>
      <c r="P3521" s="6">
        <f t="shared" si="324"/>
        <v>72.39</v>
      </c>
      <c r="Q3521" t="str">
        <f t="shared" si="325"/>
        <v>theater</v>
      </c>
      <c r="R3521" t="str">
        <f t="shared" si="326"/>
        <v>plays</v>
      </c>
      <c r="S3521" s="10">
        <f t="shared" si="327"/>
        <v>42067.598958333328</v>
      </c>
      <c r="T3521" s="10">
        <f t="shared" si="328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9"/>
        <v>1.0075000000000001</v>
      </c>
      <c r="P3522" s="6">
        <f t="shared" ref="P3522:P3585" si="330">ROUND(E3522/L3522,2)</f>
        <v>95.95</v>
      </c>
      <c r="Q3522" t="str">
        <f t="shared" si="325"/>
        <v>theater</v>
      </c>
      <c r="R3522" t="str">
        <f t="shared" si="326"/>
        <v>plays</v>
      </c>
      <c r="S3522" s="10">
        <f t="shared" si="327"/>
        <v>42253.57430555555</v>
      </c>
      <c r="T3522" s="10">
        <f t="shared" si="328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329"/>
        <v>1.6942857142857144</v>
      </c>
      <c r="P3523" s="6">
        <f t="shared" si="330"/>
        <v>45.62</v>
      </c>
      <c r="Q3523" t="str">
        <f t="shared" ref="Q3523:Q3586" si="331">LEFT($N3523,FIND("/",$N3523)-1)</f>
        <v>theater</v>
      </c>
      <c r="R3523" t="str">
        <f t="shared" ref="R3523:R3586" si="332">RIGHT($N3523,LEN($N3523)-FIND("/",$N3523))</f>
        <v>plays</v>
      </c>
      <c r="S3523" s="10">
        <f t="shared" ref="S3523:S3586" si="333">((($I3523/60)/60)/24)+DATE(1970,1,1)</f>
        <v>41911.361342592594</v>
      </c>
      <c r="T3523" s="10">
        <f t="shared" ref="T3523:T3586" si="334">((($J3523/60)/60)/24)+DATE(1970,1,1)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29"/>
        <v>1</v>
      </c>
      <c r="P3524" s="6">
        <f t="shared" si="330"/>
        <v>41.03</v>
      </c>
      <c r="Q3524" t="str">
        <f t="shared" si="331"/>
        <v>theater</v>
      </c>
      <c r="R3524" t="str">
        <f t="shared" si="332"/>
        <v>plays</v>
      </c>
      <c r="S3524" s="10">
        <f t="shared" si="333"/>
        <v>42262.420833333337</v>
      </c>
      <c r="T3524" s="10">
        <f t="shared" si="334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ref="O3525:O3588" si="335">$E3525/$D3525</f>
        <v>1.1365000000000001</v>
      </c>
      <c r="P3525" s="6">
        <f t="shared" si="330"/>
        <v>56.83</v>
      </c>
      <c r="Q3525" t="str">
        <f t="shared" si="331"/>
        <v>theater</v>
      </c>
      <c r="R3525" t="str">
        <f t="shared" si="332"/>
        <v>plays</v>
      </c>
      <c r="S3525" s="10">
        <f t="shared" si="333"/>
        <v>42638.958333333328</v>
      </c>
      <c r="T3525" s="10">
        <f t="shared" si="334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5"/>
        <v>1.0156000000000001</v>
      </c>
      <c r="P3526" s="6">
        <f t="shared" si="330"/>
        <v>137.24</v>
      </c>
      <c r="Q3526" t="str">
        <f t="shared" si="331"/>
        <v>theater</v>
      </c>
      <c r="R3526" t="str">
        <f t="shared" si="332"/>
        <v>plays</v>
      </c>
      <c r="S3526" s="10">
        <f t="shared" si="333"/>
        <v>41895.166666666664</v>
      </c>
      <c r="T3526" s="10">
        <f t="shared" si="334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5"/>
        <v>1.06</v>
      </c>
      <c r="P3527" s="6">
        <f t="shared" si="330"/>
        <v>75.709999999999994</v>
      </c>
      <c r="Q3527" t="str">
        <f t="shared" si="331"/>
        <v>theater</v>
      </c>
      <c r="R3527" t="str">
        <f t="shared" si="332"/>
        <v>plays</v>
      </c>
      <c r="S3527" s="10">
        <f t="shared" si="333"/>
        <v>42225.666666666672</v>
      </c>
      <c r="T3527" s="10">
        <f t="shared" si="334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5"/>
        <v>1.02</v>
      </c>
      <c r="P3528" s="6">
        <f t="shared" si="330"/>
        <v>99</v>
      </c>
      <c r="Q3528" t="str">
        <f t="shared" si="331"/>
        <v>theater</v>
      </c>
      <c r="R3528" t="str">
        <f t="shared" si="332"/>
        <v>plays</v>
      </c>
      <c r="S3528" s="10">
        <f t="shared" si="333"/>
        <v>42488.249305555553</v>
      </c>
      <c r="T3528" s="10">
        <f t="shared" si="334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5"/>
        <v>1.1691666666666667</v>
      </c>
      <c r="P3529" s="6">
        <f t="shared" si="330"/>
        <v>81.569999999999993</v>
      </c>
      <c r="Q3529" t="str">
        <f t="shared" si="331"/>
        <v>theater</v>
      </c>
      <c r="R3529" t="str">
        <f t="shared" si="332"/>
        <v>plays</v>
      </c>
      <c r="S3529" s="10">
        <f t="shared" si="333"/>
        <v>42196.165972222225</v>
      </c>
      <c r="T3529" s="10">
        <f t="shared" si="334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5"/>
        <v>1.0115151515151515</v>
      </c>
      <c r="P3530" s="6">
        <f t="shared" si="330"/>
        <v>45.11</v>
      </c>
      <c r="Q3530" t="str">
        <f t="shared" si="331"/>
        <v>theater</v>
      </c>
      <c r="R3530" t="str">
        <f t="shared" si="332"/>
        <v>plays</v>
      </c>
      <c r="S3530" s="10">
        <f t="shared" si="333"/>
        <v>42753.50136574074</v>
      </c>
      <c r="T3530" s="10">
        <f t="shared" si="334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5"/>
        <v>1.32</v>
      </c>
      <c r="P3531" s="6">
        <f t="shared" si="330"/>
        <v>36.67</v>
      </c>
      <c r="Q3531" t="str">
        <f t="shared" si="331"/>
        <v>theater</v>
      </c>
      <c r="R3531" t="str">
        <f t="shared" si="332"/>
        <v>plays</v>
      </c>
      <c r="S3531" s="10">
        <f t="shared" si="333"/>
        <v>42198.041666666672</v>
      </c>
      <c r="T3531" s="10">
        <f t="shared" si="334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5"/>
        <v>1</v>
      </c>
      <c r="P3532" s="6">
        <f t="shared" si="330"/>
        <v>125</v>
      </c>
      <c r="Q3532" t="str">
        <f t="shared" si="331"/>
        <v>theater</v>
      </c>
      <c r="R3532" t="str">
        <f t="shared" si="332"/>
        <v>plays</v>
      </c>
      <c r="S3532" s="10">
        <f t="shared" si="333"/>
        <v>42470.833333333328</v>
      </c>
      <c r="T3532" s="10">
        <f t="shared" si="334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5"/>
        <v>1.28</v>
      </c>
      <c r="P3533" s="6">
        <f t="shared" si="330"/>
        <v>49.23</v>
      </c>
      <c r="Q3533" t="str">
        <f t="shared" si="331"/>
        <v>theater</v>
      </c>
      <c r="R3533" t="str">
        <f t="shared" si="332"/>
        <v>plays</v>
      </c>
      <c r="S3533" s="10">
        <f t="shared" si="333"/>
        <v>42551.654328703706</v>
      </c>
      <c r="T3533" s="10">
        <f t="shared" si="334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5"/>
        <v>1.1895833333333334</v>
      </c>
      <c r="P3534" s="6">
        <f t="shared" si="330"/>
        <v>42.3</v>
      </c>
      <c r="Q3534" t="str">
        <f t="shared" si="331"/>
        <v>theater</v>
      </c>
      <c r="R3534" t="str">
        <f t="shared" si="332"/>
        <v>plays</v>
      </c>
      <c r="S3534" s="10">
        <f t="shared" si="333"/>
        <v>41900.165972222225</v>
      </c>
      <c r="T3534" s="10">
        <f t="shared" si="334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5"/>
        <v>1.262</v>
      </c>
      <c r="P3535" s="6">
        <f t="shared" si="330"/>
        <v>78.88</v>
      </c>
      <c r="Q3535" t="str">
        <f t="shared" si="331"/>
        <v>theater</v>
      </c>
      <c r="R3535" t="str">
        <f t="shared" si="332"/>
        <v>plays</v>
      </c>
      <c r="S3535" s="10">
        <f t="shared" si="333"/>
        <v>42319.802858796291</v>
      </c>
      <c r="T3535" s="10">
        <f t="shared" si="334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5"/>
        <v>1.5620000000000001</v>
      </c>
      <c r="P3536" s="6">
        <f t="shared" si="330"/>
        <v>38.28</v>
      </c>
      <c r="Q3536" t="str">
        <f t="shared" si="331"/>
        <v>theater</v>
      </c>
      <c r="R3536" t="str">
        <f t="shared" si="332"/>
        <v>plays</v>
      </c>
      <c r="S3536" s="10">
        <f t="shared" si="333"/>
        <v>42278.6252662037</v>
      </c>
      <c r="T3536" s="10">
        <f t="shared" si="334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5"/>
        <v>1.0315000000000001</v>
      </c>
      <c r="P3537" s="6">
        <f t="shared" si="330"/>
        <v>44.85</v>
      </c>
      <c r="Q3537" t="str">
        <f t="shared" si="331"/>
        <v>theater</v>
      </c>
      <c r="R3537" t="str">
        <f t="shared" si="332"/>
        <v>plays</v>
      </c>
      <c r="S3537" s="10">
        <f t="shared" si="333"/>
        <v>42279.75</v>
      </c>
      <c r="T3537" s="10">
        <f t="shared" si="334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5"/>
        <v>1.5333333333333334</v>
      </c>
      <c r="P3538" s="6">
        <f t="shared" si="330"/>
        <v>13.53</v>
      </c>
      <c r="Q3538" t="str">
        <f t="shared" si="331"/>
        <v>theater</v>
      </c>
      <c r="R3538" t="str">
        <f t="shared" si="332"/>
        <v>plays</v>
      </c>
      <c r="S3538" s="10">
        <f t="shared" si="333"/>
        <v>42358.499305555553</v>
      </c>
      <c r="T3538" s="10">
        <f t="shared" si="334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5"/>
        <v>1.8044444444444445</v>
      </c>
      <c r="P3539" s="6">
        <f t="shared" si="330"/>
        <v>43.5</v>
      </c>
      <c r="Q3539" t="str">
        <f t="shared" si="331"/>
        <v>theater</v>
      </c>
      <c r="R3539" t="str">
        <f t="shared" si="332"/>
        <v>plays</v>
      </c>
      <c r="S3539" s="10">
        <f t="shared" si="333"/>
        <v>41960.332638888889</v>
      </c>
      <c r="T3539" s="10">
        <f t="shared" si="334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5"/>
        <v>1.2845</v>
      </c>
      <c r="P3540" s="6">
        <f t="shared" si="330"/>
        <v>30.95</v>
      </c>
      <c r="Q3540" t="str">
        <f t="shared" si="331"/>
        <v>theater</v>
      </c>
      <c r="R3540" t="str">
        <f t="shared" si="332"/>
        <v>plays</v>
      </c>
      <c r="S3540" s="10">
        <f t="shared" si="333"/>
        <v>42599.420601851853</v>
      </c>
      <c r="T3540" s="10">
        <f t="shared" si="334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5"/>
        <v>1.1966666666666668</v>
      </c>
      <c r="P3541" s="6">
        <f t="shared" si="330"/>
        <v>55.23</v>
      </c>
      <c r="Q3541" t="str">
        <f t="shared" si="331"/>
        <v>theater</v>
      </c>
      <c r="R3541" t="str">
        <f t="shared" si="332"/>
        <v>plays</v>
      </c>
      <c r="S3541" s="10">
        <f t="shared" si="333"/>
        <v>42621.756041666667</v>
      </c>
      <c r="T3541" s="10">
        <f t="shared" si="334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5"/>
        <v>1.23</v>
      </c>
      <c r="P3542" s="6">
        <f t="shared" si="330"/>
        <v>46.13</v>
      </c>
      <c r="Q3542" t="str">
        <f t="shared" si="331"/>
        <v>theater</v>
      </c>
      <c r="R3542" t="str">
        <f t="shared" si="332"/>
        <v>plays</v>
      </c>
      <c r="S3542" s="10">
        <f t="shared" si="333"/>
        <v>42547.003368055557</v>
      </c>
      <c r="T3542" s="10">
        <f t="shared" si="334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5"/>
        <v>1.05</v>
      </c>
      <c r="P3543" s="6">
        <f t="shared" si="330"/>
        <v>39.380000000000003</v>
      </c>
      <c r="Q3543" t="str">
        <f t="shared" si="331"/>
        <v>theater</v>
      </c>
      <c r="R3543" t="str">
        <f t="shared" si="332"/>
        <v>plays</v>
      </c>
      <c r="S3543" s="10">
        <f t="shared" si="333"/>
        <v>42247.730034722219</v>
      </c>
      <c r="T3543" s="10">
        <f t="shared" si="334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5"/>
        <v>1.0223636363636364</v>
      </c>
      <c r="P3544" s="6">
        <f t="shared" si="330"/>
        <v>66.150000000000006</v>
      </c>
      <c r="Q3544" t="str">
        <f t="shared" si="331"/>
        <v>theater</v>
      </c>
      <c r="R3544" t="str">
        <f t="shared" si="332"/>
        <v>plays</v>
      </c>
      <c r="S3544" s="10">
        <f t="shared" si="333"/>
        <v>41889.599791666667</v>
      </c>
      <c r="T3544" s="10">
        <f t="shared" si="334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5"/>
        <v>1.0466666666666666</v>
      </c>
      <c r="P3545" s="6">
        <f t="shared" si="330"/>
        <v>54.14</v>
      </c>
      <c r="Q3545" t="str">
        <f t="shared" si="331"/>
        <v>theater</v>
      </c>
      <c r="R3545" t="str">
        <f t="shared" si="332"/>
        <v>plays</v>
      </c>
      <c r="S3545" s="10">
        <f t="shared" si="333"/>
        <v>42180.755312499998</v>
      </c>
      <c r="T3545" s="10">
        <f t="shared" si="334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5"/>
        <v>1</v>
      </c>
      <c r="P3546" s="6">
        <f t="shared" si="330"/>
        <v>104.17</v>
      </c>
      <c r="Q3546" t="str">
        <f t="shared" si="331"/>
        <v>theater</v>
      </c>
      <c r="R3546" t="str">
        <f t="shared" si="332"/>
        <v>plays</v>
      </c>
      <c r="S3546" s="10">
        <f t="shared" si="333"/>
        <v>42070.831678240742</v>
      </c>
      <c r="T3546" s="10">
        <f t="shared" si="334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5"/>
        <v>1.004</v>
      </c>
      <c r="P3547" s="6">
        <f t="shared" si="330"/>
        <v>31.38</v>
      </c>
      <c r="Q3547" t="str">
        <f t="shared" si="331"/>
        <v>theater</v>
      </c>
      <c r="R3547" t="str">
        <f t="shared" si="332"/>
        <v>plays</v>
      </c>
      <c r="S3547" s="10">
        <f t="shared" si="333"/>
        <v>42105.807395833333</v>
      </c>
      <c r="T3547" s="10">
        <f t="shared" si="334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5"/>
        <v>1.0227272727272727</v>
      </c>
      <c r="P3548" s="6">
        <f t="shared" si="330"/>
        <v>59.21</v>
      </c>
      <c r="Q3548" t="str">
        <f t="shared" si="331"/>
        <v>theater</v>
      </c>
      <c r="R3548" t="str">
        <f t="shared" si="332"/>
        <v>plays</v>
      </c>
      <c r="S3548" s="10">
        <f t="shared" si="333"/>
        <v>42095.165972222225</v>
      </c>
      <c r="T3548" s="10">
        <f t="shared" si="334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5"/>
        <v>1.1440928571428572</v>
      </c>
      <c r="P3549" s="6">
        <f t="shared" si="330"/>
        <v>119.18</v>
      </c>
      <c r="Q3549" t="str">
        <f t="shared" si="331"/>
        <v>theater</v>
      </c>
      <c r="R3549" t="str">
        <f t="shared" si="332"/>
        <v>plays</v>
      </c>
      <c r="S3549" s="10">
        <f t="shared" si="333"/>
        <v>42504.165972222225</v>
      </c>
      <c r="T3549" s="10">
        <f t="shared" si="334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5"/>
        <v>1.019047619047619</v>
      </c>
      <c r="P3550" s="6">
        <f t="shared" si="330"/>
        <v>164.62</v>
      </c>
      <c r="Q3550" t="str">
        <f t="shared" si="331"/>
        <v>theater</v>
      </c>
      <c r="R3550" t="str">
        <f t="shared" si="332"/>
        <v>plays</v>
      </c>
      <c r="S3550" s="10">
        <f t="shared" si="333"/>
        <v>42434.041666666672</v>
      </c>
      <c r="T3550" s="10">
        <f t="shared" si="334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5"/>
        <v>1.02</v>
      </c>
      <c r="P3551" s="6">
        <f t="shared" si="330"/>
        <v>24.29</v>
      </c>
      <c r="Q3551" t="str">
        <f t="shared" si="331"/>
        <v>theater</v>
      </c>
      <c r="R3551" t="str">
        <f t="shared" si="332"/>
        <v>plays</v>
      </c>
      <c r="S3551" s="10">
        <f t="shared" si="333"/>
        <v>42251.394363425927</v>
      </c>
      <c r="T3551" s="10">
        <f t="shared" si="334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5"/>
        <v>1.048</v>
      </c>
      <c r="P3552" s="6">
        <f t="shared" si="330"/>
        <v>40.94</v>
      </c>
      <c r="Q3552" t="str">
        <f t="shared" si="331"/>
        <v>theater</v>
      </c>
      <c r="R3552" t="str">
        <f t="shared" si="332"/>
        <v>plays</v>
      </c>
      <c r="S3552" s="10">
        <f t="shared" si="333"/>
        <v>42492.893495370372</v>
      </c>
      <c r="T3552" s="10">
        <f t="shared" si="334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5"/>
        <v>1.0183333333333333</v>
      </c>
      <c r="P3553" s="6">
        <f t="shared" si="330"/>
        <v>61.1</v>
      </c>
      <c r="Q3553" t="str">
        <f t="shared" si="331"/>
        <v>theater</v>
      </c>
      <c r="R3553" t="str">
        <f t="shared" si="332"/>
        <v>plays</v>
      </c>
      <c r="S3553" s="10">
        <f t="shared" si="333"/>
        <v>41781.921527777777</v>
      </c>
      <c r="T3553" s="10">
        <f t="shared" si="334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5"/>
        <v>1</v>
      </c>
      <c r="P3554" s="6">
        <f t="shared" si="330"/>
        <v>38.65</v>
      </c>
      <c r="Q3554" t="str">
        <f t="shared" si="331"/>
        <v>theater</v>
      </c>
      <c r="R3554" t="str">
        <f t="shared" si="332"/>
        <v>plays</v>
      </c>
      <c r="S3554" s="10">
        <f t="shared" si="333"/>
        <v>41818.587083333332</v>
      </c>
      <c r="T3554" s="10">
        <f t="shared" si="334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5"/>
        <v>1.0627272727272727</v>
      </c>
      <c r="P3555" s="6">
        <f t="shared" si="330"/>
        <v>56.2</v>
      </c>
      <c r="Q3555" t="str">
        <f t="shared" si="331"/>
        <v>theater</v>
      </c>
      <c r="R3555" t="str">
        <f t="shared" si="332"/>
        <v>plays</v>
      </c>
      <c r="S3555" s="10">
        <f t="shared" si="333"/>
        <v>42228</v>
      </c>
      <c r="T3555" s="10">
        <f t="shared" si="334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5"/>
        <v>1.1342219999999998</v>
      </c>
      <c r="P3556" s="6">
        <f t="shared" si="330"/>
        <v>107</v>
      </c>
      <c r="Q3556" t="str">
        <f t="shared" si="331"/>
        <v>theater</v>
      </c>
      <c r="R3556" t="str">
        <f t="shared" si="332"/>
        <v>plays</v>
      </c>
      <c r="S3556" s="10">
        <f t="shared" si="333"/>
        <v>42046.708333333328</v>
      </c>
      <c r="T3556" s="10">
        <f t="shared" si="334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5"/>
        <v>1</v>
      </c>
      <c r="P3557" s="6">
        <f t="shared" si="330"/>
        <v>171.43</v>
      </c>
      <c r="Q3557" t="str">
        <f t="shared" si="331"/>
        <v>theater</v>
      </c>
      <c r="R3557" t="str">
        <f t="shared" si="332"/>
        <v>plays</v>
      </c>
      <c r="S3557" s="10">
        <f t="shared" si="333"/>
        <v>42691.483726851846</v>
      </c>
      <c r="T3557" s="10">
        <f t="shared" si="334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5"/>
        <v>1.0045454545454546</v>
      </c>
      <c r="P3558" s="6">
        <f t="shared" si="330"/>
        <v>110.5</v>
      </c>
      <c r="Q3558" t="str">
        <f t="shared" si="331"/>
        <v>theater</v>
      </c>
      <c r="R3558" t="str">
        <f t="shared" si="332"/>
        <v>plays</v>
      </c>
      <c r="S3558" s="10">
        <f t="shared" si="333"/>
        <v>41868.649583333332</v>
      </c>
      <c r="T3558" s="10">
        <f t="shared" si="334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5"/>
        <v>1.0003599999999999</v>
      </c>
      <c r="P3559" s="6">
        <f t="shared" si="330"/>
        <v>179.28</v>
      </c>
      <c r="Q3559" t="str">
        <f t="shared" si="331"/>
        <v>theater</v>
      </c>
      <c r="R3559" t="str">
        <f t="shared" si="332"/>
        <v>plays</v>
      </c>
      <c r="S3559" s="10">
        <f t="shared" si="333"/>
        <v>41764.276747685188</v>
      </c>
      <c r="T3559" s="10">
        <f t="shared" si="334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5"/>
        <v>1.44</v>
      </c>
      <c r="P3560" s="6">
        <f t="shared" si="330"/>
        <v>22.91</v>
      </c>
      <c r="Q3560" t="str">
        <f t="shared" si="331"/>
        <v>theater</v>
      </c>
      <c r="R3560" t="str">
        <f t="shared" si="332"/>
        <v>plays</v>
      </c>
      <c r="S3560" s="10">
        <f t="shared" si="333"/>
        <v>42181.875</v>
      </c>
      <c r="T3560" s="10">
        <f t="shared" si="334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5"/>
        <v>1.0349999999999999</v>
      </c>
      <c r="P3561" s="6">
        <f t="shared" si="330"/>
        <v>43.13</v>
      </c>
      <c r="Q3561" t="str">
        <f t="shared" si="331"/>
        <v>theater</v>
      </c>
      <c r="R3561" t="str">
        <f t="shared" si="332"/>
        <v>plays</v>
      </c>
      <c r="S3561" s="10">
        <f t="shared" si="333"/>
        <v>42216.373611111107</v>
      </c>
      <c r="T3561" s="10">
        <f t="shared" si="334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5"/>
        <v>1.0843750000000001</v>
      </c>
      <c r="P3562" s="6">
        <f t="shared" si="330"/>
        <v>46.89</v>
      </c>
      <c r="Q3562" t="str">
        <f t="shared" si="331"/>
        <v>theater</v>
      </c>
      <c r="R3562" t="str">
        <f t="shared" si="332"/>
        <v>plays</v>
      </c>
      <c r="S3562" s="10">
        <f t="shared" si="333"/>
        <v>42151.114583333328</v>
      </c>
      <c r="T3562" s="10">
        <f t="shared" si="334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5"/>
        <v>1.024</v>
      </c>
      <c r="P3563" s="6">
        <f t="shared" si="330"/>
        <v>47.41</v>
      </c>
      <c r="Q3563" t="str">
        <f t="shared" si="331"/>
        <v>theater</v>
      </c>
      <c r="R3563" t="str">
        <f t="shared" si="332"/>
        <v>plays</v>
      </c>
      <c r="S3563" s="10">
        <f t="shared" si="333"/>
        <v>42221.774999999994</v>
      </c>
      <c r="T3563" s="10">
        <f t="shared" si="334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5"/>
        <v>1.4888888888888889</v>
      </c>
      <c r="P3564" s="6">
        <f t="shared" si="330"/>
        <v>15.13</v>
      </c>
      <c r="Q3564" t="str">
        <f t="shared" si="331"/>
        <v>theater</v>
      </c>
      <c r="R3564" t="str">
        <f t="shared" si="332"/>
        <v>plays</v>
      </c>
      <c r="S3564" s="10">
        <f t="shared" si="333"/>
        <v>42442.916666666672</v>
      </c>
      <c r="T3564" s="10">
        <f t="shared" si="334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5"/>
        <v>1.0549000000000002</v>
      </c>
      <c r="P3565" s="6">
        <f t="shared" si="330"/>
        <v>21.1</v>
      </c>
      <c r="Q3565" t="str">
        <f t="shared" si="331"/>
        <v>theater</v>
      </c>
      <c r="R3565" t="str">
        <f t="shared" si="332"/>
        <v>plays</v>
      </c>
      <c r="S3565" s="10">
        <f t="shared" si="333"/>
        <v>42583.791666666672</v>
      </c>
      <c r="T3565" s="10">
        <f t="shared" si="334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5"/>
        <v>1.0049999999999999</v>
      </c>
      <c r="P3566" s="6">
        <f t="shared" si="330"/>
        <v>59.12</v>
      </c>
      <c r="Q3566" t="str">
        <f t="shared" si="331"/>
        <v>theater</v>
      </c>
      <c r="R3566" t="str">
        <f t="shared" si="332"/>
        <v>plays</v>
      </c>
      <c r="S3566" s="10">
        <f t="shared" si="333"/>
        <v>42282.666666666672</v>
      </c>
      <c r="T3566" s="10">
        <f t="shared" si="334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5"/>
        <v>1.3055555555555556</v>
      </c>
      <c r="P3567" s="6">
        <f t="shared" si="330"/>
        <v>97.92</v>
      </c>
      <c r="Q3567" t="str">
        <f t="shared" si="331"/>
        <v>theater</v>
      </c>
      <c r="R3567" t="str">
        <f t="shared" si="332"/>
        <v>plays</v>
      </c>
      <c r="S3567" s="10">
        <f t="shared" si="333"/>
        <v>42004.743148148147</v>
      </c>
      <c r="T3567" s="10">
        <f t="shared" si="334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5"/>
        <v>1.0475000000000001</v>
      </c>
      <c r="P3568" s="6">
        <f t="shared" si="330"/>
        <v>55.13</v>
      </c>
      <c r="Q3568" t="str">
        <f t="shared" si="331"/>
        <v>theater</v>
      </c>
      <c r="R3568" t="str">
        <f t="shared" si="332"/>
        <v>plays</v>
      </c>
      <c r="S3568" s="10">
        <f t="shared" si="333"/>
        <v>42027.507905092592</v>
      </c>
      <c r="T3568" s="10">
        <f t="shared" si="334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5"/>
        <v>1.0880000000000001</v>
      </c>
      <c r="P3569" s="6">
        <f t="shared" si="330"/>
        <v>26.54</v>
      </c>
      <c r="Q3569" t="str">
        <f t="shared" si="331"/>
        <v>theater</v>
      </c>
      <c r="R3569" t="str">
        <f t="shared" si="332"/>
        <v>plays</v>
      </c>
      <c r="S3569" s="10">
        <f t="shared" si="333"/>
        <v>42165.810694444444</v>
      </c>
      <c r="T3569" s="10">
        <f t="shared" si="334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5"/>
        <v>1.1100000000000001</v>
      </c>
      <c r="P3570" s="6">
        <f t="shared" si="330"/>
        <v>58.42</v>
      </c>
      <c r="Q3570" t="str">
        <f t="shared" si="331"/>
        <v>theater</v>
      </c>
      <c r="R3570" t="str">
        <f t="shared" si="332"/>
        <v>plays</v>
      </c>
      <c r="S3570" s="10">
        <f t="shared" si="333"/>
        <v>41899.740671296298</v>
      </c>
      <c r="T3570" s="10">
        <f t="shared" si="334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5"/>
        <v>1.0047999999999999</v>
      </c>
      <c r="P3571" s="6">
        <f t="shared" si="330"/>
        <v>122.54</v>
      </c>
      <c r="Q3571" t="str">
        <f t="shared" si="331"/>
        <v>theater</v>
      </c>
      <c r="R3571" t="str">
        <f t="shared" si="332"/>
        <v>plays</v>
      </c>
      <c r="S3571" s="10">
        <f t="shared" si="333"/>
        <v>42012.688611111109</v>
      </c>
      <c r="T3571" s="10">
        <f t="shared" si="334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5"/>
        <v>1.1435</v>
      </c>
      <c r="P3572" s="6">
        <f t="shared" si="330"/>
        <v>87.96</v>
      </c>
      <c r="Q3572" t="str">
        <f t="shared" si="331"/>
        <v>theater</v>
      </c>
      <c r="R3572" t="str">
        <f t="shared" si="332"/>
        <v>plays</v>
      </c>
      <c r="S3572" s="10">
        <f t="shared" si="333"/>
        <v>42004.291666666672</v>
      </c>
      <c r="T3572" s="10">
        <f t="shared" si="334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5"/>
        <v>1.2206666666666666</v>
      </c>
      <c r="P3573" s="6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10">
        <f t="shared" si="333"/>
        <v>41942.858946759261</v>
      </c>
      <c r="T3573" s="10">
        <f t="shared" si="334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5"/>
        <v>1</v>
      </c>
      <c r="P3574" s="6">
        <f t="shared" si="330"/>
        <v>55.56</v>
      </c>
      <c r="Q3574" t="str">
        <f t="shared" si="331"/>
        <v>theater</v>
      </c>
      <c r="R3574" t="str">
        <f t="shared" si="332"/>
        <v>plays</v>
      </c>
      <c r="S3574" s="10">
        <f t="shared" si="333"/>
        <v>42176.570393518516</v>
      </c>
      <c r="T3574" s="10">
        <f t="shared" si="334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5"/>
        <v>1.028</v>
      </c>
      <c r="P3575" s="6">
        <f t="shared" si="330"/>
        <v>39.54</v>
      </c>
      <c r="Q3575" t="str">
        <f t="shared" si="331"/>
        <v>theater</v>
      </c>
      <c r="R3575" t="str">
        <f t="shared" si="332"/>
        <v>plays</v>
      </c>
      <c r="S3575" s="10">
        <f t="shared" si="333"/>
        <v>41951.417199074072</v>
      </c>
      <c r="T3575" s="10">
        <f t="shared" si="334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5"/>
        <v>1.0612068965517241</v>
      </c>
      <c r="P3576" s="6">
        <f t="shared" si="330"/>
        <v>136.78</v>
      </c>
      <c r="Q3576" t="str">
        <f t="shared" si="331"/>
        <v>theater</v>
      </c>
      <c r="R3576" t="str">
        <f t="shared" si="332"/>
        <v>plays</v>
      </c>
      <c r="S3576" s="10">
        <f t="shared" si="333"/>
        <v>41956.984351851846</v>
      </c>
      <c r="T3576" s="10">
        <f t="shared" si="334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5"/>
        <v>1.0133000000000001</v>
      </c>
      <c r="P3577" s="6">
        <f t="shared" si="330"/>
        <v>99.34</v>
      </c>
      <c r="Q3577" t="str">
        <f t="shared" si="331"/>
        <v>theater</v>
      </c>
      <c r="R3577" t="str">
        <f t="shared" si="332"/>
        <v>plays</v>
      </c>
      <c r="S3577" s="10">
        <f t="shared" si="333"/>
        <v>42593.165972222225</v>
      </c>
      <c r="T3577" s="10">
        <f t="shared" si="334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5"/>
        <v>1</v>
      </c>
      <c r="P3578" s="6">
        <f t="shared" si="330"/>
        <v>20</v>
      </c>
      <c r="Q3578" t="str">
        <f t="shared" si="331"/>
        <v>theater</v>
      </c>
      <c r="R3578" t="str">
        <f t="shared" si="332"/>
        <v>plays</v>
      </c>
      <c r="S3578" s="10">
        <f t="shared" si="333"/>
        <v>42709.590902777782</v>
      </c>
      <c r="T3578" s="10">
        <f t="shared" si="334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5"/>
        <v>1.3</v>
      </c>
      <c r="P3579" s="6">
        <f t="shared" si="330"/>
        <v>28.89</v>
      </c>
      <c r="Q3579" t="str">
        <f t="shared" si="331"/>
        <v>theater</v>
      </c>
      <c r="R3579" t="str">
        <f t="shared" si="332"/>
        <v>plays</v>
      </c>
      <c r="S3579" s="10">
        <f t="shared" si="333"/>
        <v>42120.26944444445</v>
      </c>
      <c r="T3579" s="10">
        <f t="shared" si="334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5"/>
        <v>1.0001333333333333</v>
      </c>
      <c r="P3580" s="6">
        <f t="shared" si="330"/>
        <v>40.549999999999997</v>
      </c>
      <c r="Q3580" t="str">
        <f t="shared" si="331"/>
        <v>theater</v>
      </c>
      <c r="R3580" t="str">
        <f t="shared" si="332"/>
        <v>plays</v>
      </c>
      <c r="S3580" s="10">
        <f t="shared" si="333"/>
        <v>42490.733530092592</v>
      </c>
      <c r="T3580" s="10">
        <f t="shared" si="334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5"/>
        <v>1</v>
      </c>
      <c r="P3581" s="6">
        <f t="shared" si="330"/>
        <v>35.71</v>
      </c>
      <c r="Q3581" t="str">
        <f t="shared" si="331"/>
        <v>theater</v>
      </c>
      <c r="R3581" t="str">
        <f t="shared" si="332"/>
        <v>plays</v>
      </c>
      <c r="S3581" s="10">
        <f t="shared" si="333"/>
        <v>42460.720555555556</v>
      </c>
      <c r="T3581" s="10">
        <f t="shared" si="334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5"/>
        <v>1.1388888888888888</v>
      </c>
      <c r="P3582" s="6">
        <f t="shared" si="330"/>
        <v>37.96</v>
      </c>
      <c r="Q3582" t="str">
        <f t="shared" si="331"/>
        <v>theater</v>
      </c>
      <c r="R3582" t="str">
        <f t="shared" si="332"/>
        <v>plays</v>
      </c>
      <c r="S3582" s="10">
        <f t="shared" si="333"/>
        <v>42064.207638888889</v>
      </c>
      <c r="T3582" s="10">
        <f t="shared" si="334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5"/>
        <v>1</v>
      </c>
      <c r="P3583" s="6">
        <f t="shared" si="330"/>
        <v>33.33</v>
      </c>
      <c r="Q3583" t="str">
        <f t="shared" si="331"/>
        <v>theater</v>
      </c>
      <c r="R3583" t="str">
        <f t="shared" si="332"/>
        <v>plays</v>
      </c>
      <c r="S3583" s="10">
        <f t="shared" si="333"/>
        <v>41850.471180555556</v>
      </c>
      <c r="T3583" s="10">
        <f t="shared" si="334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5"/>
        <v>2.87</v>
      </c>
      <c r="P3584" s="6">
        <f t="shared" si="330"/>
        <v>58.57</v>
      </c>
      <c r="Q3584" t="str">
        <f t="shared" si="331"/>
        <v>theater</v>
      </c>
      <c r="R3584" t="str">
        <f t="shared" si="332"/>
        <v>plays</v>
      </c>
      <c r="S3584" s="10">
        <f t="shared" si="333"/>
        <v>42465.095856481479</v>
      </c>
      <c r="T3584" s="10">
        <f t="shared" si="334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5"/>
        <v>1.085</v>
      </c>
      <c r="P3585" s="6">
        <f t="shared" si="330"/>
        <v>135.63</v>
      </c>
      <c r="Q3585" t="str">
        <f t="shared" si="331"/>
        <v>theater</v>
      </c>
      <c r="R3585" t="str">
        <f t="shared" si="332"/>
        <v>plays</v>
      </c>
      <c r="S3585" s="10">
        <f t="shared" si="333"/>
        <v>42478.384317129632</v>
      </c>
      <c r="T3585" s="10">
        <f t="shared" si="334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5"/>
        <v>1.155</v>
      </c>
      <c r="P3586" s="6">
        <f t="shared" ref="P3586:P3649" si="336">ROUND(E3586/L3586,2)</f>
        <v>30.94</v>
      </c>
      <c r="Q3586" t="str">
        <f t="shared" si="331"/>
        <v>theater</v>
      </c>
      <c r="R3586" t="str">
        <f t="shared" si="332"/>
        <v>plays</v>
      </c>
      <c r="S3586" s="10">
        <f t="shared" si="333"/>
        <v>42198.316481481481</v>
      </c>
      <c r="T3586" s="10">
        <f t="shared" si="334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335"/>
        <v>1.1911764705882353</v>
      </c>
      <c r="P3587" s="6">
        <f t="shared" si="336"/>
        <v>176.09</v>
      </c>
      <c r="Q3587" t="str">
        <f t="shared" ref="Q3587:Q3650" si="337">LEFT($N3587,FIND("/",$N3587)-1)</f>
        <v>theater</v>
      </c>
      <c r="R3587" t="str">
        <f t="shared" ref="R3587:R3650" si="338">RIGHT($N3587,LEN($N3587)-FIND("/",$N3587))</f>
        <v>plays</v>
      </c>
      <c r="S3587" s="10">
        <f t="shared" ref="S3587:S3650" si="339">((($I3587/60)/60)/24)+DATE(1970,1,1)</f>
        <v>41994.716319444444</v>
      </c>
      <c r="T3587" s="10">
        <f t="shared" ref="T3587:T3650" si="340">((($J3587/60)/60)/24)+DATE(1970,1,1)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5"/>
        <v>1.0942666666666667</v>
      </c>
      <c r="P3588" s="6">
        <f t="shared" si="336"/>
        <v>151.97999999999999</v>
      </c>
      <c r="Q3588" t="str">
        <f t="shared" si="337"/>
        <v>theater</v>
      </c>
      <c r="R3588" t="str">
        <f t="shared" si="338"/>
        <v>plays</v>
      </c>
      <c r="S3588" s="10">
        <f t="shared" si="339"/>
        <v>42636.697569444441</v>
      </c>
      <c r="T3588" s="10">
        <f t="shared" si="340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ref="O3589:O3652" si="341">$E3589/$D3589</f>
        <v>1.266</v>
      </c>
      <c r="P3589" s="6">
        <f t="shared" si="336"/>
        <v>22.61</v>
      </c>
      <c r="Q3589" t="str">
        <f t="shared" si="337"/>
        <v>theater</v>
      </c>
      <c r="R3589" t="str">
        <f t="shared" si="338"/>
        <v>plays</v>
      </c>
      <c r="S3589" s="10">
        <f t="shared" si="339"/>
        <v>42548.791666666672</v>
      </c>
      <c r="T3589" s="10">
        <f t="shared" si="340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41"/>
        <v>1.0049999999999999</v>
      </c>
      <c r="P3590" s="6">
        <f t="shared" si="336"/>
        <v>18.27</v>
      </c>
      <c r="Q3590" t="str">
        <f t="shared" si="337"/>
        <v>theater</v>
      </c>
      <c r="R3590" t="str">
        <f t="shared" si="338"/>
        <v>plays</v>
      </c>
      <c r="S3590" s="10">
        <f t="shared" si="339"/>
        <v>42123.958333333328</v>
      </c>
      <c r="T3590" s="10">
        <f t="shared" si="340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41"/>
        <v>1.2749999999999999</v>
      </c>
      <c r="P3591" s="6">
        <f t="shared" si="336"/>
        <v>82.26</v>
      </c>
      <c r="Q3591" t="str">
        <f t="shared" si="337"/>
        <v>theater</v>
      </c>
      <c r="R3591" t="str">
        <f t="shared" si="338"/>
        <v>plays</v>
      </c>
      <c r="S3591" s="10">
        <f t="shared" si="339"/>
        <v>42150.647534722222</v>
      </c>
      <c r="T3591" s="10">
        <f t="shared" si="340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41"/>
        <v>1.0005999999999999</v>
      </c>
      <c r="P3592" s="6">
        <f t="shared" si="336"/>
        <v>68.53</v>
      </c>
      <c r="Q3592" t="str">
        <f t="shared" si="337"/>
        <v>theater</v>
      </c>
      <c r="R3592" t="str">
        <f t="shared" si="338"/>
        <v>plays</v>
      </c>
      <c r="S3592" s="10">
        <f t="shared" si="339"/>
        <v>41932.333726851852</v>
      </c>
      <c r="T3592" s="10">
        <f t="shared" si="340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41"/>
        <v>1.75</v>
      </c>
      <c r="P3593" s="6">
        <f t="shared" si="336"/>
        <v>68.06</v>
      </c>
      <c r="Q3593" t="str">
        <f t="shared" si="337"/>
        <v>theater</v>
      </c>
      <c r="R3593" t="str">
        <f t="shared" si="338"/>
        <v>plays</v>
      </c>
      <c r="S3593" s="10">
        <f t="shared" si="339"/>
        <v>42028.207638888889</v>
      </c>
      <c r="T3593" s="10">
        <f t="shared" si="340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41"/>
        <v>1.2725</v>
      </c>
      <c r="P3594" s="6">
        <f t="shared" si="336"/>
        <v>72.709999999999994</v>
      </c>
      <c r="Q3594" t="str">
        <f t="shared" si="337"/>
        <v>theater</v>
      </c>
      <c r="R3594" t="str">
        <f t="shared" si="338"/>
        <v>plays</v>
      </c>
      <c r="S3594" s="10">
        <f t="shared" si="339"/>
        <v>42046.207638888889</v>
      </c>
      <c r="T3594" s="10">
        <f t="shared" si="340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41"/>
        <v>1.1063333333333334</v>
      </c>
      <c r="P3595" s="6">
        <f t="shared" si="336"/>
        <v>77.19</v>
      </c>
      <c r="Q3595" t="str">
        <f t="shared" si="337"/>
        <v>theater</v>
      </c>
      <c r="R3595" t="str">
        <f t="shared" si="338"/>
        <v>plays</v>
      </c>
      <c r="S3595" s="10">
        <f t="shared" si="339"/>
        <v>42009.851388888885</v>
      </c>
      <c r="T3595" s="10">
        <f t="shared" si="340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41"/>
        <v>1.2593749999999999</v>
      </c>
      <c r="P3596" s="6">
        <f t="shared" si="336"/>
        <v>55.97</v>
      </c>
      <c r="Q3596" t="str">
        <f t="shared" si="337"/>
        <v>theater</v>
      </c>
      <c r="R3596" t="str">
        <f t="shared" si="338"/>
        <v>plays</v>
      </c>
      <c r="S3596" s="10">
        <f t="shared" si="339"/>
        <v>42617.066921296297</v>
      </c>
      <c r="T3596" s="10">
        <f t="shared" si="340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41"/>
        <v>1.1850000000000001</v>
      </c>
      <c r="P3597" s="6">
        <f t="shared" si="336"/>
        <v>49.69</v>
      </c>
      <c r="Q3597" t="str">
        <f t="shared" si="337"/>
        <v>theater</v>
      </c>
      <c r="R3597" t="str">
        <f t="shared" si="338"/>
        <v>plays</v>
      </c>
      <c r="S3597" s="10">
        <f t="shared" si="339"/>
        <v>42076.290972222225</v>
      </c>
      <c r="T3597" s="10">
        <f t="shared" si="340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41"/>
        <v>1.0772727272727274</v>
      </c>
      <c r="P3598" s="6">
        <f t="shared" si="336"/>
        <v>79</v>
      </c>
      <c r="Q3598" t="str">
        <f t="shared" si="337"/>
        <v>theater</v>
      </c>
      <c r="R3598" t="str">
        <f t="shared" si="338"/>
        <v>plays</v>
      </c>
      <c r="S3598" s="10">
        <f t="shared" si="339"/>
        <v>41877.715069444443</v>
      </c>
      <c r="T3598" s="10">
        <f t="shared" si="340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41"/>
        <v>1.026</v>
      </c>
      <c r="P3599" s="6">
        <f t="shared" si="336"/>
        <v>77.73</v>
      </c>
      <c r="Q3599" t="str">
        <f t="shared" si="337"/>
        <v>theater</v>
      </c>
      <c r="R3599" t="str">
        <f t="shared" si="338"/>
        <v>plays</v>
      </c>
      <c r="S3599" s="10">
        <f t="shared" si="339"/>
        <v>42432.249305555553</v>
      </c>
      <c r="T3599" s="10">
        <f t="shared" si="340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41"/>
        <v>1.101</v>
      </c>
      <c r="P3600" s="6">
        <f t="shared" si="336"/>
        <v>40.78</v>
      </c>
      <c r="Q3600" t="str">
        <f t="shared" si="337"/>
        <v>theater</v>
      </c>
      <c r="R3600" t="str">
        <f t="shared" si="338"/>
        <v>plays</v>
      </c>
      <c r="S3600" s="10">
        <f t="shared" si="339"/>
        <v>41885.207638888889</v>
      </c>
      <c r="T3600" s="10">
        <f t="shared" si="340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41"/>
        <v>2.02</v>
      </c>
      <c r="P3601" s="6">
        <f t="shared" si="336"/>
        <v>59.41</v>
      </c>
      <c r="Q3601" t="str">
        <f t="shared" si="337"/>
        <v>theater</v>
      </c>
      <c r="R3601" t="str">
        <f t="shared" si="338"/>
        <v>plays</v>
      </c>
      <c r="S3601" s="10">
        <f t="shared" si="339"/>
        <v>42246</v>
      </c>
      <c r="T3601" s="10">
        <f t="shared" si="340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41"/>
        <v>1.3</v>
      </c>
      <c r="P3602" s="6">
        <f t="shared" si="336"/>
        <v>3.25</v>
      </c>
      <c r="Q3602" t="str">
        <f t="shared" si="337"/>
        <v>theater</v>
      </c>
      <c r="R3602" t="str">
        <f t="shared" si="338"/>
        <v>plays</v>
      </c>
      <c r="S3602" s="10">
        <f t="shared" si="339"/>
        <v>42656.849120370374</v>
      </c>
      <c r="T3602" s="10">
        <f t="shared" si="340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41"/>
        <v>1.0435000000000001</v>
      </c>
      <c r="P3603" s="6">
        <f t="shared" si="336"/>
        <v>39.380000000000003</v>
      </c>
      <c r="Q3603" t="str">
        <f t="shared" si="337"/>
        <v>theater</v>
      </c>
      <c r="R3603" t="str">
        <f t="shared" si="338"/>
        <v>plays</v>
      </c>
      <c r="S3603" s="10">
        <f t="shared" si="339"/>
        <v>42020.99863425926</v>
      </c>
      <c r="T3603" s="10">
        <f t="shared" si="340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41"/>
        <v>1.0004999999999999</v>
      </c>
      <c r="P3604" s="6">
        <f t="shared" si="336"/>
        <v>81.67</v>
      </c>
      <c r="Q3604" t="str">
        <f t="shared" si="337"/>
        <v>theater</v>
      </c>
      <c r="R3604" t="str">
        <f t="shared" si="338"/>
        <v>plays</v>
      </c>
      <c r="S3604" s="10">
        <f t="shared" si="339"/>
        <v>42507.894432870366</v>
      </c>
      <c r="T3604" s="10">
        <f t="shared" si="340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41"/>
        <v>1.7066666666666668</v>
      </c>
      <c r="P3605" s="6">
        <f t="shared" si="336"/>
        <v>44.91</v>
      </c>
      <c r="Q3605" t="str">
        <f t="shared" si="337"/>
        <v>theater</v>
      </c>
      <c r="R3605" t="str">
        <f t="shared" si="338"/>
        <v>plays</v>
      </c>
      <c r="S3605" s="10">
        <f t="shared" si="339"/>
        <v>42313.906018518523</v>
      </c>
      <c r="T3605" s="10">
        <f t="shared" si="340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41"/>
        <v>1.1283333333333334</v>
      </c>
      <c r="P3606" s="6">
        <f t="shared" si="336"/>
        <v>49.06</v>
      </c>
      <c r="Q3606" t="str">
        <f t="shared" si="337"/>
        <v>theater</v>
      </c>
      <c r="R3606" t="str">
        <f t="shared" si="338"/>
        <v>plays</v>
      </c>
      <c r="S3606" s="10">
        <f t="shared" si="339"/>
        <v>42489.290972222225</v>
      </c>
      <c r="T3606" s="10">
        <f t="shared" si="340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41"/>
        <v>1.84</v>
      </c>
      <c r="P3607" s="6">
        <f t="shared" si="336"/>
        <v>30.67</v>
      </c>
      <c r="Q3607" t="str">
        <f t="shared" si="337"/>
        <v>theater</v>
      </c>
      <c r="R3607" t="str">
        <f t="shared" si="338"/>
        <v>plays</v>
      </c>
      <c r="S3607" s="10">
        <f t="shared" si="339"/>
        <v>42413.793124999997</v>
      </c>
      <c r="T3607" s="10">
        <f t="shared" si="340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41"/>
        <v>1.3026666666666666</v>
      </c>
      <c r="P3608" s="6">
        <f t="shared" si="336"/>
        <v>61.06</v>
      </c>
      <c r="Q3608" t="str">
        <f t="shared" si="337"/>
        <v>theater</v>
      </c>
      <c r="R3608" t="str">
        <f t="shared" si="338"/>
        <v>plays</v>
      </c>
      <c r="S3608" s="10">
        <f t="shared" si="339"/>
        <v>42596.604826388888</v>
      </c>
      <c r="T3608" s="10">
        <f t="shared" si="340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41"/>
        <v>1.0545454545454545</v>
      </c>
      <c r="P3609" s="6">
        <f t="shared" si="336"/>
        <v>29</v>
      </c>
      <c r="Q3609" t="str">
        <f t="shared" si="337"/>
        <v>theater</v>
      </c>
      <c r="R3609" t="str">
        <f t="shared" si="338"/>
        <v>plays</v>
      </c>
      <c r="S3609" s="10">
        <f t="shared" si="339"/>
        <v>42353</v>
      </c>
      <c r="T3609" s="10">
        <f t="shared" si="340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41"/>
        <v>1</v>
      </c>
      <c r="P3610" s="6">
        <f t="shared" si="336"/>
        <v>29.63</v>
      </c>
      <c r="Q3610" t="str">
        <f t="shared" si="337"/>
        <v>theater</v>
      </c>
      <c r="R3610" t="str">
        <f t="shared" si="338"/>
        <v>plays</v>
      </c>
      <c r="S3610" s="10">
        <f t="shared" si="339"/>
        <v>42538.583333333328</v>
      </c>
      <c r="T3610" s="10">
        <f t="shared" si="340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41"/>
        <v>1.5331632653061225</v>
      </c>
      <c r="P3611" s="6">
        <f t="shared" si="336"/>
        <v>143.1</v>
      </c>
      <c r="Q3611" t="str">
        <f t="shared" si="337"/>
        <v>theater</v>
      </c>
      <c r="R3611" t="str">
        <f t="shared" si="338"/>
        <v>plays</v>
      </c>
      <c r="S3611" s="10">
        <f t="shared" si="339"/>
        <v>42459.950057870374</v>
      </c>
      <c r="T3611" s="10">
        <f t="shared" si="340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41"/>
        <v>1.623</v>
      </c>
      <c r="P3612" s="6">
        <f t="shared" si="336"/>
        <v>52.35</v>
      </c>
      <c r="Q3612" t="str">
        <f t="shared" si="337"/>
        <v>theater</v>
      </c>
      <c r="R3612" t="str">
        <f t="shared" si="338"/>
        <v>plays</v>
      </c>
      <c r="S3612" s="10">
        <f t="shared" si="339"/>
        <v>42233.432129629626</v>
      </c>
      <c r="T3612" s="10">
        <f t="shared" si="340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41"/>
        <v>1.36</v>
      </c>
      <c r="P3613" s="6">
        <f t="shared" si="336"/>
        <v>66.67</v>
      </c>
      <c r="Q3613" t="str">
        <f t="shared" si="337"/>
        <v>theater</v>
      </c>
      <c r="R3613" t="str">
        <f t="shared" si="338"/>
        <v>plays</v>
      </c>
      <c r="S3613" s="10">
        <f t="shared" si="339"/>
        <v>42102.370381944449</v>
      </c>
      <c r="T3613" s="10">
        <f t="shared" si="340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41"/>
        <v>1.444</v>
      </c>
      <c r="P3614" s="6">
        <f t="shared" si="336"/>
        <v>126.67</v>
      </c>
      <c r="Q3614" t="str">
        <f t="shared" si="337"/>
        <v>theater</v>
      </c>
      <c r="R3614" t="str">
        <f t="shared" si="338"/>
        <v>plays</v>
      </c>
      <c r="S3614" s="10">
        <f t="shared" si="339"/>
        <v>41799.726979166669</v>
      </c>
      <c r="T3614" s="10">
        <f t="shared" si="340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41"/>
        <v>1</v>
      </c>
      <c r="P3615" s="6">
        <f t="shared" si="336"/>
        <v>62.5</v>
      </c>
      <c r="Q3615" t="str">
        <f t="shared" si="337"/>
        <v>theater</v>
      </c>
      <c r="R3615" t="str">
        <f t="shared" si="338"/>
        <v>plays</v>
      </c>
      <c r="S3615" s="10">
        <f t="shared" si="339"/>
        <v>41818.58997685185</v>
      </c>
      <c r="T3615" s="10">
        <f t="shared" si="340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41"/>
        <v>1.008</v>
      </c>
      <c r="P3616" s="6">
        <f t="shared" si="336"/>
        <v>35.49</v>
      </c>
      <c r="Q3616" t="str">
        <f t="shared" si="337"/>
        <v>theater</v>
      </c>
      <c r="R3616" t="str">
        <f t="shared" si="338"/>
        <v>plays</v>
      </c>
      <c r="S3616" s="10">
        <f t="shared" si="339"/>
        <v>42174.041851851856</v>
      </c>
      <c r="T3616" s="10">
        <f t="shared" si="340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41"/>
        <v>1.0680000000000001</v>
      </c>
      <c r="P3617" s="6">
        <f t="shared" si="336"/>
        <v>37.08</v>
      </c>
      <c r="Q3617" t="str">
        <f t="shared" si="337"/>
        <v>theater</v>
      </c>
      <c r="R3617" t="str">
        <f t="shared" si="338"/>
        <v>plays</v>
      </c>
      <c r="S3617" s="10">
        <f t="shared" si="339"/>
        <v>42348.593703703707</v>
      </c>
      <c r="T3617" s="10">
        <f t="shared" si="340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41"/>
        <v>1.248</v>
      </c>
      <c r="P3618" s="6">
        <f t="shared" si="336"/>
        <v>69.33</v>
      </c>
      <c r="Q3618" t="str">
        <f t="shared" si="337"/>
        <v>theater</v>
      </c>
      <c r="R3618" t="str">
        <f t="shared" si="338"/>
        <v>plays</v>
      </c>
      <c r="S3618" s="10">
        <f t="shared" si="339"/>
        <v>42082.908148148148</v>
      </c>
      <c r="T3618" s="10">
        <f t="shared" si="340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41"/>
        <v>1.1891891891891893</v>
      </c>
      <c r="P3619" s="6">
        <f t="shared" si="336"/>
        <v>17.25</v>
      </c>
      <c r="Q3619" t="str">
        <f t="shared" si="337"/>
        <v>theater</v>
      </c>
      <c r="R3619" t="str">
        <f t="shared" si="338"/>
        <v>plays</v>
      </c>
      <c r="S3619" s="10">
        <f t="shared" si="339"/>
        <v>42794</v>
      </c>
      <c r="T3619" s="10">
        <f t="shared" si="340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41"/>
        <v>1.01</v>
      </c>
      <c r="P3620" s="6">
        <f t="shared" si="336"/>
        <v>36.07</v>
      </c>
      <c r="Q3620" t="str">
        <f t="shared" si="337"/>
        <v>theater</v>
      </c>
      <c r="R3620" t="str">
        <f t="shared" si="338"/>
        <v>plays</v>
      </c>
      <c r="S3620" s="10">
        <f t="shared" si="339"/>
        <v>42158.627893518518</v>
      </c>
      <c r="T3620" s="10">
        <f t="shared" si="340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41"/>
        <v>1.1299999999999999</v>
      </c>
      <c r="P3621" s="6">
        <f t="shared" si="336"/>
        <v>66.47</v>
      </c>
      <c r="Q3621" t="str">
        <f t="shared" si="337"/>
        <v>theater</v>
      </c>
      <c r="R3621" t="str">
        <f t="shared" si="338"/>
        <v>plays</v>
      </c>
      <c r="S3621" s="10">
        <f t="shared" si="339"/>
        <v>42693.916666666672</v>
      </c>
      <c r="T3621" s="10">
        <f t="shared" si="340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41"/>
        <v>1.0519047619047619</v>
      </c>
      <c r="P3622" s="6">
        <f t="shared" si="336"/>
        <v>56.07</v>
      </c>
      <c r="Q3622" t="str">
        <f t="shared" si="337"/>
        <v>theater</v>
      </c>
      <c r="R3622" t="str">
        <f t="shared" si="338"/>
        <v>plays</v>
      </c>
      <c r="S3622" s="10">
        <f t="shared" si="339"/>
        <v>42068.166666666672</v>
      </c>
      <c r="T3622" s="10">
        <f t="shared" si="340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41"/>
        <v>1.0973333333333333</v>
      </c>
      <c r="P3623" s="6">
        <f t="shared" si="336"/>
        <v>47.03</v>
      </c>
      <c r="Q3623" t="str">
        <f t="shared" si="337"/>
        <v>theater</v>
      </c>
      <c r="R3623" t="str">
        <f t="shared" si="338"/>
        <v>plays</v>
      </c>
      <c r="S3623" s="10">
        <f t="shared" si="339"/>
        <v>42643.875</v>
      </c>
      <c r="T3623" s="10">
        <f t="shared" si="340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41"/>
        <v>1.00099</v>
      </c>
      <c r="P3624" s="6">
        <f t="shared" si="336"/>
        <v>47.67</v>
      </c>
      <c r="Q3624" t="str">
        <f t="shared" si="337"/>
        <v>theater</v>
      </c>
      <c r="R3624" t="str">
        <f t="shared" si="338"/>
        <v>plays</v>
      </c>
      <c r="S3624" s="10">
        <f t="shared" si="339"/>
        <v>41910.140972222223</v>
      </c>
      <c r="T3624" s="10">
        <f t="shared" si="340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41"/>
        <v>1.2</v>
      </c>
      <c r="P3625" s="6">
        <f t="shared" si="336"/>
        <v>88.24</v>
      </c>
      <c r="Q3625" t="str">
        <f t="shared" si="337"/>
        <v>theater</v>
      </c>
      <c r="R3625" t="str">
        <f t="shared" si="338"/>
        <v>plays</v>
      </c>
      <c r="S3625" s="10">
        <f t="shared" si="339"/>
        <v>41846.291666666664</v>
      </c>
      <c r="T3625" s="10">
        <f t="shared" si="340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41"/>
        <v>1.0493333333333332</v>
      </c>
      <c r="P3626" s="6">
        <f t="shared" si="336"/>
        <v>80.72</v>
      </c>
      <c r="Q3626" t="str">
        <f t="shared" si="337"/>
        <v>theater</v>
      </c>
      <c r="R3626" t="str">
        <f t="shared" si="338"/>
        <v>plays</v>
      </c>
      <c r="S3626" s="10">
        <f t="shared" si="339"/>
        <v>42605.774189814809</v>
      </c>
      <c r="T3626" s="10">
        <f t="shared" si="340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41"/>
        <v>1.0266666666666666</v>
      </c>
      <c r="P3627" s="6">
        <f t="shared" si="336"/>
        <v>39.49</v>
      </c>
      <c r="Q3627" t="str">
        <f t="shared" si="337"/>
        <v>theater</v>
      </c>
      <c r="R3627" t="str">
        <f t="shared" si="338"/>
        <v>plays</v>
      </c>
      <c r="S3627" s="10">
        <f t="shared" si="339"/>
        <v>42187.652511574073</v>
      </c>
      <c r="T3627" s="10">
        <f t="shared" si="340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41"/>
        <v>1.0182500000000001</v>
      </c>
      <c r="P3628" s="6">
        <f t="shared" si="336"/>
        <v>84.85</v>
      </c>
      <c r="Q3628" t="str">
        <f t="shared" si="337"/>
        <v>theater</v>
      </c>
      <c r="R3628" t="str">
        <f t="shared" si="338"/>
        <v>plays</v>
      </c>
      <c r="S3628" s="10">
        <f t="shared" si="339"/>
        <v>41867.667326388888</v>
      </c>
      <c r="T3628" s="10">
        <f t="shared" si="340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41"/>
        <v>1</v>
      </c>
      <c r="P3629" s="6">
        <f t="shared" si="336"/>
        <v>68.97</v>
      </c>
      <c r="Q3629" t="str">
        <f t="shared" si="337"/>
        <v>theater</v>
      </c>
      <c r="R3629" t="str">
        <f t="shared" si="338"/>
        <v>plays</v>
      </c>
      <c r="S3629" s="10">
        <f t="shared" si="339"/>
        <v>42511.165972222225</v>
      </c>
      <c r="T3629" s="10">
        <f t="shared" si="340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41"/>
        <v>0</v>
      </c>
      <c r="P3630" s="6" t="e">
        <f t="shared" si="336"/>
        <v>#DIV/0!</v>
      </c>
      <c r="Q3630" t="str">
        <f t="shared" si="337"/>
        <v>theater</v>
      </c>
      <c r="R3630" t="str">
        <f t="shared" si="338"/>
        <v>musical</v>
      </c>
      <c r="S3630" s="10">
        <f t="shared" si="339"/>
        <v>42351.874953703707</v>
      </c>
      <c r="T3630" s="10">
        <f t="shared" si="340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41"/>
        <v>1.9999999999999999E-6</v>
      </c>
      <c r="P3631" s="6">
        <f t="shared" si="336"/>
        <v>1</v>
      </c>
      <c r="Q3631" t="str">
        <f t="shared" si="337"/>
        <v>theater</v>
      </c>
      <c r="R3631" t="str">
        <f t="shared" si="338"/>
        <v>musical</v>
      </c>
      <c r="S3631" s="10">
        <f t="shared" si="339"/>
        <v>42495.708333333328</v>
      </c>
      <c r="T3631" s="10">
        <f t="shared" si="340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41"/>
        <v>3.3333333333333332E-4</v>
      </c>
      <c r="P3632" s="6">
        <f t="shared" si="336"/>
        <v>1</v>
      </c>
      <c r="Q3632" t="str">
        <f t="shared" si="337"/>
        <v>theater</v>
      </c>
      <c r="R3632" t="str">
        <f t="shared" si="338"/>
        <v>musical</v>
      </c>
      <c r="S3632" s="10">
        <f t="shared" si="339"/>
        <v>41972.888773148152</v>
      </c>
      <c r="T3632" s="10">
        <f t="shared" si="340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41"/>
        <v>0.51023391812865493</v>
      </c>
      <c r="P3633" s="6">
        <f t="shared" si="336"/>
        <v>147.88</v>
      </c>
      <c r="Q3633" t="str">
        <f t="shared" si="337"/>
        <v>theater</v>
      </c>
      <c r="R3633" t="str">
        <f t="shared" si="338"/>
        <v>musical</v>
      </c>
      <c r="S3633" s="10">
        <f t="shared" si="339"/>
        <v>41905.165972222225</v>
      </c>
      <c r="T3633" s="10">
        <f t="shared" si="340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41"/>
        <v>0.2</v>
      </c>
      <c r="P3634" s="6">
        <f t="shared" si="336"/>
        <v>100</v>
      </c>
      <c r="Q3634" t="str">
        <f t="shared" si="337"/>
        <v>theater</v>
      </c>
      <c r="R3634" t="str">
        <f t="shared" si="338"/>
        <v>musical</v>
      </c>
      <c r="S3634" s="10">
        <f t="shared" si="339"/>
        <v>41966.936909722222</v>
      </c>
      <c r="T3634" s="10">
        <f t="shared" si="340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41"/>
        <v>0.35239999999999999</v>
      </c>
      <c r="P3635" s="6">
        <f t="shared" si="336"/>
        <v>56.84</v>
      </c>
      <c r="Q3635" t="str">
        <f t="shared" si="337"/>
        <v>theater</v>
      </c>
      <c r="R3635" t="str">
        <f t="shared" si="338"/>
        <v>musical</v>
      </c>
      <c r="S3635" s="10">
        <f t="shared" si="339"/>
        <v>42693.041666666672</v>
      </c>
      <c r="T3635" s="10">
        <f t="shared" si="340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41"/>
        <v>4.2466666666666666E-2</v>
      </c>
      <c r="P3636" s="6">
        <f t="shared" si="336"/>
        <v>176.94</v>
      </c>
      <c r="Q3636" t="str">
        <f t="shared" si="337"/>
        <v>theater</v>
      </c>
      <c r="R3636" t="str">
        <f t="shared" si="338"/>
        <v>musical</v>
      </c>
      <c r="S3636" s="10">
        <f t="shared" si="339"/>
        <v>42749.165972222225</v>
      </c>
      <c r="T3636" s="10">
        <f t="shared" si="340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41"/>
        <v>0.36457142857142855</v>
      </c>
      <c r="P3637" s="6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10">
        <f t="shared" si="339"/>
        <v>42480.88282407407</v>
      </c>
      <c r="T3637" s="10">
        <f t="shared" si="340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41"/>
        <v>0</v>
      </c>
      <c r="P3638" s="6" t="e">
        <f t="shared" si="336"/>
        <v>#DIV/0!</v>
      </c>
      <c r="Q3638" t="str">
        <f t="shared" si="337"/>
        <v>theater</v>
      </c>
      <c r="R3638" t="str">
        <f t="shared" si="338"/>
        <v>musical</v>
      </c>
      <c r="S3638" s="10">
        <f t="shared" si="339"/>
        <v>42261.694780092599</v>
      </c>
      <c r="T3638" s="10">
        <f t="shared" si="340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41"/>
        <v>0.30866666666666664</v>
      </c>
      <c r="P3639" s="6">
        <f t="shared" si="336"/>
        <v>66.14</v>
      </c>
      <c r="Q3639" t="str">
        <f t="shared" si="337"/>
        <v>theater</v>
      </c>
      <c r="R3639" t="str">
        <f t="shared" si="338"/>
        <v>musical</v>
      </c>
      <c r="S3639" s="10">
        <f t="shared" si="339"/>
        <v>42005.700636574074</v>
      </c>
      <c r="T3639" s="10">
        <f t="shared" si="340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41"/>
        <v>6.545454545454546E-2</v>
      </c>
      <c r="P3640" s="6">
        <f t="shared" si="336"/>
        <v>108</v>
      </c>
      <c r="Q3640" t="str">
        <f t="shared" si="337"/>
        <v>theater</v>
      </c>
      <c r="R3640" t="str">
        <f t="shared" si="338"/>
        <v>musical</v>
      </c>
      <c r="S3640" s="10">
        <f t="shared" si="339"/>
        <v>42113.631157407406</v>
      </c>
      <c r="T3640" s="10">
        <f t="shared" si="340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41"/>
        <v>4.0000000000000003E-5</v>
      </c>
      <c r="P3641" s="6">
        <f t="shared" si="336"/>
        <v>1</v>
      </c>
      <c r="Q3641" t="str">
        <f t="shared" si="337"/>
        <v>theater</v>
      </c>
      <c r="R3641" t="str">
        <f t="shared" si="338"/>
        <v>musical</v>
      </c>
      <c r="S3641" s="10">
        <f t="shared" si="339"/>
        <v>42650.632638888885</v>
      </c>
      <c r="T3641" s="10">
        <f t="shared" si="340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41"/>
        <v>5.5E-2</v>
      </c>
      <c r="P3642" s="6">
        <f t="shared" si="336"/>
        <v>18.329999999999998</v>
      </c>
      <c r="Q3642" t="str">
        <f t="shared" si="337"/>
        <v>theater</v>
      </c>
      <c r="R3642" t="str">
        <f t="shared" si="338"/>
        <v>musical</v>
      </c>
      <c r="S3642" s="10">
        <f t="shared" si="339"/>
        <v>42134.781597222223</v>
      </c>
      <c r="T3642" s="10">
        <f t="shared" si="340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41"/>
        <v>0</v>
      </c>
      <c r="P3643" s="6" t="e">
        <f t="shared" si="336"/>
        <v>#DIV/0!</v>
      </c>
      <c r="Q3643" t="str">
        <f t="shared" si="337"/>
        <v>theater</v>
      </c>
      <c r="R3643" t="str">
        <f t="shared" si="338"/>
        <v>musical</v>
      </c>
      <c r="S3643" s="10">
        <f t="shared" si="339"/>
        <v>41917.208333333336</v>
      </c>
      <c r="T3643" s="10">
        <f t="shared" si="340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41"/>
        <v>2.1428571428571429E-2</v>
      </c>
      <c r="P3644" s="6">
        <f t="shared" si="336"/>
        <v>7.5</v>
      </c>
      <c r="Q3644" t="str">
        <f t="shared" si="337"/>
        <v>theater</v>
      </c>
      <c r="R3644" t="str">
        <f t="shared" si="338"/>
        <v>musical</v>
      </c>
      <c r="S3644" s="10">
        <f t="shared" si="339"/>
        <v>42338.708333333328</v>
      </c>
      <c r="T3644" s="10">
        <f t="shared" si="340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41"/>
        <v>0</v>
      </c>
      <c r="P3645" s="6" t="e">
        <f t="shared" si="336"/>
        <v>#DIV/0!</v>
      </c>
      <c r="Q3645" t="str">
        <f t="shared" si="337"/>
        <v>theater</v>
      </c>
      <c r="R3645" t="str">
        <f t="shared" si="338"/>
        <v>musical</v>
      </c>
      <c r="S3645" s="10">
        <f t="shared" si="339"/>
        <v>42325.185636574075</v>
      </c>
      <c r="T3645" s="10">
        <f t="shared" si="340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41"/>
        <v>0.16420000000000001</v>
      </c>
      <c r="P3646" s="6">
        <f t="shared" si="336"/>
        <v>68.42</v>
      </c>
      <c r="Q3646" t="str">
        <f t="shared" si="337"/>
        <v>theater</v>
      </c>
      <c r="R3646" t="str">
        <f t="shared" si="338"/>
        <v>musical</v>
      </c>
      <c r="S3646" s="10">
        <f t="shared" si="339"/>
        <v>42437.207638888889</v>
      </c>
      <c r="T3646" s="10">
        <f t="shared" si="340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41"/>
        <v>1E-3</v>
      </c>
      <c r="P3647" s="6">
        <f t="shared" si="336"/>
        <v>1</v>
      </c>
      <c r="Q3647" t="str">
        <f t="shared" si="337"/>
        <v>theater</v>
      </c>
      <c r="R3647" t="str">
        <f t="shared" si="338"/>
        <v>musical</v>
      </c>
      <c r="S3647" s="10">
        <f t="shared" si="339"/>
        <v>42696.012013888889</v>
      </c>
      <c r="T3647" s="10">
        <f t="shared" si="340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41"/>
        <v>4.8099999999999997E-2</v>
      </c>
      <c r="P3648" s="6">
        <f t="shared" si="336"/>
        <v>60.13</v>
      </c>
      <c r="Q3648" t="str">
        <f t="shared" si="337"/>
        <v>theater</v>
      </c>
      <c r="R3648" t="str">
        <f t="shared" si="338"/>
        <v>musical</v>
      </c>
      <c r="S3648" s="10">
        <f t="shared" si="339"/>
        <v>42171.979166666672</v>
      </c>
      <c r="T3648" s="10">
        <f t="shared" si="340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41"/>
        <v>0.06</v>
      </c>
      <c r="P3649" s="6">
        <f t="shared" si="336"/>
        <v>15</v>
      </c>
      <c r="Q3649" t="str">
        <f t="shared" si="337"/>
        <v>theater</v>
      </c>
      <c r="R3649" t="str">
        <f t="shared" si="338"/>
        <v>musical</v>
      </c>
      <c r="S3649" s="10">
        <f t="shared" si="339"/>
        <v>42643.749155092592</v>
      </c>
      <c r="T3649" s="10">
        <f t="shared" si="340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41"/>
        <v>1.003825</v>
      </c>
      <c r="P3650" s="6">
        <f t="shared" ref="P3650:P3713" si="342">ROUND(E3650/L3650,2)</f>
        <v>550.04</v>
      </c>
      <c r="Q3650" t="str">
        <f t="shared" si="337"/>
        <v>theater</v>
      </c>
      <c r="R3650" t="str">
        <f t="shared" si="338"/>
        <v>plays</v>
      </c>
      <c r="S3650" s="10">
        <f t="shared" si="339"/>
        <v>41917.292187500003</v>
      </c>
      <c r="T3650" s="10">
        <f t="shared" si="340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341"/>
        <v>1.04</v>
      </c>
      <c r="P3651" s="6">
        <f t="shared" si="342"/>
        <v>97.5</v>
      </c>
      <c r="Q3651" t="str">
        <f t="shared" ref="Q3651:Q3714" si="343">LEFT($N3651,FIND("/",$N3651)-1)</f>
        <v>theater</v>
      </c>
      <c r="R3651" t="str">
        <f t="shared" ref="R3651:R3714" si="344">RIGHT($N3651,LEN($N3651)-FIND("/",$N3651))</f>
        <v>plays</v>
      </c>
      <c r="S3651" s="10">
        <f t="shared" ref="S3651:S3714" si="345">((($I3651/60)/60)/24)+DATE(1970,1,1)</f>
        <v>41806.712893518517</v>
      </c>
      <c r="T3651" s="10">
        <f t="shared" ref="T3651:T3714" si="346">((($J3651/60)/60)/24)+DATE(1970,1,1)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1"/>
        <v>1</v>
      </c>
      <c r="P3652" s="6">
        <f t="shared" si="342"/>
        <v>29.41</v>
      </c>
      <c r="Q3652" t="str">
        <f t="shared" si="343"/>
        <v>theater</v>
      </c>
      <c r="R3652" t="str">
        <f t="shared" si="344"/>
        <v>plays</v>
      </c>
      <c r="S3652" s="10">
        <f t="shared" si="345"/>
        <v>42402.478981481487</v>
      </c>
      <c r="T3652" s="10">
        <f t="shared" si="346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ref="O3653:O3716" si="347">$E3653/$D3653</f>
        <v>1.04</v>
      </c>
      <c r="P3653" s="6">
        <f t="shared" si="342"/>
        <v>57.78</v>
      </c>
      <c r="Q3653" t="str">
        <f t="shared" si="343"/>
        <v>theater</v>
      </c>
      <c r="R3653" t="str">
        <f t="shared" si="344"/>
        <v>plays</v>
      </c>
      <c r="S3653" s="10">
        <f t="shared" si="345"/>
        <v>41861.665972222225</v>
      </c>
      <c r="T3653" s="10">
        <f t="shared" si="346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7"/>
        <v>2.5066666666666668</v>
      </c>
      <c r="P3654" s="6">
        <f t="shared" si="342"/>
        <v>44.24</v>
      </c>
      <c r="Q3654" t="str">
        <f t="shared" si="343"/>
        <v>theater</v>
      </c>
      <c r="R3654" t="str">
        <f t="shared" si="344"/>
        <v>plays</v>
      </c>
      <c r="S3654" s="10">
        <f t="shared" si="345"/>
        <v>42607.165972222225</v>
      </c>
      <c r="T3654" s="10">
        <f t="shared" si="346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7"/>
        <v>1.0049999999999999</v>
      </c>
      <c r="P3655" s="6">
        <f t="shared" si="342"/>
        <v>60.91</v>
      </c>
      <c r="Q3655" t="str">
        <f t="shared" si="343"/>
        <v>theater</v>
      </c>
      <c r="R3655" t="str">
        <f t="shared" si="344"/>
        <v>plays</v>
      </c>
      <c r="S3655" s="10">
        <f t="shared" si="345"/>
        <v>42221.363506944443</v>
      </c>
      <c r="T3655" s="10">
        <f t="shared" si="346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7"/>
        <v>1.744</v>
      </c>
      <c r="P3656" s="6">
        <f t="shared" si="342"/>
        <v>68.84</v>
      </c>
      <c r="Q3656" t="str">
        <f t="shared" si="343"/>
        <v>theater</v>
      </c>
      <c r="R3656" t="str">
        <f t="shared" si="344"/>
        <v>plays</v>
      </c>
      <c r="S3656" s="10">
        <f t="shared" si="345"/>
        <v>42463.708333333328</v>
      </c>
      <c r="T3656" s="10">
        <f t="shared" si="346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7"/>
        <v>1.1626000000000001</v>
      </c>
      <c r="P3657" s="6">
        <f t="shared" si="342"/>
        <v>73.58</v>
      </c>
      <c r="Q3657" t="str">
        <f t="shared" si="343"/>
        <v>theater</v>
      </c>
      <c r="R3657" t="str">
        <f t="shared" si="344"/>
        <v>plays</v>
      </c>
      <c r="S3657" s="10">
        <f t="shared" si="345"/>
        <v>42203.290972222225</v>
      </c>
      <c r="T3657" s="10">
        <f t="shared" si="346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7"/>
        <v>1.0582</v>
      </c>
      <c r="P3658" s="6">
        <f t="shared" si="342"/>
        <v>115.02</v>
      </c>
      <c r="Q3658" t="str">
        <f t="shared" si="343"/>
        <v>theater</v>
      </c>
      <c r="R3658" t="str">
        <f t="shared" si="344"/>
        <v>plays</v>
      </c>
      <c r="S3658" s="10">
        <f t="shared" si="345"/>
        <v>42767.957638888889</v>
      </c>
      <c r="T3658" s="10">
        <f t="shared" si="346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7"/>
        <v>1.1074999999999999</v>
      </c>
      <c r="P3659" s="6">
        <f t="shared" si="342"/>
        <v>110.75</v>
      </c>
      <c r="Q3659" t="str">
        <f t="shared" si="343"/>
        <v>theater</v>
      </c>
      <c r="R3659" t="str">
        <f t="shared" si="344"/>
        <v>plays</v>
      </c>
      <c r="S3659" s="10">
        <f t="shared" si="345"/>
        <v>42522.904166666667</v>
      </c>
      <c r="T3659" s="10">
        <f t="shared" si="346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7"/>
        <v>1.0066666666666666</v>
      </c>
      <c r="P3660" s="6">
        <f t="shared" si="342"/>
        <v>75.5</v>
      </c>
      <c r="Q3660" t="str">
        <f t="shared" si="343"/>
        <v>theater</v>
      </c>
      <c r="R3660" t="str">
        <f t="shared" si="344"/>
        <v>plays</v>
      </c>
      <c r="S3660" s="10">
        <f t="shared" si="345"/>
        <v>41822.165972222225</v>
      </c>
      <c r="T3660" s="10">
        <f t="shared" si="346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7"/>
        <v>1.0203333333333333</v>
      </c>
      <c r="P3661" s="6">
        <f t="shared" si="342"/>
        <v>235.46</v>
      </c>
      <c r="Q3661" t="str">
        <f t="shared" si="343"/>
        <v>theater</v>
      </c>
      <c r="R3661" t="str">
        <f t="shared" si="344"/>
        <v>plays</v>
      </c>
      <c r="S3661" s="10">
        <f t="shared" si="345"/>
        <v>42082.610416666663</v>
      </c>
      <c r="T3661" s="10">
        <f t="shared" si="346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7"/>
        <v>1</v>
      </c>
      <c r="P3662" s="6">
        <f t="shared" si="342"/>
        <v>11.36</v>
      </c>
      <c r="Q3662" t="str">
        <f t="shared" si="343"/>
        <v>theater</v>
      </c>
      <c r="R3662" t="str">
        <f t="shared" si="344"/>
        <v>plays</v>
      </c>
      <c r="S3662" s="10">
        <f t="shared" si="345"/>
        <v>41996.881076388891</v>
      </c>
      <c r="T3662" s="10">
        <f t="shared" si="346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7"/>
        <v>1.1100000000000001</v>
      </c>
      <c r="P3663" s="6">
        <f t="shared" si="342"/>
        <v>92.5</v>
      </c>
      <c r="Q3663" t="str">
        <f t="shared" si="343"/>
        <v>theater</v>
      </c>
      <c r="R3663" t="str">
        <f t="shared" si="344"/>
        <v>plays</v>
      </c>
      <c r="S3663" s="10">
        <f t="shared" si="345"/>
        <v>42470.166666666672</v>
      </c>
      <c r="T3663" s="10">
        <f t="shared" si="346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7"/>
        <v>1.0142500000000001</v>
      </c>
      <c r="P3664" s="6">
        <f t="shared" si="342"/>
        <v>202.85</v>
      </c>
      <c r="Q3664" t="str">
        <f t="shared" si="343"/>
        <v>theater</v>
      </c>
      <c r="R3664" t="str">
        <f t="shared" si="344"/>
        <v>plays</v>
      </c>
      <c r="S3664" s="10">
        <f t="shared" si="345"/>
        <v>42094.178402777776</v>
      </c>
      <c r="T3664" s="10">
        <f t="shared" si="346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7"/>
        <v>1.04</v>
      </c>
      <c r="P3665" s="6">
        <f t="shared" si="342"/>
        <v>26</v>
      </c>
      <c r="Q3665" t="str">
        <f t="shared" si="343"/>
        <v>theater</v>
      </c>
      <c r="R3665" t="str">
        <f t="shared" si="344"/>
        <v>plays</v>
      </c>
      <c r="S3665" s="10">
        <f t="shared" si="345"/>
        <v>42725.493402777778</v>
      </c>
      <c r="T3665" s="10">
        <f t="shared" si="346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7"/>
        <v>1.09375</v>
      </c>
      <c r="P3666" s="6">
        <f t="shared" si="342"/>
        <v>46.05</v>
      </c>
      <c r="Q3666" t="str">
        <f t="shared" si="343"/>
        <v>theater</v>
      </c>
      <c r="R3666" t="str">
        <f t="shared" si="344"/>
        <v>plays</v>
      </c>
      <c r="S3666" s="10">
        <f t="shared" si="345"/>
        <v>42537.248715277776</v>
      </c>
      <c r="T3666" s="10">
        <f t="shared" si="346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7"/>
        <v>1.1516129032258065</v>
      </c>
      <c r="P3667" s="6">
        <f t="shared" si="342"/>
        <v>51</v>
      </c>
      <c r="Q3667" t="str">
        <f t="shared" si="343"/>
        <v>theater</v>
      </c>
      <c r="R3667" t="str">
        <f t="shared" si="344"/>
        <v>plays</v>
      </c>
      <c r="S3667" s="10">
        <f t="shared" si="345"/>
        <v>42305.829166666663</v>
      </c>
      <c r="T3667" s="10">
        <f t="shared" si="346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7"/>
        <v>1</v>
      </c>
      <c r="P3668" s="6">
        <f t="shared" si="342"/>
        <v>31.58</v>
      </c>
      <c r="Q3668" t="str">
        <f t="shared" si="343"/>
        <v>theater</v>
      </c>
      <c r="R3668" t="str">
        <f t="shared" si="344"/>
        <v>plays</v>
      </c>
      <c r="S3668" s="10">
        <f t="shared" si="345"/>
        <v>41844.291666666664</v>
      </c>
      <c r="T3668" s="10">
        <f t="shared" si="346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7"/>
        <v>1.0317033333333334</v>
      </c>
      <c r="P3669" s="6">
        <f t="shared" si="342"/>
        <v>53.36</v>
      </c>
      <c r="Q3669" t="str">
        <f t="shared" si="343"/>
        <v>theater</v>
      </c>
      <c r="R3669" t="str">
        <f t="shared" si="344"/>
        <v>plays</v>
      </c>
      <c r="S3669" s="10">
        <f t="shared" si="345"/>
        <v>42203.970127314817</v>
      </c>
      <c r="T3669" s="10">
        <f t="shared" si="346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7"/>
        <v>1.0349999999999999</v>
      </c>
      <c r="P3670" s="6">
        <f t="shared" si="342"/>
        <v>36.96</v>
      </c>
      <c r="Q3670" t="str">
        <f t="shared" si="343"/>
        <v>theater</v>
      </c>
      <c r="R3670" t="str">
        <f t="shared" si="344"/>
        <v>plays</v>
      </c>
      <c r="S3670" s="10">
        <f t="shared" si="345"/>
        <v>42208.772916666669</v>
      </c>
      <c r="T3670" s="10">
        <f t="shared" si="346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7"/>
        <v>1.3819999999999999</v>
      </c>
      <c r="P3671" s="6">
        <f t="shared" si="342"/>
        <v>81.290000000000006</v>
      </c>
      <c r="Q3671" t="str">
        <f t="shared" si="343"/>
        <v>theater</v>
      </c>
      <c r="R3671" t="str">
        <f t="shared" si="344"/>
        <v>plays</v>
      </c>
      <c r="S3671" s="10">
        <f t="shared" si="345"/>
        <v>42166.675196759257</v>
      </c>
      <c r="T3671" s="10">
        <f t="shared" si="346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7"/>
        <v>1.0954545454545455</v>
      </c>
      <c r="P3672" s="6">
        <f t="shared" si="342"/>
        <v>20.079999999999998</v>
      </c>
      <c r="Q3672" t="str">
        <f t="shared" si="343"/>
        <v>theater</v>
      </c>
      <c r="R3672" t="str">
        <f t="shared" si="344"/>
        <v>plays</v>
      </c>
      <c r="S3672" s="10">
        <f t="shared" si="345"/>
        <v>42155.958333333328</v>
      </c>
      <c r="T3672" s="10">
        <f t="shared" si="346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7"/>
        <v>1.0085714285714287</v>
      </c>
      <c r="P3673" s="6">
        <f t="shared" si="342"/>
        <v>88.25</v>
      </c>
      <c r="Q3673" t="str">
        <f t="shared" si="343"/>
        <v>theater</v>
      </c>
      <c r="R3673" t="str">
        <f t="shared" si="344"/>
        <v>plays</v>
      </c>
      <c r="S3673" s="10">
        <f t="shared" si="345"/>
        <v>41841.165972222225</v>
      </c>
      <c r="T3673" s="10">
        <f t="shared" si="346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7"/>
        <v>1.0153333333333334</v>
      </c>
      <c r="P3674" s="6">
        <f t="shared" si="342"/>
        <v>53.44</v>
      </c>
      <c r="Q3674" t="str">
        <f t="shared" si="343"/>
        <v>theater</v>
      </c>
      <c r="R3674" t="str">
        <f t="shared" si="344"/>
        <v>plays</v>
      </c>
      <c r="S3674" s="10">
        <f t="shared" si="345"/>
        <v>41908.946574074071</v>
      </c>
      <c r="T3674" s="10">
        <f t="shared" si="346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7"/>
        <v>1.13625</v>
      </c>
      <c r="P3675" s="6">
        <f t="shared" si="342"/>
        <v>39.869999999999997</v>
      </c>
      <c r="Q3675" t="str">
        <f t="shared" si="343"/>
        <v>theater</v>
      </c>
      <c r="R3675" t="str">
        <f t="shared" si="344"/>
        <v>plays</v>
      </c>
      <c r="S3675" s="10">
        <f t="shared" si="345"/>
        <v>41948.536111111112</v>
      </c>
      <c r="T3675" s="10">
        <f t="shared" si="346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7"/>
        <v>1</v>
      </c>
      <c r="P3676" s="6">
        <f t="shared" si="342"/>
        <v>145.16</v>
      </c>
      <c r="Q3676" t="str">
        <f t="shared" si="343"/>
        <v>theater</v>
      </c>
      <c r="R3676" t="str">
        <f t="shared" si="344"/>
        <v>plays</v>
      </c>
      <c r="S3676" s="10">
        <f t="shared" si="345"/>
        <v>42616.873020833329</v>
      </c>
      <c r="T3676" s="10">
        <f t="shared" si="346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7"/>
        <v>1.4</v>
      </c>
      <c r="P3677" s="6">
        <f t="shared" si="342"/>
        <v>23.33</v>
      </c>
      <c r="Q3677" t="str">
        <f t="shared" si="343"/>
        <v>theater</v>
      </c>
      <c r="R3677" t="str">
        <f t="shared" si="344"/>
        <v>plays</v>
      </c>
      <c r="S3677" s="10">
        <f t="shared" si="345"/>
        <v>42505.958333333328</v>
      </c>
      <c r="T3677" s="10">
        <f t="shared" si="346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7"/>
        <v>1.2875000000000001</v>
      </c>
      <c r="P3678" s="6">
        <f t="shared" si="342"/>
        <v>64.38</v>
      </c>
      <c r="Q3678" t="str">
        <f t="shared" si="343"/>
        <v>theater</v>
      </c>
      <c r="R3678" t="str">
        <f t="shared" si="344"/>
        <v>plays</v>
      </c>
      <c r="S3678" s="10">
        <f t="shared" si="345"/>
        <v>41894.815787037034</v>
      </c>
      <c r="T3678" s="10">
        <f t="shared" si="346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7"/>
        <v>1.0290416666666666</v>
      </c>
      <c r="P3679" s="6">
        <f t="shared" si="342"/>
        <v>62.05</v>
      </c>
      <c r="Q3679" t="str">
        <f t="shared" si="343"/>
        <v>theater</v>
      </c>
      <c r="R3679" t="str">
        <f t="shared" si="344"/>
        <v>plays</v>
      </c>
      <c r="S3679" s="10">
        <f t="shared" si="345"/>
        <v>41823.165972222225</v>
      </c>
      <c r="T3679" s="10">
        <f t="shared" si="346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7"/>
        <v>1.0249999999999999</v>
      </c>
      <c r="P3680" s="6">
        <f t="shared" si="342"/>
        <v>66.13</v>
      </c>
      <c r="Q3680" t="str">
        <f t="shared" si="343"/>
        <v>theater</v>
      </c>
      <c r="R3680" t="str">
        <f t="shared" si="344"/>
        <v>plays</v>
      </c>
      <c r="S3680" s="10">
        <f t="shared" si="345"/>
        <v>42155.531226851846</v>
      </c>
      <c r="T3680" s="10">
        <f t="shared" si="346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7"/>
        <v>1.101</v>
      </c>
      <c r="P3681" s="6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10">
        <f t="shared" si="345"/>
        <v>41821.207638888889</v>
      </c>
      <c r="T3681" s="10">
        <f t="shared" si="346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7"/>
        <v>1.1276666666666666</v>
      </c>
      <c r="P3682" s="6">
        <f t="shared" si="342"/>
        <v>99.5</v>
      </c>
      <c r="Q3682" t="str">
        <f t="shared" si="343"/>
        <v>theater</v>
      </c>
      <c r="R3682" t="str">
        <f t="shared" si="344"/>
        <v>plays</v>
      </c>
      <c r="S3682" s="10">
        <f t="shared" si="345"/>
        <v>42648.454097222217</v>
      </c>
      <c r="T3682" s="10">
        <f t="shared" si="346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7"/>
        <v>1.119</v>
      </c>
      <c r="P3683" s="6">
        <f t="shared" si="342"/>
        <v>62.17</v>
      </c>
      <c r="Q3683" t="str">
        <f t="shared" si="343"/>
        <v>theater</v>
      </c>
      <c r="R3683" t="str">
        <f t="shared" si="344"/>
        <v>plays</v>
      </c>
      <c r="S3683" s="10">
        <f t="shared" si="345"/>
        <v>42384.651504629626</v>
      </c>
      <c r="T3683" s="10">
        <f t="shared" si="346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7"/>
        <v>1.3919999999999999</v>
      </c>
      <c r="P3684" s="6">
        <f t="shared" si="342"/>
        <v>62.33</v>
      </c>
      <c r="Q3684" t="str">
        <f t="shared" si="343"/>
        <v>theater</v>
      </c>
      <c r="R3684" t="str">
        <f t="shared" si="344"/>
        <v>plays</v>
      </c>
      <c r="S3684" s="10">
        <f t="shared" si="345"/>
        <v>41806.290972222225</v>
      </c>
      <c r="T3684" s="10">
        <f t="shared" si="346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7"/>
        <v>1.1085714285714285</v>
      </c>
      <c r="P3685" s="6">
        <f t="shared" si="342"/>
        <v>58.79</v>
      </c>
      <c r="Q3685" t="str">
        <f t="shared" si="343"/>
        <v>theater</v>
      </c>
      <c r="R3685" t="str">
        <f t="shared" si="344"/>
        <v>plays</v>
      </c>
      <c r="S3685" s="10">
        <f t="shared" si="345"/>
        <v>42663.116851851853</v>
      </c>
      <c r="T3685" s="10">
        <f t="shared" si="346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7"/>
        <v>1.3906666666666667</v>
      </c>
      <c r="P3686" s="6">
        <f t="shared" si="342"/>
        <v>45.35</v>
      </c>
      <c r="Q3686" t="str">
        <f t="shared" si="343"/>
        <v>theater</v>
      </c>
      <c r="R3686" t="str">
        <f t="shared" si="344"/>
        <v>plays</v>
      </c>
      <c r="S3686" s="10">
        <f t="shared" si="345"/>
        <v>42249.180393518516</v>
      </c>
      <c r="T3686" s="10">
        <f t="shared" si="346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7"/>
        <v>1.0569999999999999</v>
      </c>
      <c r="P3687" s="6">
        <f t="shared" si="342"/>
        <v>41.94</v>
      </c>
      <c r="Q3687" t="str">
        <f t="shared" si="343"/>
        <v>theater</v>
      </c>
      <c r="R3687" t="str">
        <f t="shared" si="344"/>
        <v>plays</v>
      </c>
      <c r="S3687" s="10">
        <f t="shared" si="345"/>
        <v>41778.875</v>
      </c>
      <c r="T3687" s="10">
        <f t="shared" si="346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7"/>
        <v>1.0142857142857142</v>
      </c>
      <c r="P3688" s="6">
        <f t="shared" si="342"/>
        <v>59.17</v>
      </c>
      <c r="Q3688" t="str">
        <f t="shared" si="343"/>
        <v>theater</v>
      </c>
      <c r="R3688" t="str">
        <f t="shared" si="344"/>
        <v>plays</v>
      </c>
      <c r="S3688" s="10">
        <f t="shared" si="345"/>
        <v>42245.165972222225</v>
      </c>
      <c r="T3688" s="10">
        <f t="shared" si="346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7"/>
        <v>1.0024500000000001</v>
      </c>
      <c r="P3689" s="6">
        <f t="shared" si="342"/>
        <v>200.49</v>
      </c>
      <c r="Q3689" t="str">
        <f t="shared" si="343"/>
        <v>theater</v>
      </c>
      <c r="R3689" t="str">
        <f t="shared" si="344"/>
        <v>plays</v>
      </c>
      <c r="S3689" s="10">
        <f t="shared" si="345"/>
        <v>41817.218229166669</v>
      </c>
      <c r="T3689" s="10">
        <f t="shared" si="346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7"/>
        <v>1.0916666666666666</v>
      </c>
      <c r="P3690" s="6">
        <f t="shared" si="342"/>
        <v>83.97</v>
      </c>
      <c r="Q3690" t="str">
        <f t="shared" si="343"/>
        <v>theater</v>
      </c>
      <c r="R3690" t="str">
        <f t="shared" si="344"/>
        <v>plays</v>
      </c>
      <c r="S3690" s="10">
        <f t="shared" si="345"/>
        <v>41859.787083333329</v>
      </c>
      <c r="T3690" s="10">
        <f t="shared" si="346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7"/>
        <v>1.1833333333333333</v>
      </c>
      <c r="P3691" s="6">
        <f t="shared" si="342"/>
        <v>57.26</v>
      </c>
      <c r="Q3691" t="str">
        <f t="shared" si="343"/>
        <v>theater</v>
      </c>
      <c r="R3691" t="str">
        <f t="shared" si="344"/>
        <v>plays</v>
      </c>
      <c r="S3691" s="10">
        <f t="shared" si="345"/>
        <v>42176.934027777781</v>
      </c>
      <c r="T3691" s="10">
        <f t="shared" si="346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7"/>
        <v>1.2</v>
      </c>
      <c r="P3692" s="6">
        <f t="shared" si="342"/>
        <v>58.06</v>
      </c>
      <c r="Q3692" t="str">
        <f t="shared" si="343"/>
        <v>theater</v>
      </c>
      <c r="R3692" t="str">
        <f t="shared" si="344"/>
        <v>plays</v>
      </c>
      <c r="S3692" s="10">
        <f t="shared" si="345"/>
        <v>41970.639849537038</v>
      </c>
      <c r="T3692" s="10">
        <f t="shared" si="346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7"/>
        <v>1.2796000000000001</v>
      </c>
      <c r="P3693" s="6">
        <f t="shared" si="342"/>
        <v>186.8</v>
      </c>
      <c r="Q3693" t="str">
        <f t="shared" si="343"/>
        <v>theater</v>
      </c>
      <c r="R3693" t="str">
        <f t="shared" si="344"/>
        <v>plays</v>
      </c>
      <c r="S3693" s="10">
        <f t="shared" si="345"/>
        <v>42065.207638888889</v>
      </c>
      <c r="T3693" s="10">
        <f t="shared" si="346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7"/>
        <v>1.26</v>
      </c>
      <c r="P3694" s="6">
        <f t="shared" si="342"/>
        <v>74.12</v>
      </c>
      <c r="Q3694" t="str">
        <f t="shared" si="343"/>
        <v>theater</v>
      </c>
      <c r="R3694" t="str">
        <f t="shared" si="344"/>
        <v>plays</v>
      </c>
      <c r="S3694" s="10">
        <f t="shared" si="345"/>
        <v>41901</v>
      </c>
      <c r="T3694" s="10">
        <f t="shared" si="346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7"/>
        <v>1.2912912912912913</v>
      </c>
      <c r="P3695" s="6">
        <f t="shared" si="342"/>
        <v>30.71</v>
      </c>
      <c r="Q3695" t="str">
        <f t="shared" si="343"/>
        <v>theater</v>
      </c>
      <c r="R3695" t="str">
        <f t="shared" si="344"/>
        <v>plays</v>
      </c>
      <c r="S3695" s="10">
        <f t="shared" si="345"/>
        <v>42338.9375</v>
      </c>
      <c r="T3695" s="10">
        <f t="shared" si="346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7"/>
        <v>1.0742857142857143</v>
      </c>
      <c r="P3696" s="6">
        <f t="shared" si="342"/>
        <v>62.67</v>
      </c>
      <c r="Q3696" t="str">
        <f t="shared" si="343"/>
        <v>theater</v>
      </c>
      <c r="R3696" t="str">
        <f t="shared" si="344"/>
        <v>plays</v>
      </c>
      <c r="S3696" s="10">
        <f t="shared" si="345"/>
        <v>42527.083333333328</v>
      </c>
      <c r="T3696" s="10">
        <f t="shared" si="346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7"/>
        <v>1.00125</v>
      </c>
      <c r="P3697" s="6">
        <f t="shared" si="342"/>
        <v>121.36</v>
      </c>
      <c r="Q3697" t="str">
        <f t="shared" si="343"/>
        <v>theater</v>
      </c>
      <c r="R3697" t="str">
        <f t="shared" si="344"/>
        <v>plays</v>
      </c>
      <c r="S3697" s="10">
        <f t="shared" si="345"/>
        <v>42015.870486111111</v>
      </c>
      <c r="T3697" s="10">
        <f t="shared" si="346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7"/>
        <v>1.55</v>
      </c>
      <c r="P3698" s="6">
        <f t="shared" si="342"/>
        <v>39.74</v>
      </c>
      <c r="Q3698" t="str">
        <f t="shared" si="343"/>
        <v>theater</v>
      </c>
      <c r="R3698" t="str">
        <f t="shared" si="344"/>
        <v>plays</v>
      </c>
      <c r="S3698" s="10">
        <f t="shared" si="345"/>
        <v>42048.617083333331</v>
      </c>
      <c r="T3698" s="10">
        <f t="shared" si="346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7"/>
        <v>1.08</v>
      </c>
      <c r="P3699" s="6">
        <f t="shared" si="342"/>
        <v>72</v>
      </c>
      <c r="Q3699" t="str">
        <f t="shared" si="343"/>
        <v>theater</v>
      </c>
      <c r="R3699" t="str">
        <f t="shared" si="344"/>
        <v>plays</v>
      </c>
      <c r="S3699" s="10">
        <f t="shared" si="345"/>
        <v>42500.465833333335</v>
      </c>
      <c r="T3699" s="10">
        <f t="shared" si="346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7"/>
        <v>1.1052</v>
      </c>
      <c r="P3700" s="6">
        <f t="shared" si="342"/>
        <v>40.630000000000003</v>
      </c>
      <c r="Q3700" t="str">
        <f t="shared" si="343"/>
        <v>theater</v>
      </c>
      <c r="R3700" t="str">
        <f t="shared" si="344"/>
        <v>plays</v>
      </c>
      <c r="S3700" s="10">
        <f t="shared" si="345"/>
        <v>42431.806562500002</v>
      </c>
      <c r="T3700" s="10">
        <f t="shared" si="346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7"/>
        <v>1.008</v>
      </c>
      <c r="P3701" s="6">
        <f t="shared" si="342"/>
        <v>63</v>
      </c>
      <c r="Q3701" t="str">
        <f t="shared" si="343"/>
        <v>theater</v>
      </c>
      <c r="R3701" t="str">
        <f t="shared" si="344"/>
        <v>plays</v>
      </c>
      <c r="S3701" s="10">
        <f t="shared" si="345"/>
        <v>41927.602037037039</v>
      </c>
      <c r="T3701" s="10">
        <f t="shared" si="346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7"/>
        <v>1.212</v>
      </c>
      <c r="P3702" s="6">
        <f t="shared" si="342"/>
        <v>33.67</v>
      </c>
      <c r="Q3702" t="str">
        <f t="shared" si="343"/>
        <v>theater</v>
      </c>
      <c r="R3702" t="str">
        <f t="shared" si="344"/>
        <v>plays</v>
      </c>
      <c r="S3702" s="10">
        <f t="shared" si="345"/>
        <v>41912.666666666664</v>
      </c>
      <c r="T3702" s="10">
        <f t="shared" si="346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7"/>
        <v>1.0033333333333334</v>
      </c>
      <c r="P3703" s="6">
        <f t="shared" si="342"/>
        <v>38.590000000000003</v>
      </c>
      <c r="Q3703" t="str">
        <f t="shared" si="343"/>
        <v>theater</v>
      </c>
      <c r="R3703" t="str">
        <f t="shared" si="344"/>
        <v>plays</v>
      </c>
      <c r="S3703" s="10">
        <f t="shared" si="345"/>
        <v>42159.541585648149</v>
      </c>
      <c r="T3703" s="10">
        <f t="shared" si="346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7"/>
        <v>1.0916666666666666</v>
      </c>
      <c r="P3704" s="6">
        <f t="shared" si="342"/>
        <v>155.94999999999999</v>
      </c>
      <c r="Q3704" t="str">
        <f t="shared" si="343"/>
        <v>theater</v>
      </c>
      <c r="R3704" t="str">
        <f t="shared" si="344"/>
        <v>plays</v>
      </c>
      <c r="S3704" s="10">
        <f t="shared" si="345"/>
        <v>42561.957638888889</v>
      </c>
      <c r="T3704" s="10">
        <f t="shared" si="346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7"/>
        <v>1.2342857142857142</v>
      </c>
      <c r="P3705" s="6">
        <f t="shared" si="342"/>
        <v>43.2</v>
      </c>
      <c r="Q3705" t="str">
        <f t="shared" si="343"/>
        <v>theater</v>
      </c>
      <c r="R3705" t="str">
        <f t="shared" si="344"/>
        <v>plays</v>
      </c>
      <c r="S3705" s="10">
        <f t="shared" si="345"/>
        <v>42595.290972222225</v>
      </c>
      <c r="T3705" s="10">
        <f t="shared" si="346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7"/>
        <v>1.3633666666666666</v>
      </c>
      <c r="P3706" s="6">
        <f t="shared" si="342"/>
        <v>15.15</v>
      </c>
      <c r="Q3706" t="str">
        <f t="shared" si="343"/>
        <v>theater</v>
      </c>
      <c r="R3706" t="str">
        <f t="shared" si="344"/>
        <v>plays</v>
      </c>
      <c r="S3706" s="10">
        <f t="shared" si="345"/>
        <v>42521.689745370371</v>
      </c>
      <c r="T3706" s="10">
        <f t="shared" si="346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7"/>
        <v>1.0346657233816767</v>
      </c>
      <c r="P3707" s="6">
        <f t="shared" si="342"/>
        <v>83.57</v>
      </c>
      <c r="Q3707" t="str">
        <f t="shared" si="343"/>
        <v>theater</v>
      </c>
      <c r="R3707" t="str">
        <f t="shared" si="344"/>
        <v>plays</v>
      </c>
      <c r="S3707" s="10">
        <f t="shared" si="345"/>
        <v>41813.75</v>
      </c>
      <c r="T3707" s="10">
        <f t="shared" si="346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7"/>
        <v>1.2133333333333334</v>
      </c>
      <c r="P3708" s="6">
        <f t="shared" si="342"/>
        <v>140</v>
      </c>
      <c r="Q3708" t="str">
        <f t="shared" si="343"/>
        <v>theater</v>
      </c>
      <c r="R3708" t="str">
        <f t="shared" si="344"/>
        <v>plays</v>
      </c>
      <c r="S3708" s="10">
        <f t="shared" si="345"/>
        <v>41894.913761574076</v>
      </c>
      <c r="T3708" s="10">
        <f t="shared" si="346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7"/>
        <v>1.86</v>
      </c>
      <c r="P3709" s="6">
        <f t="shared" si="342"/>
        <v>80.87</v>
      </c>
      <c r="Q3709" t="str">
        <f t="shared" si="343"/>
        <v>theater</v>
      </c>
      <c r="R3709" t="str">
        <f t="shared" si="344"/>
        <v>plays</v>
      </c>
      <c r="S3709" s="10">
        <f t="shared" si="345"/>
        <v>42573.226388888885</v>
      </c>
      <c r="T3709" s="10">
        <f t="shared" si="346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7"/>
        <v>3</v>
      </c>
      <c r="P3710" s="6">
        <f t="shared" si="342"/>
        <v>53.85</v>
      </c>
      <c r="Q3710" t="str">
        <f t="shared" si="343"/>
        <v>theater</v>
      </c>
      <c r="R3710" t="str">
        <f t="shared" si="344"/>
        <v>plays</v>
      </c>
      <c r="S3710" s="10">
        <f t="shared" si="345"/>
        <v>41824.142199074071</v>
      </c>
      <c r="T3710" s="10">
        <f t="shared" si="346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7"/>
        <v>1.0825</v>
      </c>
      <c r="P3711" s="6">
        <f t="shared" si="342"/>
        <v>30.93</v>
      </c>
      <c r="Q3711" t="str">
        <f t="shared" si="343"/>
        <v>theater</v>
      </c>
      <c r="R3711" t="str">
        <f t="shared" si="344"/>
        <v>plays</v>
      </c>
      <c r="S3711" s="10">
        <f t="shared" si="345"/>
        <v>41815.707708333335</v>
      </c>
      <c r="T3711" s="10">
        <f t="shared" si="346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7"/>
        <v>1.4115384615384616</v>
      </c>
      <c r="P3712" s="6">
        <f t="shared" si="342"/>
        <v>67.959999999999994</v>
      </c>
      <c r="Q3712" t="str">
        <f t="shared" si="343"/>
        <v>theater</v>
      </c>
      <c r="R3712" t="str">
        <f t="shared" si="344"/>
        <v>plays</v>
      </c>
      <c r="S3712" s="10">
        <f t="shared" si="345"/>
        <v>42097.576249999998</v>
      </c>
      <c r="T3712" s="10">
        <f t="shared" si="346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7"/>
        <v>1.1399999999999999</v>
      </c>
      <c r="P3713" s="6">
        <f t="shared" si="342"/>
        <v>27.14</v>
      </c>
      <c r="Q3713" t="str">
        <f t="shared" si="343"/>
        <v>theater</v>
      </c>
      <c r="R3713" t="str">
        <f t="shared" si="344"/>
        <v>plays</v>
      </c>
      <c r="S3713" s="10">
        <f t="shared" si="345"/>
        <v>41805.666666666664</v>
      </c>
      <c r="T3713" s="10">
        <f t="shared" si="346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7"/>
        <v>1.5373333333333334</v>
      </c>
      <c r="P3714" s="6">
        <f t="shared" ref="P3714:P3777" si="348">ROUND(E3714/L3714,2)</f>
        <v>110.87</v>
      </c>
      <c r="Q3714" t="str">
        <f t="shared" si="343"/>
        <v>theater</v>
      </c>
      <c r="R3714" t="str">
        <f t="shared" si="344"/>
        <v>plays</v>
      </c>
      <c r="S3714" s="10">
        <f t="shared" si="345"/>
        <v>42155.290972222225</v>
      </c>
      <c r="T3714" s="10">
        <f t="shared" si="346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347"/>
        <v>1.0149999999999999</v>
      </c>
      <c r="P3715" s="6">
        <f t="shared" si="348"/>
        <v>106.84</v>
      </c>
      <c r="Q3715" t="str">
        <f t="shared" ref="Q3715:Q3778" si="349">LEFT($N3715,FIND("/",$N3715)-1)</f>
        <v>theater</v>
      </c>
      <c r="R3715" t="str">
        <f t="shared" ref="R3715:R3778" si="350">RIGHT($N3715,LEN($N3715)-FIND("/",$N3715))</f>
        <v>plays</v>
      </c>
      <c r="S3715" s="10">
        <f t="shared" ref="S3715:S3778" si="351">((($I3715/60)/60)/24)+DATE(1970,1,1)</f>
        <v>42525.738032407404</v>
      </c>
      <c r="T3715" s="10">
        <f t="shared" ref="T3715:T3778" si="352">((($J3715/60)/60)/24)+DATE(1970,1,1)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7"/>
        <v>1.0235000000000001</v>
      </c>
      <c r="P3716" s="6">
        <f t="shared" si="348"/>
        <v>105.52</v>
      </c>
      <c r="Q3716" t="str">
        <f t="shared" si="349"/>
        <v>theater</v>
      </c>
      <c r="R3716" t="str">
        <f t="shared" si="350"/>
        <v>plays</v>
      </c>
      <c r="S3716" s="10">
        <f t="shared" si="351"/>
        <v>42150.165972222225</v>
      </c>
      <c r="T3716" s="10">
        <f t="shared" si="352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ref="O3717:O3780" si="353">$E3717/$D3717</f>
        <v>1.0257142857142858</v>
      </c>
      <c r="P3717" s="6">
        <f t="shared" si="348"/>
        <v>132.96</v>
      </c>
      <c r="Q3717" t="str">
        <f t="shared" si="349"/>
        <v>theater</v>
      </c>
      <c r="R3717" t="str">
        <f t="shared" si="350"/>
        <v>plays</v>
      </c>
      <c r="S3717" s="10">
        <f t="shared" si="351"/>
        <v>42094.536111111112</v>
      </c>
      <c r="T3717" s="10">
        <f t="shared" si="352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53"/>
        <v>1.5575000000000001</v>
      </c>
      <c r="P3718" s="6">
        <f t="shared" si="348"/>
        <v>51.92</v>
      </c>
      <c r="Q3718" t="str">
        <f t="shared" si="349"/>
        <v>theater</v>
      </c>
      <c r="R3718" t="str">
        <f t="shared" si="350"/>
        <v>plays</v>
      </c>
      <c r="S3718" s="10">
        <f t="shared" si="351"/>
        <v>42390.887835648144</v>
      </c>
      <c r="T3718" s="10">
        <f t="shared" si="352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53"/>
        <v>1.0075000000000001</v>
      </c>
      <c r="P3719" s="6">
        <f t="shared" si="348"/>
        <v>310</v>
      </c>
      <c r="Q3719" t="str">
        <f t="shared" si="349"/>
        <v>theater</v>
      </c>
      <c r="R3719" t="str">
        <f t="shared" si="350"/>
        <v>plays</v>
      </c>
      <c r="S3719" s="10">
        <f t="shared" si="351"/>
        <v>42133.866307870368</v>
      </c>
      <c r="T3719" s="10">
        <f t="shared" si="352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53"/>
        <v>2.3940000000000001</v>
      </c>
      <c r="P3720" s="6">
        <f t="shared" si="348"/>
        <v>26.02</v>
      </c>
      <c r="Q3720" t="str">
        <f t="shared" si="349"/>
        <v>theater</v>
      </c>
      <c r="R3720" t="str">
        <f t="shared" si="350"/>
        <v>plays</v>
      </c>
      <c r="S3720" s="10">
        <f t="shared" si="351"/>
        <v>42062.716145833328</v>
      </c>
      <c r="T3720" s="10">
        <f t="shared" si="352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53"/>
        <v>2.1</v>
      </c>
      <c r="P3721" s="6">
        <f t="shared" si="348"/>
        <v>105</v>
      </c>
      <c r="Q3721" t="str">
        <f t="shared" si="349"/>
        <v>theater</v>
      </c>
      <c r="R3721" t="str">
        <f t="shared" si="350"/>
        <v>plays</v>
      </c>
      <c r="S3721" s="10">
        <f t="shared" si="351"/>
        <v>42177.729930555557</v>
      </c>
      <c r="T3721" s="10">
        <f t="shared" si="352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53"/>
        <v>1.0451515151515152</v>
      </c>
      <c r="P3722" s="6">
        <f t="shared" si="348"/>
        <v>86.23</v>
      </c>
      <c r="Q3722" t="str">
        <f t="shared" si="349"/>
        <v>theater</v>
      </c>
      <c r="R3722" t="str">
        <f t="shared" si="350"/>
        <v>plays</v>
      </c>
      <c r="S3722" s="10">
        <f t="shared" si="351"/>
        <v>42187.993125000001</v>
      </c>
      <c r="T3722" s="10">
        <f t="shared" si="352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53"/>
        <v>1.008</v>
      </c>
      <c r="P3723" s="6">
        <f t="shared" si="348"/>
        <v>114.55</v>
      </c>
      <c r="Q3723" t="str">
        <f t="shared" si="349"/>
        <v>theater</v>
      </c>
      <c r="R3723" t="str">
        <f t="shared" si="350"/>
        <v>plays</v>
      </c>
      <c r="S3723" s="10">
        <f t="shared" si="351"/>
        <v>41948.977824074071</v>
      </c>
      <c r="T3723" s="10">
        <f t="shared" si="352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53"/>
        <v>1.1120000000000001</v>
      </c>
      <c r="P3724" s="6">
        <f t="shared" si="348"/>
        <v>47.66</v>
      </c>
      <c r="Q3724" t="str">
        <f t="shared" si="349"/>
        <v>theater</v>
      </c>
      <c r="R3724" t="str">
        <f t="shared" si="350"/>
        <v>plays</v>
      </c>
      <c r="S3724" s="10">
        <f t="shared" si="351"/>
        <v>42411.957638888889</v>
      </c>
      <c r="T3724" s="10">
        <f t="shared" si="352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53"/>
        <v>1.0204444444444445</v>
      </c>
      <c r="P3725" s="6">
        <f t="shared" si="348"/>
        <v>72.89</v>
      </c>
      <c r="Q3725" t="str">
        <f t="shared" si="349"/>
        <v>theater</v>
      </c>
      <c r="R3725" t="str">
        <f t="shared" si="350"/>
        <v>plays</v>
      </c>
      <c r="S3725" s="10">
        <f t="shared" si="351"/>
        <v>41973.794699074075</v>
      </c>
      <c r="T3725" s="10">
        <f t="shared" si="352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53"/>
        <v>1.0254767441860466</v>
      </c>
      <c r="P3726" s="6">
        <f t="shared" si="348"/>
        <v>49.55</v>
      </c>
      <c r="Q3726" t="str">
        <f t="shared" si="349"/>
        <v>theater</v>
      </c>
      <c r="R3726" t="str">
        <f t="shared" si="350"/>
        <v>plays</v>
      </c>
      <c r="S3726" s="10">
        <f t="shared" si="351"/>
        <v>42494.958333333328</v>
      </c>
      <c r="T3726" s="10">
        <f t="shared" si="352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53"/>
        <v>1.27</v>
      </c>
      <c r="P3727" s="6">
        <f t="shared" si="348"/>
        <v>25.4</v>
      </c>
      <c r="Q3727" t="str">
        <f t="shared" si="349"/>
        <v>theater</v>
      </c>
      <c r="R3727" t="str">
        <f t="shared" si="350"/>
        <v>plays</v>
      </c>
      <c r="S3727" s="10">
        <f t="shared" si="351"/>
        <v>42418.895833333328</v>
      </c>
      <c r="T3727" s="10">
        <f t="shared" si="352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53"/>
        <v>3.3870588235294119</v>
      </c>
      <c r="P3728" s="6">
        <f t="shared" si="348"/>
        <v>62.59</v>
      </c>
      <c r="Q3728" t="str">
        <f t="shared" si="349"/>
        <v>theater</v>
      </c>
      <c r="R3728" t="str">
        <f t="shared" si="350"/>
        <v>plays</v>
      </c>
      <c r="S3728" s="10">
        <f t="shared" si="351"/>
        <v>42489.875</v>
      </c>
      <c r="T3728" s="10">
        <f t="shared" si="352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53"/>
        <v>1.0075000000000001</v>
      </c>
      <c r="P3729" s="6">
        <f t="shared" si="348"/>
        <v>61.06</v>
      </c>
      <c r="Q3729" t="str">
        <f t="shared" si="349"/>
        <v>theater</v>
      </c>
      <c r="R3729" t="str">
        <f t="shared" si="350"/>
        <v>plays</v>
      </c>
      <c r="S3729" s="10">
        <f t="shared" si="351"/>
        <v>42663.204861111109</v>
      </c>
      <c r="T3729" s="10">
        <f t="shared" si="352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53"/>
        <v>9.3100000000000002E-2</v>
      </c>
      <c r="P3730" s="6">
        <f t="shared" si="348"/>
        <v>60.06</v>
      </c>
      <c r="Q3730" t="str">
        <f t="shared" si="349"/>
        <v>theater</v>
      </c>
      <c r="R3730" t="str">
        <f t="shared" si="350"/>
        <v>plays</v>
      </c>
      <c r="S3730" s="10">
        <f t="shared" si="351"/>
        <v>42235.171018518522</v>
      </c>
      <c r="T3730" s="10">
        <f t="shared" si="352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53"/>
        <v>7.2400000000000006E-2</v>
      </c>
      <c r="P3731" s="6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10">
        <f t="shared" si="351"/>
        <v>42086.16333333333</v>
      </c>
      <c r="T3731" s="10">
        <f t="shared" si="352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53"/>
        <v>0.1</v>
      </c>
      <c r="P3732" s="6">
        <f t="shared" si="348"/>
        <v>100</v>
      </c>
      <c r="Q3732" t="str">
        <f t="shared" si="349"/>
        <v>theater</v>
      </c>
      <c r="R3732" t="str">
        <f t="shared" si="350"/>
        <v>plays</v>
      </c>
      <c r="S3732" s="10">
        <f t="shared" si="351"/>
        <v>42233.677766203706</v>
      </c>
      <c r="T3732" s="10">
        <f t="shared" si="352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53"/>
        <v>0.11272727272727273</v>
      </c>
      <c r="P3733" s="6">
        <f t="shared" si="348"/>
        <v>51.67</v>
      </c>
      <c r="Q3733" t="str">
        <f t="shared" si="349"/>
        <v>theater</v>
      </c>
      <c r="R3733" t="str">
        <f t="shared" si="350"/>
        <v>plays</v>
      </c>
      <c r="S3733" s="10">
        <f t="shared" si="351"/>
        <v>42014.140972222223</v>
      </c>
      <c r="T3733" s="10">
        <f t="shared" si="352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53"/>
        <v>0.15411764705882353</v>
      </c>
      <c r="P3734" s="6">
        <f t="shared" si="348"/>
        <v>32.75</v>
      </c>
      <c r="Q3734" t="str">
        <f t="shared" si="349"/>
        <v>theater</v>
      </c>
      <c r="R3734" t="str">
        <f t="shared" si="350"/>
        <v>plays</v>
      </c>
      <c r="S3734" s="10">
        <f t="shared" si="351"/>
        <v>42028.5</v>
      </c>
      <c r="T3734" s="10">
        <f t="shared" si="352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53"/>
        <v>0</v>
      </c>
      <c r="P3735" s="6" t="e">
        <f t="shared" si="348"/>
        <v>#DIV/0!</v>
      </c>
      <c r="Q3735" t="str">
        <f t="shared" si="349"/>
        <v>theater</v>
      </c>
      <c r="R3735" t="str">
        <f t="shared" si="350"/>
        <v>plays</v>
      </c>
      <c r="S3735" s="10">
        <f t="shared" si="351"/>
        <v>42112.9375</v>
      </c>
      <c r="T3735" s="10">
        <f t="shared" si="352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53"/>
        <v>0.28466666666666668</v>
      </c>
      <c r="P3736" s="6">
        <f t="shared" si="348"/>
        <v>61</v>
      </c>
      <c r="Q3736" t="str">
        <f t="shared" si="349"/>
        <v>theater</v>
      </c>
      <c r="R3736" t="str">
        <f t="shared" si="350"/>
        <v>plays</v>
      </c>
      <c r="S3736" s="10">
        <f t="shared" si="351"/>
        <v>42149.901574074072</v>
      </c>
      <c r="T3736" s="10">
        <f t="shared" si="352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53"/>
        <v>0.13333333333333333</v>
      </c>
      <c r="P3737" s="6">
        <f t="shared" si="348"/>
        <v>10</v>
      </c>
      <c r="Q3737" t="str">
        <f t="shared" si="349"/>
        <v>theater</v>
      </c>
      <c r="R3737" t="str">
        <f t="shared" si="350"/>
        <v>plays</v>
      </c>
      <c r="S3737" s="10">
        <f t="shared" si="351"/>
        <v>42152.693159722221</v>
      </c>
      <c r="T3737" s="10">
        <f t="shared" si="352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53"/>
        <v>6.6666666666666671E-3</v>
      </c>
      <c r="P3738" s="6">
        <f t="shared" si="348"/>
        <v>10</v>
      </c>
      <c r="Q3738" t="str">
        <f t="shared" si="349"/>
        <v>theater</v>
      </c>
      <c r="R3738" t="str">
        <f t="shared" si="350"/>
        <v>plays</v>
      </c>
      <c r="S3738" s="10">
        <f t="shared" si="351"/>
        <v>42086.75</v>
      </c>
      <c r="T3738" s="10">
        <f t="shared" si="352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53"/>
        <v>0.21428571428571427</v>
      </c>
      <c r="P3739" s="6">
        <f t="shared" si="348"/>
        <v>37.5</v>
      </c>
      <c r="Q3739" t="str">
        <f t="shared" si="349"/>
        <v>theater</v>
      </c>
      <c r="R3739" t="str">
        <f t="shared" si="350"/>
        <v>plays</v>
      </c>
      <c r="S3739" s="10">
        <f t="shared" si="351"/>
        <v>42320.290972222225</v>
      </c>
      <c r="T3739" s="10">
        <f t="shared" si="352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53"/>
        <v>0.18</v>
      </c>
      <c r="P3740" s="6">
        <f t="shared" si="348"/>
        <v>45</v>
      </c>
      <c r="Q3740" t="str">
        <f t="shared" si="349"/>
        <v>theater</v>
      </c>
      <c r="R3740" t="str">
        <f t="shared" si="350"/>
        <v>plays</v>
      </c>
      <c r="S3740" s="10">
        <f t="shared" si="351"/>
        <v>41835.916666666664</v>
      </c>
      <c r="T3740" s="10">
        <f t="shared" si="352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53"/>
        <v>0.20125000000000001</v>
      </c>
      <c r="P3741" s="6">
        <f t="shared" si="348"/>
        <v>100.63</v>
      </c>
      <c r="Q3741" t="str">
        <f t="shared" si="349"/>
        <v>theater</v>
      </c>
      <c r="R3741" t="str">
        <f t="shared" si="350"/>
        <v>plays</v>
      </c>
      <c r="S3741" s="10">
        <f t="shared" si="351"/>
        <v>42568.449861111112</v>
      </c>
      <c r="T3741" s="10">
        <f t="shared" si="352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53"/>
        <v>0.17899999999999999</v>
      </c>
      <c r="P3742" s="6">
        <f t="shared" si="348"/>
        <v>25.57</v>
      </c>
      <c r="Q3742" t="str">
        <f t="shared" si="349"/>
        <v>theater</v>
      </c>
      <c r="R3742" t="str">
        <f t="shared" si="350"/>
        <v>plays</v>
      </c>
      <c r="S3742" s="10">
        <f t="shared" si="351"/>
        <v>41863.079143518517</v>
      </c>
      <c r="T3742" s="10">
        <f t="shared" si="352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53"/>
        <v>0</v>
      </c>
      <c r="P3743" s="6" t="e">
        <f t="shared" si="348"/>
        <v>#DIV/0!</v>
      </c>
      <c r="Q3743" t="str">
        <f t="shared" si="349"/>
        <v>theater</v>
      </c>
      <c r="R3743" t="str">
        <f t="shared" si="350"/>
        <v>plays</v>
      </c>
      <c r="S3743" s="10">
        <f t="shared" si="351"/>
        <v>42355.920717592591</v>
      </c>
      <c r="T3743" s="10">
        <f t="shared" si="352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53"/>
        <v>0.02</v>
      </c>
      <c r="P3744" s="6">
        <f t="shared" si="348"/>
        <v>25</v>
      </c>
      <c r="Q3744" t="str">
        <f t="shared" si="349"/>
        <v>theater</v>
      </c>
      <c r="R3744" t="str">
        <f t="shared" si="350"/>
        <v>plays</v>
      </c>
      <c r="S3744" s="10">
        <f t="shared" si="351"/>
        <v>41888.214629629627</v>
      </c>
      <c r="T3744" s="10">
        <f t="shared" si="352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53"/>
        <v>0</v>
      </c>
      <c r="P3745" s="6" t="e">
        <f t="shared" si="348"/>
        <v>#DIV/0!</v>
      </c>
      <c r="Q3745" t="str">
        <f t="shared" si="349"/>
        <v>theater</v>
      </c>
      <c r="R3745" t="str">
        <f t="shared" si="350"/>
        <v>plays</v>
      </c>
      <c r="S3745" s="10">
        <f t="shared" si="351"/>
        <v>41823.710231481484</v>
      </c>
      <c r="T3745" s="10">
        <f t="shared" si="352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53"/>
        <v>0</v>
      </c>
      <c r="P3746" s="6" t="e">
        <f t="shared" si="348"/>
        <v>#DIV/0!</v>
      </c>
      <c r="Q3746" t="str">
        <f t="shared" si="349"/>
        <v>theater</v>
      </c>
      <c r="R3746" t="str">
        <f t="shared" si="350"/>
        <v>plays</v>
      </c>
      <c r="S3746" s="10">
        <f t="shared" si="351"/>
        <v>41825.165972222225</v>
      </c>
      <c r="T3746" s="10">
        <f t="shared" si="352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53"/>
        <v>0.1</v>
      </c>
      <c r="P3747" s="6">
        <f t="shared" si="348"/>
        <v>10</v>
      </c>
      <c r="Q3747" t="str">
        <f t="shared" si="349"/>
        <v>theater</v>
      </c>
      <c r="R3747" t="str">
        <f t="shared" si="350"/>
        <v>plays</v>
      </c>
      <c r="S3747" s="10">
        <f t="shared" si="351"/>
        <v>41861.697939814818</v>
      </c>
      <c r="T3747" s="10">
        <f t="shared" si="352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53"/>
        <v>2.3764705882352941E-2</v>
      </c>
      <c r="P3748" s="6">
        <f t="shared" si="348"/>
        <v>202</v>
      </c>
      <c r="Q3748" t="str">
        <f t="shared" si="349"/>
        <v>theater</v>
      </c>
      <c r="R3748" t="str">
        <f t="shared" si="350"/>
        <v>plays</v>
      </c>
      <c r="S3748" s="10">
        <f t="shared" si="351"/>
        <v>42651.389340277776</v>
      </c>
      <c r="T3748" s="10">
        <f t="shared" si="352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53"/>
        <v>0.01</v>
      </c>
      <c r="P3749" s="6">
        <f t="shared" si="348"/>
        <v>25</v>
      </c>
      <c r="Q3749" t="str">
        <f t="shared" si="349"/>
        <v>theater</v>
      </c>
      <c r="R3749" t="str">
        <f t="shared" si="350"/>
        <v>plays</v>
      </c>
      <c r="S3749" s="10">
        <f t="shared" si="351"/>
        <v>42190.957638888889</v>
      </c>
      <c r="T3749" s="10">
        <f t="shared" si="352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53"/>
        <v>1.0351999999999999</v>
      </c>
      <c r="P3750" s="6">
        <f t="shared" si="348"/>
        <v>99.54</v>
      </c>
      <c r="Q3750" t="str">
        <f t="shared" si="349"/>
        <v>theater</v>
      </c>
      <c r="R3750" t="str">
        <f t="shared" si="350"/>
        <v>musical</v>
      </c>
      <c r="S3750" s="10">
        <f t="shared" si="351"/>
        <v>42416.249305555553</v>
      </c>
      <c r="T3750" s="10">
        <f t="shared" si="352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53"/>
        <v>1.05</v>
      </c>
      <c r="P3751" s="6">
        <f t="shared" si="348"/>
        <v>75</v>
      </c>
      <c r="Q3751" t="str">
        <f t="shared" si="349"/>
        <v>theater</v>
      </c>
      <c r="R3751" t="str">
        <f t="shared" si="350"/>
        <v>musical</v>
      </c>
      <c r="S3751" s="10">
        <f t="shared" si="351"/>
        <v>42489.165972222225</v>
      </c>
      <c r="T3751" s="10">
        <f t="shared" si="352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53"/>
        <v>1.0044999999999999</v>
      </c>
      <c r="P3752" s="6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10">
        <f t="shared" si="351"/>
        <v>42045.332638888889</v>
      </c>
      <c r="T3752" s="10">
        <f t="shared" si="352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53"/>
        <v>1.3260000000000001</v>
      </c>
      <c r="P3753" s="6">
        <f t="shared" si="348"/>
        <v>120.55</v>
      </c>
      <c r="Q3753" t="str">
        <f t="shared" si="349"/>
        <v>theater</v>
      </c>
      <c r="R3753" t="str">
        <f t="shared" si="350"/>
        <v>musical</v>
      </c>
      <c r="S3753" s="10">
        <f t="shared" si="351"/>
        <v>42462.993900462956</v>
      </c>
      <c r="T3753" s="10">
        <f t="shared" si="352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53"/>
        <v>1.1299999999999999</v>
      </c>
      <c r="P3754" s="6">
        <f t="shared" si="348"/>
        <v>37.67</v>
      </c>
      <c r="Q3754" t="str">
        <f t="shared" si="349"/>
        <v>theater</v>
      </c>
      <c r="R3754" t="str">
        <f t="shared" si="350"/>
        <v>musical</v>
      </c>
      <c r="S3754" s="10">
        <f t="shared" si="351"/>
        <v>42659.875</v>
      </c>
      <c r="T3754" s="10">
        <f t="shared" si="352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53"/>
        <v>1.0334000000000001</v>
      </c>
      <c r="P3755" s="6">
        <f t="shared" si="348"/>
        <v>172.23</v>
      </c>
      <c r="Q3755" t="str">
        <f t="shared" si="349"/>
        <v>theater</v>
      </c>
      <c r="R3755" t="str">
        <f t="shared" si="350"/>
        <v>musical</v>
      </c>
      <c r="S3755" s="10">
        <f t="shared" si="351"/>
        <v>42158</v>
      </c>
      <c r="T3755" s="10">
        <f t="shared" si="352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53"/>
        <v>1.2</v>
      </c>
      <c r="P3756" s="6">
        <f t="shared" si="348"/>
        <v>111.11</v>
      </c>
      <c r="Q3756" t="str">
        <f t="shared" si="349"/>
        <v>theater</v>
      </c>
      <c r="R3756" t="str">
        <f t="shared" si="350"/>
        <v>musical</v>
      </c>
      <c r="S3756" s="10">
        <f t="shared" si="351"/>
        <v>41846.207638888889</v>
      </c>
      <c r="T3756" s="10">
        <f t="shared" si="352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53"/>
        <v>1.2963636363636364</v>
      </c>
      <c r="P3757" s="6">
        <f t="shared" si="348"/>
        <v>25.46</v>
      </c>
      <c r="Q3757" t="str">
        <f t="shared" si="349"/>
        <v>theater</v>
      </c>
      <c r="R3757" t="str">
        <f t="shared" si="350"/>
        <v>musical</v>
      </c>
      <c r="S3757" s="10">
        <f t="shared" si="351"/>
        <v>42475.866979166662</v>
      </c>
      <c r="T3757" s="10">
        <f t="shared" si="352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53"/>
        <v>1.0111111111111111</v>
      </c>
      <c r="P3758" s="6">
        <f t="shared" si="348"/>
        <v>267.64999999999998</v>
      </c>
      <c r="Q3758" t="str">
        <f t="shared" si="349"/>
        <v>theater</v>
      </c>
      <c r="R3758" t="str">
        <f t="shared" si="350"/>
        <v>musical</v>
      </c>
      <c r="S3758" s="10">
        <f t="shared" si="351"/>
        <v>41801.814791666664</v>
      </c>
      <c r="T3758" s="10">
        <f t="shared" si="352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53"/>
        <v>1.0851428571428572</v>
      </c>
      <c r="P3759" s="6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10">
        <f t="shared" si="351"/>
        <v>41974.850868055553</v>
      </c>
      <c r="T3759" s="10">
        <f t="shared" si="352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53"/>
        <v>1.0233333333333334</v>
      </c>
      <c r="P3760" s="6">
        <f t="shared" si="348"/>
        <v>59.04</v>
      </c>
      <c r="Q3760" t="str">
        <f t="shared" si="349"/>
        <v>theater</v>
      </c>
      <c r="R3760" t="str">
        <f t="shared" si="350"/>
        <v>musical</v>
      </c>
      <c r="S3760" s="10">
        <f t="shared" si="351"/>
        <v>41778.208333333336</v>
      </c>
      <c r="T3760" s="10">
        <f t="shared" si="352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53"/>
        <v>1.1024425000000002</v>
      </c>
      <c r="P3761" s="6">
        <f t="shared" si="348"/>
        <v>50.11</v>
      </c>
      <c r="Q3761" t="str">
        <f t="shared" si="349"/>
        <v>theater</v>
      </c>
      <c r="R3761" t="str">
        <f t="shared" si="350"/>
        <v>musical</v>
      </c>
      <c r="S3761" s="10">
        <f t="shared" si="351"/>
        <v>42242.108252314814</v>
      </c>
      <c r="T3761" s="10">
        <f t="shared" si="352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53"/>
        <v>1.010154</v>
      </c>
      <c r="P3762" s="6">
        <f t="shared" si="348"/>
        <v>55.5</v>
      </c>
      <c r="Q3762" t="str">
        <f t="shared" si="349"/>
        <v>theater</v>
      </c>
      <c r="R3762" t="str">
        <f t="shared" si="350"/>
        <v>musical</v>
      </c>
      <c r="S3762" s="10">
        <f t="shared" si="351"/>
        <v>41764.525300925925</v>
      </c>
      <c r="T3762" s="10">
        <f t="shared" si="352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53"/>
        <v>1</v>
      </c>
      <c r="P3763" s="6">
        <f t="shared" si="348"/>
        <v>166.67</v>
      </c>
      <c r="Q3763" t="str">
        <f t="shared" si="349"/>
        <v>theater</v>
      </c>
      <c r="R3763" t="str">
        <f t="shared" si="350"/>
        <v>musical</v>
      </c>
      <c r="S3763" s="10">
        <f t="shared" si="351"/>
        <v>42226.958333333328</v>
      </c>
      <c r="T3763" s="10">
        <f t="shared" si="352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53"/>
        <v>1.0624</v>
      </c>
      <c r="P3764" s="6">
        <f t="shared" si="348"/>
        <v>47.43</v>
      </c>
      <c r="Q3764" t="str">
        <f t="shared" si="349"/>
        <v>theater</v>
      </c>
      <c r="R3764" t="str">
        <f t="shared" si="350"/>
        <v>musical</v>
      </c>
      <c r="S3764" s="10">
        <f t="shared" si="351"/>
        <v>42218.813530092593</v>
      </c>
      <c r="T3764" s="10">
        <f t="shared" si="352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53"/>
        <v>1</v>
      </c>
      <c r="P3765" s="6">
        <f t="shared" si="348"/>
        <v>64.94</v>
      </c>
      <c r="Q3765" t="str">
        <f t="shared" si="349"/>
        <v>theater</v>
      </c>
      <c r="R3765" t="str">
        <f t="shared" si="350"/>
        <v>musical</v>
      </c>
      <c r="S3765" s="10">
        <f t="shared" si="351"/>
        <v>42095.708634259259</v>
      </c>
      <c r="T3765" s="10">
        <f t="shared" si="352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53"/>
        <v>1</v>
      </c>
      <c r="P3766" s="6">
        <f t="shared" si="348"/>
        <v>55.56</v>
      </c>
      <c r="Q3766" t="str">
        <f t="shared" si="349"/>
        <v>theater</v>
      </c>
      <c r="R3766" t="str">
        <f t="shared" si="350"/>
        <v>musical</v>
      </c>
      <c r="S3766" s="10">
        <f t="shared" si="351"/>
        <v>42519.024999999994</v>
      </c>
      <c r="T3766" s="10">
        <f t="shared" si="352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53"/>
        <v>1.1345714285714286</v>
      </c>
      <c r="P3767" s="6">
        <f t="shared" si="348"/>
        <v>74.22</v>
      </c>
      <c r="Q3767" t="str">
        <f t="shared" si="349"/>
        <v>theater</v>
      </c>
      <c r="R3767" t="str">
        <f t="shared" si="350"/>
        <v>musical</v>
      </c>
      <c r="S3767" s="10">
        <f t="shared" si="351"/>
        <v>41850.776412037041</v>
      </c>
      <c r="T3767" s="10">
        <f t="shared" si="352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53"/>
        <v>1.0265010000000001</v>
      </c>
      <c r="P3768" s="6">
        <f t="shared" si="348"/>
        <v>106.93</v>
      </c>
      <c r="Q3768" t="str">
        <f t="shared" si="349"/>
        <v>theater</v>
      </c>
      <c r="R3768" t="str">
        <f t="shared" si="350"/>
        <v>musical</v>
      </c>
      <c r="S3768" s="10">
        <f t="shared" si="351"/>
        <v>41823.167187500003</v>
      </c>
      <c r="T3768" s="10">
        <f t="shared" si="352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53"/>
        <v>1.1675</v>
      </c>
      <c r="P3769" s="6">
        <f t="shared" si="348"/>
        <v>41.7</v>
      </c>
      <c r="Q3769" t="str">
        <f t="shared" si="349"/>
        <v>theater</v>
      </c>
      <c r="R3769" t="str">
        <f t="shared" si="350"/>
        <v>musical</v>
      </c>
      <c r="S3769" s="10">
        <f t="shared" si="351"/>
        <v>42064.207638888889</v>
      </c>
      <c r="T3769" s="10">
        <f t="shared" si="352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53"/>
        <v>1.0765274999999999</v>
      </c>
      <c r="P3770" s="6">
        <f t="shared" si="348"/>
        <v>74.239999999999995</v>
      </c>
      <c r="Q3770" t="str">
        <f t="shared" si="349"/>
        <v>theater</v>
      </c>
      <c r="R3770" t="str">
        <f t="shared" si="350"/>
        <v>musical</v>
      </c>
      <c r="S3770" s="10">
        <f t="shared" si="351"/>
        <v>41802.727893518517</v>
      </c>
      <c r="T3770" s="10">
        <f t="shared" si="352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53"/>
        <v>1</v>
      </c>
      <c r="P3771" s="6">
        <f t="shared" si="348"/>
        <v>73.33</v>
      </c>
      <c r="Q3771" t="str">
        <f t="shared" si="349"/>
        <v>theater</v>
      </c>
      <c r="R3771" t="str">
        <f t="shared" si="350"/>
        <v>musical</v>
      </c>
      <c r="S3771" s="10">
        <f t="shared" si="351"/>
        <v>42475.598136574074</v>
      </c>
      <c r="T3771" s="10">
        <f t="shared" si="352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53"/>
        <v>1</v>
      </c>
      <c r="P3772" s="6">
        <f t="shared" si="348"/>
        <v>100</v>
      </c>
      <c r="Q3772" t="str">
        <f t="shared" si="349"/>
        <v>theater</v>
      </c>
      <c r="R3772" t="str">
        <f t="shared" si="350"/>
        <v>musical</v>
      </c>
      <c r="S3772" s="10">
        <f t="shared" si="351"/>
        <v>42168.930671296301</v>
      </c>
      <c r="T3772" s="10">
        <f t="shared" si="352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53"/>
        <v>1.46</v>
      </c>
      <c r="P3773" s="6">
        <f t="shared" si="348"/>
        <v>38.42</v>
      </c>
      <c r="Q3773" t="str">
        <f t="shared" si="349"/>
        <v>theater</v>
      </c>
      <c r="R3773" t="str">
        <f t="shared" si="350"/>
        <v>musical</v>
      </c>
      <c r="S3773" s="10">
        <f t="shared" si="351"/>
        <v>42508</v>
      </c>
      <c r="T3773" s="10">
        <f t="shared" si="352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53"/>
        <v>1.1020000000000001</v>
      </c>
      <c r="P3774" s="6">
        <f t="shared" si="348"/>
        <v>166.97</v>
      </c>
      <c r="Q3774" t="str">
        <f t="shared" si="349"/>
        <v>theater</v>
      </c>
      <c r="R3774" t="str">
        <f t="shared" si="350"/>
        <v>musical</v>
      </c>
      <c r="S3774" s="10">
        <f t="shared" si="351"/>
        <v>42703.25</v>
      </c>
      <c r="T3774" s="10">
        <f t="shared" si="352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53"/>
        <v>1.0820000000000001</v>
      </c>
      <c r="P3775" s="6">
        <f t="shared" si="348"/>
        <v>94.91</v>
      </c>
      <c r="Q3775" t="str">
        <f t="shared" si="349"/>
        <v>theater</v>
      </c>
      <c r="R3775" t="str">
        <f t="shared" si="350"/>
        <v>musical</v>
      </c>
      <c r="S3775" s="10">
        <f t="shared" si="351"/>
        <v>42689.088888888888</v>
      </c>
      <c r="T3775" s="10">
        <f t="shared" si="352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53"/>
        <v>1</v>
      </c>
      <c r="P3776" s="6">
        <f t="shared" si="348"/>
        <v>100</v>
      </c>
      <c r="Q3776" t="str">
        <f t="shared" si="349"/>
        <v>theater</v>
      </c>
      <c r="R3776" t="str">
        <f t="shared" si="350"/>
        <v>musical</v>
      </c>
      <c r="S3776" s="10">
        <f t="shared" si="351"/>
        <v>42103.792303240742</v>
      </c>
      <c r="T3776" s="10">
        <f t="shared" si="352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53"/>
        <v>1.0024999999999999</v>
      </c>
      <c r="P3777" s="6">
        <f t="shared" si="348"/>
        <v>143.21</v>
      </c>
      <c r="Q3777" t="str">
        <f t="shared" si="349"/>
        <v>theater</v>
      </c>
      <c r="R3777" t="str">
        <f t="shared" si="350"/>
        <v>musical</v>
      </c>
      <c r="S3777" s="10">
        <f t="shared" si="351"/>
        <v>42103.166666666672</v>
      </c>
      <c r="T3777" s="10">
        <f t="shared" si="352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53"/>
        <v>1.0671250000000001</v>
      </c>
      <c r="P3778" s="6">
        <f t="shared" ref="P3778:P3841" si="354">ROUND(E3778/L3778,2)</f>
        <v>90.82</v>
      </c>
      <c r="Q3778" t="str">
        <f t="shared" si="349"/>
        <v>theater</v>
      </c>
      <c r="R3778" t="str">
        <f t="shared" si="350"/>
        <v>musical</v>
      </c>
      <c r="S3778" s="10">
        <f t="shared" si="351"/>
        <v>41852.041666666664</v>
      </c>
      <c r="T3778" s="10">
        <f t="shared" si="352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353"/>
        <v>1.4319999999999999</v>
      </c>
      <c r="P3779" s="6">
        <f t="shared" si="354"/>
        <v>48.54</v>
      </c>
      <c r="Q3779" t="str">
        <f t="shared" ref="Q3779:Q3842" si="355">LEFT($N3779,FIND("/",$N3779)-1)</f>
        <v>theater</v>
      </c>
      <c r="R3779" t="str">
        <f t="shared" ref="R3779:R3842" si="356">RIGHT($N3779,LEN($N3779)-FIND("/",$N3779))</f>
        <v>musical</v>
      </c>
      <c r="S3779" s="10">
        <f t="shared" ref="S3779:S3842" si="357">((($I3779/60)/60)/24)+DATE(1970,1,1)</f>
        <v>41909.166666666664</v>
      </c>
      <c r="T3779" s="10">
        <f t="shared" ref="T3779:T3842" si="358">((($J3779/60)/60)/24)+DATE(1970,1,1)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3"/>
        <v>1.0504166666666668</v>
      </c>
      <c r="P3780" s="6">
        <f t="shared" si="354"/>
        <v>70.03</v>
      </c>
      <c r="Q3780" t="str">
        <f t="shared" si="355"/>
        <v>theater</v>
      </c>
      <c r="R3780" t="str">
        <f t="shared" si="356"/>
        <v>musical</v>
      </c>
      <c r="S3780" s="10">
        <f t="shared" si="357"/>
        <v>42049.819212962961</v>
      </c>
      <c r="T3780" s="10">
        <f t="shared" si="358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ref="O3781:O3844" si="359">$E3781/$D3781</f>
        <v>1.0398000000000001</v>
      </c>
      <c r="P3781" s="6">
        <f t="shared" si="354"/>
        <v>135.63</v>
      </c>
      <c r="Q3781" t="str">
        <f t="shared" si="355"/>
        <v>theater</v>
      </c>
      <c r="R3781" t="str">
        <f t="shared" si="356"/>
        <v>musical</v>
      </c>
      <c r="S3781" s="10">
        <f t="shared" si="357"/>
        <v>42455.693750000006</v>
      </c>
      <c r="T3781" s="10">
        <f t="shared" si="358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9"/>
        <v>1.2</v>
      </c>
      <c r="P3782" s="6">
        <f t="shared" si="354"/>
        <v>100</v>
      </c>
      <c r="Q3782" t="str">
        <f t="shared" si="355"/>
        <v>theater</v>
      </c>
      <c r="R3782" t="str">
        <f t="shared" si="356"/>
        <v>musical</v>
      </c>
      <c r="S3782" s="10">
        <f t="shared" si="357"/>
        <v>42198.837499999994</v>
      </c>
      <c r="T3782" s="10">
        <f t="shared" si="358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9"/>
        <v>1.0966666666666667</v>
      </c>
      <c r="P3783" s="6">
        <f t="shared" si="354"/>
        <v>94.9</v>
      </c>
      <c r="Q3783" t="str">
        <f t="shared" si="355"/>
        <v>theater</v>
      </c>
      <c r="R3783" t="str">
        <f t="shared" si="356"/>
        <v>musical</v>
      </c>
      <c r="S3783" s="10">
        <f t="shared" si="357"/>
        <v>41890.882928240739</v>
      </c>
      <c r="T3783" s="10">
        <f t="shared" si="358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9"/>
        <v>1.0175000000000001</v>
      </c>
      <c r="P3784" s="6">
        <f t="shared" si="354"/>
        <v>75.37</v>
      </c>
      <c r="Q3784" t="str">
        <f t="shared" si="355"/>
        <v>theater</v>
      </c>
      <c r="R3784" t="str">
        <f t="shared" si="356"/>
        <v>musical</v>
      </c>
      <c r="S3784" s="10">
        <f t="shared" si="357"/>
        <v>42575.958333333328</v>
      </c>
      <c r="T3784" s="10">
        <f t="shared" si="358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9"/>
        <v>1.2891666666666666</v>
      </c>
      <c r="P3785" s="6">
        <f t="shared" si="354"/>
        <v>64.459999999999994</v>
      </c>
      <c r="Q3785" t="str">
        <f t="shared" si="355"/>
        <v>theater</v>
      </c>
      <c r="R3785" t="str">
        <f t="shared" si="356"/>
        <v>musical</v>
      </c>
      <c r="S3785" s="10">
        <f t="shared" si="357"/>
        <v>42444.666666666672</v>
      </c>
      <c r="T3785" s="10">
        <f t="shared" si="358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9"/>
        <v>1.1499999999999999</v>
      </c>
      <c r="P3786" s="6">
        <f t="shared" si="354"/>
        <v>115</v>
      </c>
      <c r="Q3786" t="str">
        <f t="shared" si="355"/>
        <v>theater</v>
      </c>
      <c r="R3786" t="str">
        <f t="shared" si="356"/>
        <v>musical</v>
      </c>
      <c r="S3786" s="10">
        <f t="shared" si="357"/>
        <v>42561.980694444443</v>
      </c>
      <c r="T3786" s="10">
        <f t="shared" si="358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9"/>
        <v>1.5075000000000001</v>
      </c>
      <c r="P3787" s="6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10">
        <f t="shared" si="357"/>
        <v>42584.418749999997</v>
      </c>
      <c r="T3787" s="10">
        <f t="shared" si="358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9"/>
        <v>1.1096666666666666</v>
      </c>
      <c r="P3788" s="6">
        <f t="shared" si="354"/>
        <v>93.77</v>
      </c>
      <c r="Q3788" t="str">
        <f t="shared" si="355"/>
        <v>theater</v>
      </c>
      <c r="R3788" t="str">
        <f t="shared" si="356"/>
        <v>musical</v>
      </c>
      <c r="S3788" s="10">
        <f t="shared" si="357"/>
        <v>42517.037905092591</v>
      </c>
      <c r="T3788" s="10">
        <f t="shared" si="358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9"/>
        <v>1.0028571428571429</v>
      </c>
      <c r="P3789" s="6">
        <f t="shared" si="354"/>
        <v>35.1</v>
      </c>
      <c r="Q3789" t="str">
        <f t="shared" si="355"/>
        <v>theater</v>
      </c>
      <c r="R3789" t="str">
        <f t="shared" si="356"/>
        <v>musical</v>
      </c>
      <c r="S3789" s="10">
        <f t="shared" si="357"/>
        <v>42196.165972222225</v>
      </c>
      <c r="T3789" s="10">
        <f t="shared" si="358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9"/>
        <v>6.6666666666666671E-3</v>
      </c>
      <c r="P3790" s="6">
        <f t="shared" si="354"/>
        <v>500</v>
      </c>
      <c r="Q3790" t="str">
        <f t="shared" si="355"/>
        <v>theater</v>
      </c>
      <c r="R3790" t="str">
        <f t="shared" si="356"/>
        <v>musical</v>
      </c>
      <c r="S3790" s="10">
        <f t="shared" si="357"/>
        <v>42361.679166666669</v>
      </c>
      <c r="T3790" s="10">
        <f t="shared" si="358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9"/>
        <v>3.267605633802817E-2</v>
      </c>
      <c r="P3791" s="6">
        <f t="shared" si="354"/>
        <v>29</v>
      </c>
      <c r="Q3791" t="str">
        <f t="shared" si="355"/>
        <v>theater</v>
      </c>
      <c r="R3791" t="str">
        <f t="shared" si="356"/>
        <v>musical</v>
      </c>
      <c r="S3791" s="10">
        <f t="shared" si="357"/>
        <v>42170.798819444448</v>
      </c>
      <c r="T3791" s="10">
        <f t="shared" si="358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9"/>
        <v>0</v>
      </c>
      <c r="P3792" s="6" t="e">
        <f t="shared" si="354"/>
        <v>#DIV/0!</v>
      </c>
      <c r="Q3792" t="str">
        <f t="shared" si="355"/>
        <v>theater</v>
      </c>
      <c r="R3792" t="str">
        <f t="shared" si="356"/>
        <v>musical</v>
      </c>
      <c r="S3792" s="10">
        <f t="shared" si="357"/>
        <v>42696.708599537036</v>
      </c>
      <c r="T3792" s="10">
        <f t="shared" si="358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9"/>
        <v>0</v>
      </c>
      <c r="P3793" s="6" t="e">
        <f t="shared" si="354"/>
        <v>#DIV/0!</v>
      </c>
      <c r="Q3793" t="str">
        <f t="shared" si="355"/>
        <v>theater</v>
      </c>
      <c r="R3793" t="str">
        <f t="shared" si="356"/>
        <v>musical</v>
      </c>
      <c r="S3793" s="10">
        <f t="shared" si="357"/>
        <v>41826.692037037035</v>
      </c>
      <c r="T3793" s="10">
        <f t="shared" si="358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9"/>
        <v>2.8E-3</v>
      </c>
      <c r="P3794" s="6">
        <f t="shared" si="354"/>
        <v>17.5</v>
      </c>
      <c r="Q3794" t="str">
        <f t="shared" si="355"/>
        <v>theater</v>
      </c>
      <c r="R3794" t="str">
        <f t="shared" si="356"/>
        <v>musical</v>
      </c>
      <c r="S3794" s="10">
        <f t="shared" si="357"/>
        <v>42200.447013888886</v>
      </c>
      <c r="T3794" s="10">
        <f t="shared" si="358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9"/>
        <v>0.59657142857142853</v>
      </c>
      <c r="P3795" s="6">
        <f t="shared" si="354"/>
        <v>174</v>
      </c>
      <c r="Q3795" t="str">
        <f t="shared" si="355"/>
        <v>theater</v>
      </c>
      <c r="R3795" t="str">
        <f t="shared" si="356"/>
        <v>musical</v>
      </c>
      <c r="S3795" s="10">
        <f t="shared" si="357"/>
        <v>41989.938993055555</v>
      </c>
      <c r="T3795" s="10">
        <f t="shared" si="358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9"/>
        <v>0.01</v>
      </c>
      <c r="P3796" s="6">
        <f t="shared" si="354"/>
        <v>50</v>
      </c>
      <c r="Q3796" t="str">
        <f t="shared" si="355"/>
        <v>theater</v>
      </c>
      <c r="R3796" t="str">
        <f t="shared" si="356"/>
        <v>musical</v>
      </c>
      <c r="S3796" s="10">
        <f t="shared" si="357"/>
        <v>42162.58048611111</v>
      </c>
      <c r="T3796" s="10">
        <f t="shared" si="358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9"/>
        <v>1.6666666666666666E-2</v>
      </c>
      <c r="P3797" s="6">
        <f t="shared" si="354"/>
        <v>5</v>
      </c>
      <c r="Q3797" t="str">
        <f t="shared" si="355"/>
        <v>theater</v>
      </c>
      <c r="R3797" t="str">
        <f t="shared" si="356"/>
        <v>musical</v>
      </c>
      <c r="S3797" s="10">
        <f t="shared" si="357"/>
        <v>42244.9375</v>
      </c>
      <c r="T3797" s="10">
        <f t="shared" si="358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9"/>
        <v>4.4444444444444447E-5</v>
      </c>
      <c r="P3798" s="6">
        <f t="shared" si="354"/>
        <v>1</v>
      </c>
      <c r="Q3798" t="str">
        <f t="shared" si="355"/>
        <v>theater</v>
      </c>
      <c r="R3798" t="str">
        <f t="shared" si="356"/>
        <v>musical</v>
      </c>
      <c r="S3798" s="10">
        <f t="shared" si="357"/>
        <v>42749.029583333337</v>
      </c>
      <c r="T3798" s="10">
        <f t="shared" si="358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9"/>
        <v>0.89666666666666661</v>
      </c>
      <c r="P3799" s="6">
        <f t="shared" si="354"/>
        <v>145.41</v>
      </c>
      <c r="Q3799" t="str">
        <f t="shared" si="355"/>
        <v>theater</v>
      </c>
      <c r="R3799" t="str">
        <f t="shared" si="356"/>
        <v>musical</v>
      </c>
      <c r="S3799" s="10">
        <f t="shared" si="357"/>
        <v>42114.881539351853</v>
      </c>
      <c r="T3799" s="10">
        <f t="shared" si="358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9"/>
        <v>1.4642857142857143E-2</v>
      </c>
      <c r="P3800" s="6">
        <f t="shared" si="354"/>
        <v>205</v>
      </c>
      <c r="Q3800" t="str">
        <f t="shared" si="355"/>
        <v>theater</v>
      </c>
      <c r="R3800" t="str">
        <f t="shared" si="356"/>
        <v>musical</v>
      </c>
      <c r="S3800" s="10">
        <f t="shared" si="357"/>
        <v>41861.722777777781</v>
      </c>
      <c r="T3800" s="10">
        <f t="shared" si="358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9"/>
        <v>4.02E-2</v>
      </c>
      <c r="P3801" s="6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10">
        <f t="shared" si="357"/>
        <v>42440.93105324074</v>
      </c>
      <c r="T3801" s="10">
        <f t="shared" si="358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9"/>
        <v>4.0045454545454544E-2</v>
      </c>
      <c r="P3802" s="6">
        <f t="shared" si="354"/>
        <v>55.06</v>
      </c>
      <c r="Q3802" t="str">
        <f t="shared" si="355"/>
        <v>theater</v>
      </c>
      <c r="R3802" t="str">
        <f t="shared" si="356"/>
        <v>musical</v>
      </c>
      <c r="S3802" s="10">
        <f t="shared" si="357"/>
        <v>42015.207638888889</v>
      </c>
      <c r="T3802" s="10">
        <f t="shared" si="358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9"/>
        <v>8.5199999999999998E-2</v>
      </c>
      <c r="P3803" s="6">
        <f t="shared" si="354"/>
        <v>47.33</v>
      </c>
      <c r="Q3803" t="str">
        <f t="shared" si="355"/>
        <v>theater</v>
      </c>
      <c r="R3803" t="str">
        <f t="shared" si="356"/>
        <v>musical</v>
      </c>
      <c r="S3803" s="10">
        <f t="shared" si="357"/>
        <v>42006.676111111112</v>
      </c>
      <c r="T3803" s="10">
        <f t="shared" si="358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9"/>
        <v>0</v>
      </c>
      <c r="P3804" s="6" t="e">
        <f t="shared" si="354"/>
        <v>#DIV/0!</v>
      </c>
      <c r="Q3804" t="str">
        <f t="shared" si="355"/>
        <v>theater</v>
      </c>
      <c r="R3804" t="str">
        <f t="shared" si="356"/>
        <v>musical</v>
      </c>
      <c r="S3804" s="10">
        <f t="shared" si="357"/>
        <v>42299.126226851848</v>
      </c>
      <c r="T3804" s="10">
        <f t="shared" si="358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9"/>
        <v>0.19650000000000001</v>
      </c>
      <c r="P3805" s="6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10">
        <f t="shared" si="357"/>
        <v>42433.971851851849</v>
      </c>
      <c r="T3805" s="10">
        <f t="shared" si="358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9"/>
        <v>0</v>
      </c>
      <c r="P3806" s="6" t="e">
        <f t="shared" si="354"/>
        <v>#DIV/0!</v>
      </c>
      <c r="Q3806" t="str">
        <f t="shared" si="355"/>
        <v>theater</v>
      </c>
      <c r="R3806" t="str">
        <f t="shared" si="356"/>
        <v>musical</v>
      </c>
      <c r="S3806" s="10">
        <f t="shared" si="357"/>
        <v>42582.291666666672</v>
      </c>
      <c r="T3806" s="10">
        <f t="shared" si="358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9"/>
        <v>2.0000000000000002E-5</v>
      </c>
      <c r="P3807" s="6">
        <f t="shared" si="354"/>
        <v>1.5</v>
      </c>
      <c r="Q3807" t="str">
        <f t="shared" si="355"/>
        <v>theater</v>
      </c>
      <c r="R3807" t="str">
        <f t="shared" si="356"/>
        <v>musical</v>
      </c>
      <c r="S3807" s="10">
        <f t="shared" si="357"/>
        <v>41909.887037037035</v>
      </c>
      <c r="T3807" s="10">
        <f t="shared" si="358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9"/>
        <v>6.6666666666666664E-4</v>
      </c>
      <c r="P3808" s="6">
        <f t="shared" si="354"/>
        <v>5</v>
      </c>
      <c r="Q3808" t="str">
        <f t="shared" si="355"/>
        <v>theater</v>
      </c>
      <c r="R3808" t="str">
        <f t="shared" si="356"/>
        <v>musical</v>
      </c>
      <c r="S3808" s="10">
        <f t="shared" si="357"/>
        <v>41819.259039351848</v>
      </c>
      <c r="T3808" s="10">
        <f t="shared" si="358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9"/>
        <v>0.30333333333333334</v>
      </c>
      <c r="P3809" s="6">
        <f t="shared" si="354"/>
        <v>50.56</v>
      </c>
      <c r="Q3809" t="str">
        <f t="shared" si="355"/>
        <v>theater</v>
      </c>
      <c r="R3809" t="str">
        <f t="shared" si="356"/>
        <v>musical</v>
      </c>
      <c r="S3809" s="10">
        <f t="shared" si="357"/>
        <v>42097.909016203703</v>
      </c>
      <c r="T3809" s="10">
        <f t="shared" si="358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9"/>
        <v>1</v>
      </c>
      <c r="P3810" s="6">
        <f t="shared" si="354"/>
        <v>41.67</v>
      </c>
      <c r="Q3810" t="str">
        <f t="shared" si="355"/>
        <v>theater</v>
      </c>
      <c r="R3810" t="str">
        <f t="shared" si="356"/>
        <v>plays</v>
      </c>
      <c r="S3810" s="10">
        <f t="shared" si="357"/>
        <v>42119.412256944444</v>
      </c>
      <c r="T3810" s="10">
        <f t="shared" si="358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9"/>
        <v>1.0125</v>
      </c>
      <c r="P3811" s="6">
        <f t="shared" si="354"/>
        <v>53.29</v>
      </c>
      <c r="Q3811" t="str">
        <f t="shared" si="355"/>
        <v>theater</v>
      </c>
      <c r="R3811" t="str">
        <f t="shared" si="356"/>
        <v>plays</v>
      </c>
      <c r="S3811" s="10">
        <f t="shared" si="357"/>
        <v>41850.958333333336</v>
      </c>
      <c r="T3811" s="10">
        <f t="shared" si="358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9"/>
        <v>1.2173333333333334</v>
      </c>
      <c r="P3812" s="6">
        <f t="shared" si="354"/>
        <v>70.23</v>
      </c>
      <c r="Q3812" t="str">
        <f t="shared" si="355"/>
        <v>theater</v>
      </c>
      <c r="R3812" t="str">
        <f t="shared" si="356"/>
        <v>plays</v>
      </c>
      <c r="S3812" s="10">
        <f t="shared" si="357"/>
        <v>42084.807384259257</v>
      </c>
      <c r="T3812" s="10">
        <f t="shared" si="358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9"/>
        <v>3.3</v>
      </c>
      <c r="P3813" s="6">
        <f t="shared" si="354"/>
        <v>43.42</v>
      </c>
      <c r="Q3813" t="str">
        <f t="shared" si="355"/>
        <v>theater</v>
      </c>
      <c r="R3813" t="str">
        <f t="shared" si="356"/>
        <v>plays</v>
      </c>
      <c r="S3813" s="10">
        <f t="shared" si="357"/>
        <v>42521.458333333328</v>
      </c>
      <c r="T3813" s="10">
        <f t="shared" si="358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9"/>
        <v>1.0954999999999999</v>
      </c>
      <c r="P3814" s="6">
        <f t="shared" si="354"/>
        <v>199.18</v>
      </c>
      <c r="Q3814" t="str">
        <f t="shared" si="355"/>
        <v>theater</v>
      </c>
      <c r="R3814" t="str">
        <f t="shared" si="356"/>
        <v>plays</v>
      </c>
      <c r="S3814" s="10">
        <f t="shared" si="357"/>
        <v>42156.165972222225</v>
      </c>
      <c r="T3814" s="10">
        <f t="shared" si="358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9"/>
        <v>1.0095190476190474</v>
      </c>
      <c r="P3815" s="6">
        <f t="shared" si="354"/>
        <v>78.52</v>
      </c>
      <c r="Q3815" t="str">
        <f t="shared" si="355"/>
        <v>theater</v>
      </c>
      <c r="R3815" t="str">
        <f t="shared" si="356"/>
        <v>plays</v>
      </c>
      <c r="S3815" s="10">
        <f t="shared" si="357"/>
        <v>42535.904861111107</v>
      </c>
      <c r="T3815" s="10">
        <f t="shared" si="358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9"/>
        <v>1.4013333333333333</v>
      </c>
      <c r="P3816" s="6">
        <f t="shared" si="354"/>
        <v>61.82</v>
      </c>
      <c r="Q3816" t="str">
        <f t="shared" si="355"/>
        <v>theater</v>
      </c>
      <c r="R3816" t="str">
        <f t="shared" si="356"/>
        <v>plays</v>
      </c>
      <c r="S3816" s="10">
        <f t="shared" si="357"/>
        <v>42095.165972222225</v>
      </c>
      <c r="T3816" s="10">
        <f t="shared" si="358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9"/>
        <v>1.0000100000000001</v>
      </c>
      <c r="P3817" s="6">
        <f t="shared" si="354"/>
        <v>50</v>
      </c>
      <c r="Q3817" t="str">
        <f t="shared" si="355"/>
        <v>theater</v>
      </c>
      <c r="R3817" t="str">
        <f t="shared" si="356"/>
        <v>plays</v>
      </c>
      <c r="S3817" s="10">
        <f t="shared" si="357"/>
        <v>42236.958333333328</v>
      </c>
      <c r="T3817" s="10">
        <f t="shared" si="358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9"/>
        <v>1.19238</v>
      </c>
      <c r="P3818" s="6">
        <f t="shared" si="354"/>
        <v>48.34</v>
      </c>
      <c r="Q3818" t="str">
        <f t="shared" si="355"/>
        <v>theater</v>
      </c>
      <c r="R3818" t="str">
        <f t="shared" si="356"/>
        <v>plays</v>
      </c>
      <c r="S3818" s="10">
        <f t="shared" si="357"/>
        <v>41837.690081018518</v>
      </c>
      <c r="T3818" s="10">
        <f t="shared" si="358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9"/>
        <v>1.0725</v>
      </c>
      <c r="P3819" s="6">
        <f t="shared" si="354"/>
        <v>107.25</v>
      </c>
      <c r="Q3819" t="str">
        <f t="shared" si="355"/>
        <v>theater</v>
      </c>
      <c r="R3819" t="str">
        <f t="shared" si="356"/>
        <v>plays</v>
      </c>
      <c r="S3819" s="10">
        <f t="shared" si="357"/>
        <v>42301.165972222225</v>
      </c>
      <c r="T3819" s="10">
        <f t="shared" si="358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9"/>
        <v>2.2799999999999998</v>
      </c>
      <c r="P3820" s="6">
        <f t="shared" si="354"/>
        <v>57</v>
      </c>
      <c r="Q3820" t="str">
        <f t="shared" si="355"/>
        <v>theater</v>
      </c>
      <c r="R3820" t="str">
        <f t="shared" si="356"/>
        <v>plays</v>
      </c>
      <c r="S3820" s="10">
        <f t="shared" si="357"/>
        <v>42075.800717592589</v>
      </c>
      <c r="T3820" s="10">
        <f t="shared" si="358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9"/>
        <v>1.0640000000000001</v>
      </c>
      <c r="P3821" s="6">
        <f t="shared" si="354"/>
        <v>40.92</v>
      </c>
      <c r="Q3821" t="str">
        <f t="shared" si="355"/>
        <v>theater</v>
      </c>
      <c r="R3821" t="str">
        <f t="shared" si="356"/>
        <v>plays</v>
      </c>
      <c r="S3821" s="10">
        <f t="shared" si="357"/>
        <v>42202.876388888893</v>
      </c>
      <c r="T3821" s="10">
        <f t="shared" si="358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9"/>
        <v>1.4333333333333333</v>
      </c>
      <c r="P3822" s="6">
        <f t="shared" si="354"/>
        <v>21.5</v>
      </c>
      <c r="Q3822" t="str">
        <f t="shared" si="355"/>
        <v>theater</v>
      </c>
      <c r="R3822" t="str">
        <f t="shared" si="356"/>
        <v>plays</v>
      </c>
      <c r="S3822" s="10">
        <f t="shared" si="357"/>
        <v>42190.651817129634</v>
      </c>
      <c r="T3822" s="10">
        <f t="shared" si="358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9"/>
        <v>1.0454285714285714</v>
      </c>
      <c r="P3823" s="6">
        <f t="shared" si="354"/>
        <v>79.540000000000006</v>
      </c>
      <c r="Q3823" t="str">
        <f t="shared" si="355"/>
        <v>theater</v>
      </c>
      <c r="R3823" t="str">
        <f t="shared" si="356"/>
        <v>plays</v>
      </c>
      <c r="S3823" s="10">
        <f t="shared" si="357"/>
        <v>42373.180636574078</v>
      </c>
      <c r="T3823" s="10">
        <f t="shared" si="358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9"/>
        <v>1.1002000000000001</v>
      </c>
      <c r="P3824" s="6">
        <f t="shared" si="354"/>
        <v>72.38</v>
      </c>
      <c r="Q3824" t="str">
        <f t="shared" si="355"/>
        <v>theater</v>
      </c>
      <c r="R3824" t="str">
        <f t="shared" si="356"/>
        <v>plays</v>
      </c>
      <c r="S3824" s="10">
        <f t="shared" si="357"/>
        <v>42388.957638888889</v>
      </c>
      <c r="T3824" s="10">
        <f t="shared" si="358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9"/>
        <v>1.06</v>
      </c>
      <c r="P3825" s="6">
        <f t="shared" si="354"/>
        <v>64.63</v>
      </c>
      <c r="Q3825" t="str">
        <f t="shared" si="355"/>
        <v>theater</v>
      </c>
      <c r="R3825" t="str">
        <f t="shared" si="356"/>
        <v>plays</v>
      </c>
      <c r="S3825" s="10">
        <f t="shared" si="357"/>
        <v>42205.165972222225</v>
      </c>
      <c r="T3825" s="10">
        <f t="shared" si="358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9"/>
        <v>1.08</v>
      </c>
      <c r="P3826" s="6">
        <f t="shared" si="354"/>
        <v>38.57</v>
      </c>
      <c r="Q3826" t="str">
        <f t="shared" si="355"/>
        <v>theater</v>
      </c>
      <c r="R3826" t="str">
        <f t="shared" si="356"/>
        <v>plays</v>
      </c>
      <c r="S3826" s="10">
        <f t="shared" si="357"/>
        <v>42583.570138888885</v>
      </c>
      <c r="T3826" s="10">
        <f t="shared" si="358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9"/>
        <v>1.0542</v>
      </c>
      <c r="P3827" s="6">
        <f t="shared" si="354"/>
        <v>107.57</v>
      </c>
      <c r="Q3827" t="str">
        <f t="shared" si="355"/>
        <v>theater</v>
      </c>
      <c r="R3827" t="str">
        <f t="shared" si="356"/>
        <v>plays</v>
      </c>
      <c r="S3827" s="10">
        <f t="shared" si="357"/>
        <v>42172.069606481484</v>
      </c>
      <c r="T3827" s="10">
        <f t="shared" si="358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9"/>
        <v>1.1916666666666667</v>
      </c>
      <c r="P3828" s="6">
        <f t="shared" si="354"/>
        <v>27.5</v>
      </c>
      <c r="Q3828" t="str">
        <f t="shared" si="355"/>
        <v>theater</v>
      </c>
      <c r="R3828" t="str">
        <f t="shared" si="356"/>
        <v>plays</v>
      </c>
      <c r="S3828" s="10">
        <f t="shared" si="357"/>
        <v>42131.423541666663</v>
      </c>
      <c r="T3828" s="10">
        <f t="shared" si="358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9"/>
        <v>1.5266666666666666</v>
      </c>
      <c r="P3829" s="6">
        <f t="shared" si="354"/>
        <v>70.459999999999994</v>
      </c>
      <c r="Q3829" t="str">
        <f t="shared" si="355"/>
        <v>theater</v>
      </c>
      <c r="R3829" t="str">
        <f t="shared" si="356"/>
        <v>plays</v>
      </c>
      <c r="S3829" s="10">
        <f t="shared" si="357"/>
        <v>42090</v>
      </c>
      <c r="T3829" s="10">
        <f t="shared" si="358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9"/>
        <v>1</v>
      </c>
      <c r="P3830" s="6">
        <f t="shared" si="354"/>
        <v>178.57</v>
      </c>
      <c r="Q3830" t="str">
        <f t="shared" si="355"/>
        <v>theater</v>
      </c>
      <c r="R3830" t="str">
        <f t="shared" si="356"/>
        <v>plays</v>
      </c>
      <c r="S3830" s="10">
        <f t="shared" si="357"/>
        <v>42004.569293981483</v>
      </c>
      <c r="T3830" s="10">
        <f t="shared" si="358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9"/>
        <v>1.002</v>
      </c>
      <c r="P3831" s="6">
        <f t="shared" si="354"/>
        <v>62.63</v>
      </c>
      <c r="Q3831" t="str">
        <f t="shared" si="355"/>
        <v>theater</v>
      </c>
      <c r="R3831" t="str">
        <f t="shared" si="356"/>
        <v>plays</v>
      </c>
      <c r="S3831" s="10">
        <f t="shared" si="357"/>
        <v>42613.865405092598</v>
      </c>
      <c r="T3831" s="10">
        <f t="shared" si="358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9"/>
        <v>2.25</v>
      </c>
      <c r="P3832" s="6">
        <f t="shared" si="354"/>
        <v>75</v>
      </c>
      <c r="Q3832" t="str">
        <f t="shared" si="355"/>
        <v>theater</v>
      </c>
      <c r="R3832" t="str">
        <f t="shared" si="356"/>
        <v>plays</v>
      </c>
      <c r="S3832" s="10">
        <f t="shared" si="357"/>
        <v>42517.740868055553</v>
      </c>
      <c r="T3832" s="10">
        <f t="shared" si="358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9"/>
        <v>1.0602199999999999</v>
      </c>
      <c r="P3833" s="6">
        <f t="shared" si="354"/>
        <v>58.9</v>
      </c>
      <c r="Q3833" t="str">
        <f t="shared" si="355"/>
        <v>theater</v>
      </c>
      <c r="R3833" t="str">
        <f t="shared" si="356"/>
        <v>plays</v>
      </c>
      <c r="S3833" s="10">
        <f t="shared" si="357"/>
        <v>41948.890567129631</v>
      </c>
      <c r="T3833" s="10">
        <f t="shared" si="358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9"/>
        <v>1.0466666666666666</v>
      </c>
      <c r="P3834" s="6">
        <f t="shared" si="354"/>
        <v>139.56</v>
      </c>
      <c r="Q3834" t="str">
        <f t="shared" si="355"/>
        <v>theater</v>
      </c>
      <c r="R3834" t="str">
        <f t="shared" si="356"/>
        <v>plays</v>
      </c>
      <c r="S3834" s="10">
        <f t="shared" si="357"/>
        <v>42420.114988425921</v>
      </c>
      <c r="T3834" s="10">
        <f t="shared" si="358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9"/>
        <v>1.1666666666666667</v>
      </c>
      <c r="P3835" s="6">
        <f t="shared" si="354"/>
        <v>70</v>
      </c>
      <c r="Q3835" t="str">
        <f t="shared" si="355"/>
        <v>theater</v>
      </c>
      <c r="R3835" t="str">
        <f t="shared" si="356"/>
        <v>plays</v>
      </c>
      <c r="S3835" s="10">
        <f t="shared" si="357"/>
        <v>41974.797916666663</v>
      </c>
      <c r="T3835" s="10">
        <f t="shared" si="358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9"/>
        <v>1.0903333333333334</v>
      </c>
      <c r="P3836" s="6">
        <f t="shared" si="354"/>
        <v>57.39</v>
      </c>
      <c r="Q3836" t="str">
        <f t="shared" si="355"/>
        <v>theater</v>
      </c>
      <c r="R3836" t="str">
        <f t="shared" si="356"/>
        <v>plays</v>
      </c>
      <c r="S3836" s="10">
        <f t="shared" si="357"/>
        <v>42173.445219907408</v>
      </c>
      <c r="T3836" s="10">
        <f t="shared" si="358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9"/>
        <v>1.6</v>
      </c>
      <c r="P3837" s="6">
        <f t="shared" si="354"/>
        <v>40</v>
      </c>
      <c r="Q3837" t="str">
        <f t="shared" si="355"/>
        <v>theater</v>
      </c>
      <c r="R3837" t="str">
        <f t="shared" si="356"/>
        <v>plays</v>
      </c>
      <c r="S3837" s="10">
        <f t="shared" si="357"/>
        <v>42481.94222222222</v>
      </c>
      <c r="T3837" s="10">
        <f t="shared" si="358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9"/>
        <v>1.125</v>
      </c>
      <c r="P3838" s="6">
        <f t="shared" si="354"/>
        <v>64.290000000000006</v>
      </c>
      <c r="Q3838" t="str">
        <f t="shared" si="355"/>
        <v>theater</v>
      </c>
      <c r="R3838" t="str">
        <f t="shared" si="356"/>
        <v>plays</v>
      </c>
      <c r="S3838" s="10">
        <f t="shared" si="357"/>
        <v>42585.172916666663</v>
      </c>
      <c r="T3838" s="10">
        <f t="shared" si="358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9"/>
        <v>1.0209999999999999</v>
      </c>
      <c r="P3839" s="6">
        <f t="shared" si="354"/>
        <v>120.12</v>
      </c>
      <c r="Q3839" t="str">
        <f t="shared" si="355"/>
        <v>theater</v>
      </c>
      <c r="R3839" t="str">
        <f t="shared" si="356"/>
        <v>plays</v>
      </c>
      <c r="S3839" s="10">
        <f t="shared" si="357"/>
        <v>42188.765717592592</v>
      </c>
      <c r="T3839" s="10">
        <f t="shared" si="358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9"/>
        <v>1.00824</v>
      </c>
      <c r="P3840" s="6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10">
        <f t="shared" si="357"/>
        <v>42146.710752314815</v>
      </c>
      <c r="T3840" s="10">
        <f t="shared" si="358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9"/>
        <v>1.0125</v>
      </c>
      <c r="P3841" s="6">
        <f t="shared" si="354"/>
        <v>63.28</v>
      </c>
      <c r="Q3841" t="str">
        <f t="shared" si="355"/>
        <v>theater</v>
      </c>
      <c r="R3841" t="str">
        <f t="shared" si="356"/>
        <v>plays</v>
      </c>
      <c r="S3841" s="10">
        <f t="shared" si="357"/>
        <v>42215.142638888887</v>
      </c>
      <c r="T3841" s="10">
        <f t="shared" si="358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9"/>
        <v>65</v>
      </c>
      <c r="P3842" s="6">
        <f t="shared" ref="P3842:P3905" si="360">ROUND(E3842/L3842,2)</f>
        <v>21.67</v>
      </c>
      <c r="Q3842" t="str">
        <f t="shared" si="355"/>
        <v>theater</v>
      </c>
      <c r="R3842" t="str">
        <f t="shared" si="356"/>
        <v>plays</v>
      </c>
      <c r="S3842" s="10">
        <f t="shared" si="357"/>
        <v>42457.660057870366</v>
      </c>
      <c r="T3842" s="10">
        <f t="shared" si="358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359"/>
        <v>8.72E-2</v>
      </c>
      <c r="P3843" s="6">
        <f t="shared" si="360"/>
        <v>25.65</v>
      </c>
      <c r="Q3843" t="str">
        <f t="shared" ref="Q3843:Q3906" si="361">LEFT($N3843,FIND("/",$N3843)-1)</f>
        <v>theater</v>
      </c>
      <c r="R3843" t="str">
        <f t="shared" ref="R3843:R3906" si="362">RIGHT($N3843,LEN($N3843)-FIND("/",$N3843))</f>
        <v>plays</v>
      </c>
      <c r="S3843" s="10">
        <f t="shared" ref="S3843:S3906" si="363">((($I3843/60)/60)/24)+DATE(1970,1,1)</f>
        <v>41840.785729166666</v>
      </c>
      <c r="T3843" s="10">
        <f t="shared" ref="T3843:T3906" si="364">((($J3843/60)/60)/24)+DATE(1970,1,1)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59"/>
        <v>0.21940000000000001</v>
      </c>
      <c r="P3844" s="6">
        <f t="shared" si="360"/>
        <v>47.7</v>
      </c>
      <c r="Q3844" t="str">
        <f t="shared" si="361"/>
        <v>theater</v>
      </c>
      <c r="R3844" t="str">
        <f t="shared" si="362"/>
        <v>plays</v>
      </c>
      <c r="S3844" s="10">
        <f t="shared" si="363"/>
        <v>41770.493657407409</v>
      </c>
      <c r="T3844" s="10">
        <f t="shared" si="364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ref="O3845:O3908" si="365">$E3845/$D3845</f>
        <v>0.21299999999999999</v>
      </c>
      <c r="P3845" s="6">
        <f t="shared" si="360"/>
        <v>56.05</v>
      </c>
      <c r="Q3845" t="str">
        <f t="shared" si="361"/>
        <v>theater</v>
      </c>
      <c r="R3845" t="str">
        <f t="shared" si="362"/>
        <v>plays</v>
      </c>
      <c r="S3845" s="10">
        <f t="shared" si="363"/>
        <v>41791.072500000002</v>
      </c>
      <c r="T3845" s="10">
        <f t="shared" si="364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5"/>
        <v>0.41489795918367345</v>
      </c>
      <c r="P3846" s="6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10">
        <f t="shared" si="363"/>
        <v>41793.290972222225</v>
      </c>
      <c r="T3846" s="10">
        <f t="shared" si="364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5"/>
        <v>2.1049999999999999E-2</v>
      </c>
      <c r="P3847" s="6">
        <f t="shared" si="360"/>
        <v>70.17</v>
      </c>
      <c r="Q3847" t="str">
        <f t="shared" si="361"/>
        <v>theater</v>
      </c>
      <c r="R3847" t="str">
        <f t="shared" si="362"/>
        <v>plays</v>
      </c>
      <c r="S3847" s="10">
        <f t="shared" si="363"/>
        <v>42278.627013888887</v>
      </c>
      <c r="T3847" s="10">
        <f t="shared" si="364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5"/>
        <v>2.7E-2</v>
      </c>
      <c r="P3848" s="6">
        <f t="shared" si="360"/>
        <v>23.63</v>
      </c>
      <c r="Q3848" t="str">
        <f t="shared" si="361"/>
        <v>theater</v>
      </c>
      <c r="R3848" t="str">
        <f t="shared" si="362"/>
        <v>plays</v>
      </c>
      <c r="S3848" s="10">
        <f t="shared" si="363"/>
        <v>41916.290972222225</v>
      </c>
      <c r="T3848" s="10">
        <f t="shared" si="364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5"/>
        <v>0.16161904761904761</v>
      </c>
      <c r="P3849" s="6">
        <f t="shared" si="360"/>
        <v>188.56</v>
      </c>
      <c r="Q3849" t="str">
        <f t="shared" si="361"/>
        <v>theater</v>
      </c>
      <c r="R3849" t="str">
        <f t="shared" si="362"/>
        <v>plays</v>
      </c>
      <c r="S3849" s="10">
        <f t="shared" si="363"/>
        <v>42204.224432870367</v>
      </c>
      <c r="T3849" s="10">
        <f t="shared" si="364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5"/>
        <v>0.16376923076923078</v>
      </c>
      <c r="P3850" s="6">
        <f t="shared" si="360"/>
        <v>49.51</v>
      </c>
      <c r="Q3850" t="str">
        <f t="shared" si="361"/>
        <v>theater</v>
      </c>
      <c r="R3850" t="str">
        <f t="shared" si="362"/>
        <v>plays</v>
      </c>
      <c r="S3850" s="10">
        <f t="shared" si="363"/>
        <v>42295.817002314812</v>
      </c>
      <c r="T3850" s="10">
        <f t="shared" si="364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5"/>
        <v>7.0433333333333334E-2</v>
      </c>
      <c r="P3851" s="6">
        <f t="shared" si="360"/>
        <v>75.459999999999994</v>
      </c>
      <c r="Q3851" t="str">
        <f t="shared" si="361"/>
        <v>theater</v>
      </c>
      <c r="R3851" t="str">
        <f t="shared" si="362"/>
        <v>plays</v>
      </c>
      <c r="S3851" s="10">
        <f t="shared" si="363"/>
        <v>42166.767175925925</v>
      </c>
      <c r="T3851" s="10">
        <f t="shared" si="364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5"/>
        <v>3.7999999999999999E-2</v>
      </c>
      <c r="P3852" s="6">
        <f t="shared" si="360"/>
        <v>9.5</v>
      </c>
      <c r="Q3852" t="str">
        <f t="shared" si="361"/>
        <v>theater</v>
      </c>
      <c r="R3852" t="str">
        <f t="shared" si="362"/>
        <v>plays</v>
      </c>
      <c r="S3852" s="10">
        <f t="shared" si="363"/>
        <v>42005.124340277776</v>
      </c>
      <c r="T3852" s="10">
        <f t="shared" si="364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5"/>
        <v>0.34079999999999999</v>
      </c>
      <c r="P3853" s="6">
        <f t="shared" si="360"/>
        <v>35.5</v>
      </c>
      <c r="Q3853" t="str">
        <f t="shared" si="361"/>
        <v>theater</v>
      </c>
      <c r="R3853" t="str">
        <f t="shared" si="362"/>
        <v>plays</v>
      </c>
      <c r="S3853" s="10">
        <f t="shared" si="363"/>
        <v>42202.439571759256</v>
      </c>
      <c r="T3853" s="10">
        <f t="shared" si="364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5"/>
        <v>2E-3</v>
      </c>
      <c r="P3854" s="6">
        <f t="shared" si="360"/>
        <v>10</v>
      </c>
      <c r="Q3854" t="str">
        <f t="shared" si="361"/>
        <v>theater</v>
      </c>
      <c r="R3854" t="str">
        <f t="shared" si="362"/>
        <v>plays</v>
      </c>
      <c r="S3854" s="10">
        <f t="shared" si="363"/>
        <v>42090.149027777778</v>
      </c>
      <c r="T3854" s="10">
        <f t="shared" si="364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5"/>
        <v>2.5999999999999998E-4</v>
      </c>
      <c r="P3855" s="6">
        <f t="shared" si="360"/>
        <v>13</v>
      </c>
      <c r="Q3855" t="str">
        <f t="shared" si="361"/>
        <v>theater</v>
      </c>
      <c r="R3855" t="str">
        <f t="shared" si="362"/>
        <v>plays</v>
      </c>
      <c r="S3855" s="10">
        <f t="shared" si="363"/>
        <v>41883.84002314815</v>
      </c>
      <c r="T3855" s="10">
        <f t="shared" si="364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5"/>
        <v>0.16254545454545455</v>
      </c>
      <c r="P3856" s="6">
        <f t="shared" si="360"/>
        <v>89.4</v>
      </c>
      <c r="Q3856" t="str">
        <f t="shared" si="361"/>
        <v>theater</v>
      </c>
      <c r="R3856" t="str">
        <f t="shared" si="362"/>
        <v>plays</v>
      </c>
      <c r="S3856" s="10">
        <f t="shared" si="363"/>
        <v>42133.884930555556</v>
      </c>
      <c r="T3856" s="10">
        <f t="shared" si="364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5"/>
        <v>2.5000000000000001E-2</v>
      </c>
      <c r="P3857" s="6">
        <f t="shared" si="360"/>
        <v>25</v>
      </c>
      <c r="Q3857" t="str">
        <f t="shared" si="361"/>
        <v>theater</v>
      </c>
      <c r="R3857" t="str">
        <f t="shared" si="362"/>
        <v>plays</v>
      </c>
      <c r="S3857" s="10">
        <f t="shared" si="363"/>
        <v>42089.929062499999</v>
      </c>
      <c r="T3857" s="10">
        <f t="shared" si="364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5"/>
        <v>2.0000000000000001E-4</v>
      </c>
      <c r="P3858" s="6">
        <f t="shared" si="360"/>
        <v>1</v>
      </c>
      <c r="Q3858" t="str">
        <f t="shared" si="361"/>
        <v>theater</v>
      </c>
      <c r="R3858" t="str">
        <f t="shared" si="362"/>
        <v>plays</v>
      </c>
      <c r="S3858" s="10">
        <f t="shared" si="363"/>
        <v>42071.701423611114</v>
      </c>
      <c r="T3858" s="10">
        <f t="shared" si="364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5"/>
        <v>5.1999999999999998E-2</v>
      </c>
      <c r="P3859" s="6">
        <f t="shared" si="360"/>
        <v>65</v>
      </c>
      <c r="Q3859" t="str">
        <f t="shared" si="361"/>
        <v>theater</v>
      </c>
      <c r="R3859" t="str">
        <f t="shared" si="362"/>
        <v>plays</v>
      </c>
      <c r="S3859" s="10">
        <f t="shared" si="363"/>
        <v>41852.716666666667</v>
      </c>
      <c r="T3859" s="10">
        <f t="shared" si="364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5"/>
        <v>0.02</v>
      </c>
      <c r="P3860" s="6">
        <f t="shared" si="360"/>
        <v>10</v>
      </c>
      <c r="Q3860" t="str">
        <f t="shared" si="361"/>
        <v>theater</v>
      </c>
      <c r="R3860" t="str">
        <f t="shared" si="362"/>
        <v>plays</v>
      </c>
      <c r="S3860" s="10">
        <f t="shared" si="363"/>
        <v>42146.875</v>
      </c>
      <c r="T3860" s="10">
        <f t="shared" si="364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5"/>
        <v>4.0000000000000002E-4</v>
      </c>
      <c r="P3861" s="6">
        <f t="shared" si="360"/>
        <v>1</v>
      </c>
      <c r="Q3861" t="str">
        <f t="shared" si="361"/>
        <v>theater</v>
      </c>
      <c r="R3861" t="str">
        <f t="shared" si="362"/>
        <v>plays</v>
      </c>
      <c r="S3861" s="10">
        <f t="shared" si="363"/>
        <v>41815.875</v>
      </c>
      <c r="T3861" s="10">
        <f t="shared" si="364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5"/>
        <v>0.17666666666666667</v>
      </c>
      <c r="P3862" s="6">
        <f t="shared" si="360"/>
        <v>81.540000000000006</v>
      </c>
      <c r="Q3862" t="str">
        <f t="shared" si="361"/>
        <v>theater</v>
      </c>
      <c r="R3862" t="str">
        <f t="shared" si="362"/>
        <v>plays</v>
      </c>
      <c r="S3862" s="10">
        <f t="shared" si="363"/>
        <v>41863.660995370366</v>
      </c>
      <c r="T3862" s="10">
        <f t="shared" si="364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5"/>
        <v>0.05</v>
      </c>
      <c r="P3863" s="6">
        <f t="shared" si="360"/>
        <v>100</v>
      </c>
      <c r="Q3863" t="str">
        <f t="shared" si="361"/>
        <v>theater</v>
      </c>
      <c r="R3863" t="str">
        <f t="shared" si="362"/>
        <v>plays</v>
      </c>
      <c r="S3863" s="10">
        <f t="shared" si="363"/>
        <v>41955.907638888893</v>
      </c>
      <c r="T3863" s="10">
        <f t="shared" si="364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5"/>
        <v>1.3333333333333334E-4</v>
      </c>
      <c r="P3864" s="6">
        <f t="shared" si="360"/>
        <v>1</v>
      </c>
      <c r="Q3864" t="str">
        <f t="shared" si="361"/>
        <v>theater</v>
      </c>
      <c r="R3864" t="str">
        <f t="shared" si="362"/>
        <v>plays</v>
      </c>
      <c r="S3864" s="10">
        <f t="shared" si="363"/>
        <v>42625.707638888889</v>
      </c>
      <c r="T3864" s="10">
        <f t="shared" si="364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5"/>
        <v>0</v>
      </c>
      <c r="P3865" s="6" t="e">
        <f t="shared" si="360"/>
        <v>#DIV/0!</v>
      </c>
      <c r="Q3865" t="str">
        <f t="shared" si="361"/>
        <v>theater</v>
      </c>
      <c r="R3865" t="str">
        <f t="shared" si="362"/>
        <v>plays</v>
      </c>
      <c r="S3865" s="10">
        <f t="shared" si="363"/>
        <v>42313.674826388888</v>
      </c>
      <c r="T3865" s="10">
        <f t="shared" si="364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5"/>
        <v>1.2E-2</v>
      </c>
      <c r="P3866" s="6">
        <f t="shared" si="360"/>
        <v>20</v>
      </c>
      <c r="Q3866" t="str">
        <f t="shared" si="361"/>
        <v>theater</v>
      </c>
      <c r="R3866" t="str">
        <f t="shared" si="362"/>
        <v>plays</v>
      </c>
      <c r="S3866" s="10">
        <f t="shared" si="363"/>
        <v>42325.933495370366</v>
      </c>
      <c r="T3866" s="10">
        <f t="shared" si="364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5"/>
        <v>0.26937422295897223</v>
      </c>
      <c r="P3867" s="6">
        <f t="shared" si="360"/>
        <v>46.43</v>
      </c>
      <c r="Q3867" t="str">
        <f t="shared" si="361"/>
        <v>theater</v>
      </c>
      <c r="R3867" t="str">
        <f t="shared" si="362"/>
        <v>plays</v>
      </c>
      <c r="S3867" s="10">
        <f t="shared" si="363"/>
        <v>41881.229166666664</v>
      </c>
      <c r="T3867" s="10">
        <f t="shared" si="364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5"/>
        <v>5.4999999999999997E-3</v>
      </c>
      <c r="P3868" s="6">
        <f t="shared" si="360"/>
        <v>5.5</v>
      </c>
      <c r="Q3868" t="str">
        <f t="shared" si="361"/>
        <v>theater</v>
      </c>
      <c r="R3868" t="str">
        <f t="shared" si="362"/>
        <v>plays</v>
      </c>
      <c r="S3868" s="10">
        <f t="shared" si="363"/>
        <v>42452.145138888889</v>
      </c>
      <c r="T3868" s="10">
        <f t="shared" si="364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5"/>
        <v>0.1255</v>
      </c>
      <c r="P3869" s="6">
        <f t="shared" si="360"/>
        <v>50.2</v>
      </c>
      <c r="Q3869" t="str">
        <f t="shared" si="361"/>
        <v>theater</v>
      </c>
      <c r="R3869" t="str">
        <f t="shared" si="362"/>
        <v>plays</v>
      </c>
      <c r="S3869" s="10">
        <f t="shared" si="363"/>
        <v>42539.814108796301</v>
      </c>
      <c r="T3869" s="10">
        <f t="shared" si="364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5"/>
        <v>2E-3</v>
      </c>
      <c r="P3870" s="6">
        <f t="shared" si="360"/>
        <v>10</v>
      </c>
      <c r="Q3870" t="str">
        <f t="shared" si="361"/>
        <v>theater</v>
      </c>
      <c r="R3870" t="str">
        <f t="shared" si="362"/>
        <v>musical</v>
      </c>
      <c r="S3870" s="10">
        <f t="shared" si="363"/>
        <v>41890.659780092588</v>
      </c>
      <c r="T3870" s="10">
        <f t="shared" si="364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5"/>
        <v>3.44748684310884E-2</v>
      </c>
      <c r="P3871" s="6">
        <f t="shared" si="360"/>
        <v>30.13</v>
      </c>
      <c r="Q3871" t="str">
        <f t="shared" si="361"/>
        <v>theater</v>
      </c>
      <c r="R3871" t="str">
        <f t="shared" si="362"/>
        <v>musical</v>
      </c>
      <c r="S3871" s="10">
        <f t="shared" si="363"/>
        <v>42077.132638888885</v>
      </c>
      <c r="T3871" s="10">
        <f t="shared" si="364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5"/>
        <v>0.15</v>
      </c>
      <c r="P3872" s="6">
        <f t="shared" si="360"/>
        <v>150</v>
      </c>
      <c r="Q3872" t="str">
        <f t="shared" si="361"/>
        <v>theater</v>
      </c>
      <c r="R3872" t="str">
        <f t="shared" si="362"/>
        <v>musical</v>
      </c>
      <c r="S3872" s="10">
        <f t="shared" si="363"/>
        <v>41823.17219907407</v>
      </c>
      <c r="T3872" s="10">
        <f t="shared" si="364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5"/>
        <v>2.6666666666666668E-2</v>
      </c>
      <c r="P3873" s="6">
        <f t="shared" si="360"/>
        <v>13.33</v>
      </c>
      <c r="Q3873" t="str">
        <f t="shared" si="361"/>
        <v>theater</v>
      </c>
      <c r="R3873" t="str">
        <f t="shared" si="362"/>
        <v>musical</v>
      </c>
      <c r="S3873" s="10">
        <f t="shared" si="363"/>
        <v>42823.739004629635</v>
      </c>
      <c r="T3873" s="10">
        <f t="shared" si="364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5"/>
        <v>0</v>
      </c>
      <c r="P3874" s="6" t="e">
        <f t="shared" si="360"/>
        <v>#DIV/0!</v>
      </c>
      <c r="Q3874" t="str">
        <f t="shared" si="361"/>
        <v>theater</v>
      </c>
      <c r="R3874" t="str">
        <f t="shared" si="362"/>
        <v>musical</v>
      </c>
      <c r="S3874" s="10">
        <f t="shared" si="363"/>
        <v>42230.145787037036</v>
      </c>
      <c r="T3874" s="10">
        <f t="shared" si="364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5"/>
        <v>0</v>
      </c>
      <c r="P3875" s="6" t="e">
        <f t="shared" si="360"/>
        <v>#DIV/0!</v>
      </c>
      <c r="Q3875" t="str">
        <f t="shared" si="361"/>
        <v>theater</v>
      </c>
      <c r="R3875" t="str">
        <f t="shared" si="362"/>
        <v>musical</v>
      </c>
      <c r="S3875" s="10">
        <f t="shared" si="363"/>
        <v>42285.696006944447</v>
      </c>
      <c r="T3875" s="10">
        <f t="shared" si="364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5"/>
        <v>0</v>
      </c>
      <c r="P3876" s="6" t="e">
        <f t="shared" si="360"/>
        <v>#DIV/0!</v>
      </c>
      <c r="Q3876" t="str">
        <f t="shared" si="361"/>
        <v>theater</v>
      </c>
      <c r="R3876" t="str">
        <f t="shared" si="362"/>
        <v>musical</v>
      </c>
      <c r="S3876" s="10">
        <f t="shared" si="363"/>
        <v>42028.041666666672</v>
      </c>
      <c r="T3876" s="10">
        <f t="shared" si="364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5"/>
        <v>0</v>
      </c>
      <c r="P3877" s="6" t="e">
        <f t="shared" si="360"/>
        <v>#DIV/0!</v>
      </c>
      <c r="Q3877" t="str">
        <f t="shared" si="361"/>
        <v>theater</v>
      </c>
      <c r="R3877" t="str">
        <f t="shared" si="362"/>
        <v>musical</v>
      </c>
      <c r="S3877" s="10">
        <f t="shared" si="363"/>
        <v>42616.416666666672</v>
      </c>
      <c r="T3877" s="10">
        <f t="shared" si="364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5"/>
        <v>0.52794871794871789</v>
      </c>
      <c r="P3878" s="6">
        <f t="shared" si="360"/>
        <v>44.76</v>
      </c>
      <c r="Q3878" t="str">
        <f t="shared" si="361"/>
        <v>theater</v>
      </c>
      <c r="R3878" t="str">
        <f t="shared" si="362"/>
        <v>musical</v>
      </c>
      <c r="S3878" s="10">
        <f t="shared" si="363"/>
        <v>42402.624166666668</v>
      </c>
      <c r="T3878" s="10">
        <f t="shared" si="364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5"/>
        <v>4.9639999999999997E-2</v>
      </c>
      <c r="P3879" s="6">
        <f t="shared" si="360"/>
        <v>88.64</v>
      </c>
      <c r="Q3879" t="str">
        <f t="shared" si="361"/>
        <v>theater</v>
      </c>
      <c r="R3879" t="str">
        <f t="shared" si="362"/>
        <v>musical</v>
      </c>
      <c r="S3879" s="10">
        <f t="shared" si="363"/>
        <v>42712.67768518519</v>
      </c>
      <c r="T3879" s="10">
        <f t="shared" si="364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5"/>
        <v>5.5555555555555556E-4</v>
      </c>
      <c r="P3880" s="6">
        <f t="shared" si="360"/>
        <v>10</v>
      </c>
      <c r="Q3880" t="str">
        <f t="shared" si="361"/>
        <v>theater</v>
      </c>
      <c r="R3880" t="str">
        <f t="shared" si="362"/>
        <v>musical</v>
      </c>
      <c r="S3880" s="10">
        <f t="shared" si="363"/>
        <v>42185.165972222225</v>
      </c>
      <c r="T3880" s="10">
        <f t="shared" si="364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5"/>
        <v>0</v>
      </c>
      <c r="P3881" s="6" t="e">
        <f t="shared" si="360"/>
        <v>#DIV/0!</v>
      </c>
      <c r="Q3881" t="str">
        <f t="shared" si="361"/>
        <v>theater</v>
      </c>
      <c r="R3881" t="str">
        <f t="shared" si="362"/>
        <v>musical</v>
      </c>
      <c r="S3881" s="10">
        <f t="shared" si="363"/>
        <v>42029.861064814817</v>
      </c>
      <c r="T3881" s="10">
        <f t="shared" si="364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5"/>
        <v>0.13066666666666665</v>
      </c>
      <c r="P3882" s="6">
        <f t="shared" si="360"/>
        <v>57.65</v>
      </c>
      <c r="Q3882" t="str">
        <f t="shared" si="361"/>
        <v>theater</v>
      </c>
      <c r="R3882" t="str">
        <f t="shared" si="362"/>
        <v>musical</v>
      </c>
      <c r="S3882" s="10">
        <f t="shared" si="363"/>
        <v>41850.958333333336</v>
      </c>
      <c r="T3882" s="10">
        <f t="shared" si="364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5"/>
        <v>0.05</v>
      </c>
      <c r="P3883" s="6">
        <f t="shared" si="360"/>
        <v>25</v>
      </c>
      <c r="Q3883" t="str">
        <f t="shared" si="361"/>
        <v>theater</v>
      </c>
      <c r="R3883" t="str">
        <f t="shared" si="362"/>
        <v>musical</v>
      </c>
      <c r="S3883" s="10">
        <f t="shared" si="363"/>
        <v>42786.018506944441</v>
      </c>
      <c r="T3883" s="10">
        <f t="shared" si="364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5"/>
        <v>0</v>
      </c>
      <c r="P3884" s="6" t="e">
        <f t="shared" si="360"/>
        <v>#DIV/0!</v>
      </c>
      <c r="Q3884" t="str">
        <f t="shared" si="361"/>
        <v>theater</v>
      </c>
      <c r="R3884" t="str">
        <f t="shared" si="362"/>
        <v>musical</v>
      </c>
      <c r="S3884" s="10">
        <f t="shared" si="363"/>
        <v>42400.960416666669</v>
      </c>
      <c r="T3884" s="10">
        <f t="shared" si="364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5"/>
        <v>0</v>
      </c>
      <c r="P3885" s="6" t="e">
        <f t="shared" si="360"/>
        <v>#DIV/0!</v>
      </c>
      <c r="Q3885" t="str">
        <f t="shared" si="361"/>
        <v>theater</v>
      </c>
      <c r="R3885" t="str">
        <f t="shared" si="362"/>
        <v>musical</v>
      </c>
      <c r="S3885" s="10">
        <f t="shared" si="363"/>
        <v>41884.602650462963</v>
      </c>
      <c r="T3885" s="10">
        <f t="shared" si="364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5"/>
        <v>0</v>
      </c>
      <c r="P3886" s="6" t="e">
        <f t="shared" si="360"/>
        <v>#DIV/0!</v>
      </c>
      <c r="Q3886" t="str">
        <f t="shared" si="361"/>
        <v>theater</v>
      </c>
      <c r="R3886" t="str">
        <f t="shared" si="362"/>
        <v>musical</v>
      </c>
      <c r="S3886" s="10">
        <f t="shared" si="363"/>
        <v>42090.749907407408</v>
      </c>
      <c r="T3886" s="10">
        <f t="shared" si="364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5"/>
        <v>0</v>
      </c>
      <c r="P3887" s="6" t="e">
        <f t="shared" si="360"/>
        <v>#DIV/0!</v>
      </c>
      <c r="Q3887" t="str">
        <f t="shared" si="361"/>
        <v>theater</v>
      </c>
      <c r="R3887" t="str">
        <f t="shared" si="362"/>
        <v>musical</v>
      </c>
      <c r="S3887" s="10">
        <f t="shared" si="363"/>
        <v>42499.951284722221</v>
      </c>
      <c r="T3887" s="10">
        <f t="shared" si="364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5"/>
        <v>0</v>
      </c>
      <c r="P3888" s="6" t="e">
        <f t="shared" si="360"/>
        <v>#DIV/0!</v>
      </c>
      <c r="Q3888" t="str">
        <f t="shared" si="361"/>
        <v>theater</v>
      </c>
      <c r="R3888" t="str">
        <f t="shared" si="362"/>
        <v>musical</v>
      </c>
      <c r="S3888" s="10">
        <f t="shared" si="363"/>
        <v>41984.228032407409</v>
      </c>
      <c r="T3888" s="10">
        <f t="shared" si="364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5"/>
        <v>1.7500000000000002E-2</v>
      </c>
      <c r="P3889" s="6">
        <f t="shared" si="360"/>
        <v>17.5</v>
      </c>
      <c r="Q3889" t="str">
        <f t="shared" si="361"/>
        <v>theater</v>
      </c>
      <c r="R3889" t="str">
        <f t="shared" si="362"/>
        <v>musical</v>
      </c>
      <c r="S3889" s="10">
        <f t="shared" si="363"/>
        <v>42125.916666666672</v>
      </c>
      <c r="T3889" s="10">
        <f t="shared" si="364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5"/>
        <v>0.27100000000000002</v>
      </c>
      <c r="P3890" s="6">
        <f t="shared" si="360"/>
        <v>38.71</v>
      </c>
      <c r="Q3890" t="str">
        <f t="shared" si="361"/>
        <v>theater</v>
      </c>
      <c r="R3890" t="str">
        <f t="shared" si="362"/>
        <v>plays</v>
      </c>
      <c r="S3890" s="10">
        <f t="shared" si="363"/>
        <v>42792.545810185184</v>
      </c>
      <c r="T3890" s="10">
        <f t="shared" si="364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5"/>
        <v>1.4749999999999999E-2</v>
      </c>
      <c r="P3891" s="6">
        <f t="shared" si="360"/>
        <v>13.11</v>
      </c>
      <c r="Q3891" t="str">
        <f t="shared" si="361"/>
        <v>theater</v>
      </c>
      <c r="R3891" t="str">
        <f t="shared" si="362"/>
        <v>plays</v>
      </c>
      <c r="S3891" s="10">
        <f t="shared" si="363"/>
        <v>42008.976388888885</v>
      </c>
      <c r="T3891" s="10">
        <f t="shared" si="364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5"/>
        <v>0.16826666666666668</v>
      </c>
      <c r="P3892" s="6">
        <f t="shared" si="360"/>
        <v>315.5</v>
      </c>
      <c r="Q3892" t="str">
        <f t="shared" si="361"/>
        <v>theater</v>
      </c>
      <c r="R3892" t="str">
        <f t="shared" si="362"/>
        <v>plays</v>
      </c>
      <c r="S3892" s="10">
        <f t="shared" si="363"/>
        <v>42231.758611111116</v>
      </c>
      <c r="T3892" s="10">
        <f t="shared" si="364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5"/>
        <v>0.32500000000000001</v>
      </c>
      <c r="P3893" s="6">
        <f t="shared" si="360"/>
        <v>37.14</v>
      </c>
      <c r="Q3893" t="str">
        <f t="shared" si="361"/>
        <v>theater</v>
      </c>
      <c r="R3893" t="str">
        <f t="shared" si="362"/>
        <v>plays</v>
      </c>
      <c r="S3893" s="10">
        <f t="shared" si="363"/>
        <v>42086.207638888889</v>
      </c>
      <c r="T3893" s="10">
        <f t="shared" si="364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5"/>
        <v>0</v>
      </c>
      <c r="P3894" s="6" t="e">
        <f t="shared" si="360"/>
        <v>#DIV/0!</v>
      </c>
      <c r="Q3894" t="str">
        <f t="shared" si="361"/>
        <v>theater</v>
      </c>
      <c r="R3894" t="str">
        <f t="shared" si="362"/>
        <v>plays</v>
      </c>
      <c r="S3894" s="10">
        <f t="shared" si="363"/>
        <v>41875.291666666664</v>
      </c>
      <c r="T3894" s="10">
        <f t="shared" si="364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5"/>
        <v>0.2155</v>
      </c>
      <c r="P3895" s="6">
        <f t="shared" si="360"/>
        <v>128.27000000000001</v>
      </c>
      <c r="Q3895" t="str">
        <f t="shared" si="361"/>
        <v>theater</v>
      </c>
      <c r="R3895" t="str">
        <f t="shared" si="362"/>
        <v>plays</v>
      </c>
      <c r="S3895" s="10">
        <f t="shared" si="363"/>
        <v>41821.25</v>
      </c>
      <c r="T3895" s="10">
        <f t="shared" si="364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5"/>
        <v>3.4666666666666665E-2</v>
      </c>
      <c r="P3896" s="6">
        <f t="shared" si="360"/>
        <v>47.27</v>
      </c>
      <c r="Q3896" t="str">
        <f t="shared" si="361"/>
        <v>theater</v>
      </c>
      <c r="R3896" t="str">
        <f t="shared" si="362"/>
        <v>plays</v>
      </c>
      <c r="S3896" s="10">
        <f t="shared" si="363"/>
        <v>42710.207638888889</v>
      </c>
      <c r="T3896" s="10">
        <f t="shared" si="364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5"/>
        <v>0.05</v>
      </c>
      <c r="P3897" s="6">
        <f t="shared" si="360"/>
        <v>50</v>
      </c>
      <c r="Q3897" t="str">
        <f t="shared" si="361"/>
        <v>theater</v>
      </c>
      <c r="R3897" t="str">
        <f t="shared" si="362"/>
        <v>plays</v>
      </c>
      <c r="S3897" s="10">
        <f t="shared" si="363"/>
        <v>42063.250208333338</v>
      </c>
      <c r="T3897" s="10">
        <f t="shared" si="364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5"/>
        <v>0.10625</v>
      </c>
      <c r="P3898" s="6">
        <f t="shared" si="360"/>
        <v>42.5</v>
      </c>
      <c r="Q3898" t="str">
        <f t="shared" si="361"/>
        <v>theater</v>
      </c>
      <c r="R3898" t="str">
        <f t="shared" si="362"/>
        <v>plays</v>
      </c>
      <c r="S3898" s="10">
        <f t="shared" si="363"/>
        <v>41807.191875000004</v>
      </c>
      <c r="T3898" s="10">
        <f t="shared" si="364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5"/>
        <v>0.17599999999999999</v>
      </c>
      <c r="P3899" s="6">
        <f t="shared" si="360"/>
        <v>44</v>
      </c>
      <c r="Q3899" t="str">
        <f t="shared" si="361"/>
        <v>theater</v>
      </c>
      <c r="R3899" t="str">
        <f t="shared" si="362"/>
        <v>plays</v>
      </c>
      <c r="S3899" s="10">
        <f t="shared" si="363"/>
        <v>42012.87364583333</v>
      </c>
      <c r="T3899" s="10">
        <f t="shared" si="364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5"/>
        <v>0.3256</v>
      </c>
      <c r="P3900" s="6">
        <f t="shared" si="360"/>
        <v>50.88</v>
      </c>
      <c r="Q3900" t="str">
        <f t="shared" si="361"/>
        <v>theater</v>
      </c>
      <c r="R3900" t="str">
        <f t="shared" si="362"/>
        <v>plays</v>
      </c>
      <c r="S3900" s="10">
        <f t="shared" si="363"/>
        <v>42233.666666666672</v>
      </c>
      <c r="T3900" s="10">
        <f t="shared" si="364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5"/>
        <v>1.2500000000000001E-2</v>
      </c>
      <c r="P3901" s="6">
        <f t="shared" si="360"/>
        <v>62.5</v>
      </c>
      <c r="Q3901" t="str">
        <f t="shared" si="361"/>
        <v>theater</v>
      </c>
      <c r="R3901" t="str">
        <f t="shared" si="362"/>
        <v>plays</v>
      </c>
      <c r="S3901" s="10">
        <f t="shared" si="363"/>
        <v>41863.775011574071</v>
      </c>
      <c r="T3901" s="10">
        <f t="shared" si="364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5"/>
        <v>5.3999999999999999E-2</v>
      </c>
      <c r="P3902" s="6">
        <f t="shared" si="360"/>
        <v>27</v>
      </c>
      <c r="Q3902" t="str">
        <f t="shared" si="361"/>
        <v>theater</v>
      </c>
      <c r="R3902" t="str">
        <f t="shared" si="362"/>
        <v>plays</v>
      </c>
      <c r="S3902" s="10">
        <f t="shared" si="363"/>
        <v>42166.092488425929</v>
      </c>
      <c r="T3902" s="10">
        <f t="shared" si="364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5"/>
        <v>8.3333333333333332E-3</v>
      </c>
      <c r="P3903" s="6">
        <f t="shared" si="360"/>
        <v>25</v>
      </c>
      <c r="Q3903" t="str">
        <f t="shared" si="361"/>
        <v>theater</v>
      </c>
      <c r="R3903" t="str">
        <f t="shared" si="362"/>
        <v>plays</v>
      </c>
      <c r="S3903" s="10">
        <f t="shared" si="363"/>
        <v>42357.826377314821</v>
      </c>
      <c r="T3903" s="10">
        <f t="shared" si="364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5"/>
        <v>0.48833333333333334</v>
      </c>
      <c r="P3904" s="6">
        <f t="shared" si="360"/>
        <v>47.26</v>
      </c>
      <c r="Q3904" t="str">
        <f t="shared" si="361"/>
        <v>theater</v>
      </c>
      <c r="R3904" t="str">
        <f t="shared" si="362"/>
        <v>plays</v>
      </c>
      <c r="S3904" s="10">
        <f t="shared" si="363"/>
        <v>42688.509745370371</v>
      </c>
      <c r="T3904" s="10">
        <f t="shared" si="364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5"/>
        <v>0</v>
      </c>
      <c r="P3905" s="6" t="e">
        <f t="shared" si="360"/>
        <v>#DIV/0!</v>
      </c>
      <c r="Q3905" t="str">
        <f t="shared" si="361"/>
        <v>theater</v>
      </c>
      <c r="R3905" t="str">
        <f t="shared" si="362"/>
        <v>plays</v>
      </c>
      <c r="S3905" s="10">
        <f t="shared" si="363"/>
        <v>42230.818055555559</v>
      </c>
      <c r="T3905" s="10">
        <f t="shared" si="364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5"/>
        <v>2.9999999999999997E-4</v>
      </c>
      <c r="P3906" s="6">
        <f t="shared" ref="P3906:P3969" si="366">ROUND(E3906/L3906,2)</f>
        <v>1.5</v>
      </c>
      <c r="Q3906" t="str">
        <f t="shared" si="361"/>
        <v>theater</v>
      </c>
      <c r="R3906" t="str">
        <f t="shared" si="362"/>
        <v>plays</v>
      </c>
      <c r="S3906" s="10">
        <f t="shared" si="363"/>
        <v>42109.211111111115</v>
      </c>
      <c r="T3906" s="10">
        <f t="shared" si="364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365"/>
        <v>0.11533333333333333</v>
      </c>
      <c r="P3907" s="6">
        <f t="shared" si="366"/>
        <v>24.71</v>
      </c>
      <c r="Q3907" t="str">
        <f t="shared" ref="Q3907:Q3970" si="367">LEFT($N3907,FIND("/",$N3907)-1)</f>
        <v>theater</v>
      </c>
      <c r="R3907" t="str">
        <f t="shared" ref="R3907:R3970" si="368">RIGHT($N3907,LEN($N3907)-FIND("/",$N3907))</f>
        <v>plays</v>
      </c>
      <c r="S3907" s="10">
        <f t="shared" ref="S3907:S3970" si="369">((($I3907/60)/60)/24)+DATE(1970,1,1)</f>
        <v>42166.958333333328</v>
      </c>
      <c r="T3907" s="10">
        <f t="shared" ref="T3907:T3970" si="370">((($J3907/60)/60)/24)+DATE(1970,1,1)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5"/>
        <v>0.67333333333333334</v>
      </c>
      <c r="P3908" s="6">
        <f t="shared" si="366"/>
        <v>63.13</v>
      </c>
      <c r="Q3908" t="str">
        <f t="shared" si="367"/>
        <v>theater</v>
      </c>
      <c r="R3908" t="str">
        <f t="shared" si="368"/>
        <v>plays</v>
      </c>
      <c r="S3908" s="10">
        <f t="shared" si="369"/>
        <v>42181.559027777781</v>
      </c>
      <c r="T3908" s="10">
        <f t="shared" si="370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ref="O3909:O3972" si="371">$E3909/$D3909</f>
        <v>0.153</v>
      </c>
      <c r="P3909" s="6">
        <f t="shared" si="366"/>
        <v>38.25</v>
      </c>
      <c r="Q3909" t="str">
        <f t="shared" si="367"/>
        <v>theater</v>
      </c>
      <c r="R3909" t="str">
        <f t="shared" si="368"/>
        <v>plays</v>
      </c>
      <c r="S3909" s="10">
        <f t="shared" si="369"/>
        <v>41938.838888888888</v>
      </c>
      <c r="T3909" s="10">
        <f t="shared" si="370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71"/>
        <v>8.666666666666667E-2</v>
      </c>
      <c r="P3910" s="6">
        <f t="shared" si="366"/>
        <v>16.25</v>
      </c>
      <c r="Q3910" t="str">
        <f t="shared" si="367"/>
        <v>theater</v>
      </c>
      <c r="R3910" t="str">
        <f t="shared" si="368"/>
        <v>plays</v>
      </c>
      <c r="S3910" s="10">
        <f t="shared" si="369"/>
        <v>41849.135370370372</v>
      </c>
      <c r="T3910" s="10">
        <f t="shared" si="370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71"/>
        <v>2.2499999999999998E-3</v>
      </c>
      <c r="P3911" s="6">
        <f t="shared" si="366"/>
        <v>33.75</v>
      </c>
      <c r="Q3911" t="str">
        <f t="shared" si="367"/>
        <v>theater</v>
      </c>
      <c r="R3911" t="str">
        <f t="shared" si="368"/>
        <v>plays</v>
      </c>
      <c r="S3911" s="10">
        <f t="shared" si="369"/>
        <v>41893.359282407408</v>
      </c>
      <c r="T3911" s="10">
        <f t="shared" si="370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71"/>
        <v>3.0833333333333334E-2</v>
      </c>
      <c r="P3912" s="6">
        <f t="shared" si="366"/>
        <v>61.67</v>
      </c>
      <c r="Q3912" t="str">
        <f t="shared" si="367"/>
        <v>theater</v>
      </c>
      <c r="R3912" t="str">
        <f t="shared" si="368"/>
        <v>plays</v>
      </c>
      <c r="S3912" s="10">
        <f t="shared" si="369"/>
        <v>42254.756909722222</v>
      </c>
      <c r="T3912" s="10">
        <f t="shared" si="370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71"/>
        <v>0.37412499999999999</v>
      </c>
      <c r="P3913" s="6">
        <f t="shared" si="366"/>
        <v>83.14</v>
      </c>
      <c r="Q3913" t="str">
        <f t="shared" si="367"/>
        <v>theater</v>
      </c>
      <c r="R3913" t="str">
        <f t="shared" si="368"/>
        <v>plays</v>
      </c>
      <c r="S3913" s="10">
        <f t="shared" si="369"/>
        <v>41969.853900462964</v>
      </c>
      <c r="T3913" s="10">
        <f t="shared" si="370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71"/>
        <v>6.666666666666667E-5</v>
      </c>
      <c r="P3914" s="6">
        <f t="shared" si="366"/>
        <v>1</v>
      </c>
      <c r="Q3914" t="str">
        <f t="shared" si="367"/>
        <v>theater</v>
      </c>
      <c r="R3914" t="str">
        <f t="shared" si="368"/>
        <v>plays</v>
      </c>
      <c r="S3914" s="10">
        <f t="shared" si="369"/>
        <v>42119.190972222219</v>
      </c>
      <c r="T3914" s="10">
        <f t="shared" si="370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71"/>
        <v>0.1</v>
      </c>
      <c r="P3915" s="6">
        <f t="shared" si="366"/>
        <v>142.86000000000001</v>
      </c>
      <c r="Q3915" t="str">
        <f t="shared" si="367"/>
        <v>theater</v>
      </c>
      <c r="R3915" t="str">
        <f t="shared" si="368"/>
        <v>plays</v>
      </c>
      <c r="S3915" s="10">
        <f t="shared" si="369"/>
        <v>42338.252881944441</v>
      </c>
      <c r="T3915" s="10">
        <f t="shared" si="370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71"/>
        <v>0.36359999999999998</v>
      </c>
      <c r="P3916" s="6">
        <f t="shared" si="366"/>
        <v>33.67</v>
      </c>
      <c r="Q3916" t="str">
        <f t="shared" si="367"/>
        <v>theater</v>
      </c>
      <c r="R3916" t="str">
        <f t="shared" si="368"/>
        <v>plays</v>
      </c>
      <c r="S3916" s="10">
        <f t="shared" si="369"/>
        <v>42134.957638888889</v>
      </c>
      <c r="T3916" s="10">
        <f t="shared" si="370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71"/>
        <v>3.3333333333333335E-3</v>
      </c>
      <c r="P3917" s="6">
        <f t="shared" si="366"/>
        <v>5</v>
      </c>
      <c r="Q3917" t="str">
        <f t="shared" si="367"/>
        <v>theater</v>
      </c>
      <c r="R3917" t="str">
        <f t="shared" si="368"/>
        <v>plays</v>
      </c>
      <c r="S3917" s="10">
        <f t="shared" si="369"/>
        <v>42522.98505787037</v>
      </c>
      <c r="T3917" s="10">
        <f t="shared" si="370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71"/>
        <v>0</v>
      </c>
      <c r="P3918" s="6" t="e">
        <f t="shared" si="366"/>
        <v>#DIV/0!</v>
      </c>
      <c r="Q3918" t="str">
        <f t="shared" si="367"/>
        <v>theater</v>
      </c>
      <c r="R3918" t="str">
        <f t="shared" si="368"/>
        <v>plays</v>
      </c>
      <c r="S3918" s="10">
        <f t="shared" si="369"/>
        <v>42524.471666666665</v>
      </c>
      <c r="T3918" s="10">
        <f t="shared" si="370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71"/>
        <v>2.8571428571428571E-3</v>
      </c>
      <c r="P3919" s="6">
        <f t="shared" si="366"/>
        <v>10</v>
      </c>
      <c r="Q3919" t="str">
        <f t="shared" si="367"/>
        <v>theater</v>
      </c>
      <c r="R3919" t="str">
        <f t="shared" si="368"/>
        <v>plays</v>
      </c>
      <c r="S3919" s="10">
        <f t="shared" si="369"/>
        <v>41893.527326388888</v>
      </c>
      <c r="T3919" s="10">
        <f t="shared" si="370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71"/>
        <v>2E-3</v>
      </c>
      <c r="P3920" s="6">
        <f t="shared" si="366"/>
        <v>40</v>
      </c>
      <c r="Q3920" t="str">
        <f t="shared" si="367"/>
        <v>theater</v>
      </c>
      <c r="R3920" t="str">
        <f t="shared" si="368"/>
        <v>plays</v>
      </c>
      <c r="S3920" s="10">
        <f t="shared" si="369"/>
        <v>41855.666666666664</v>
      </c>
      <c r="T3920" s="10">
        <f t="shared" si="370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71"/>
        <v>1.7999999999999999E-2</v>
      </c>
      <c r="P3921" s="6">
        <f t="shared" si="366"/>
        <v>30</v>
      </c>
      <c r="Q3921" t="str">
        <f t="shared" si="367"/>
        <v>theater</v>
      </c>
      <c r="R3921" t="str">
        <f t="shared" si="368"/>
        <v>plays</v>
      </c>
      <c r="S3921" s="10">
        <f t="shared" si="369"/>
        <v>42387</v>
      </c>
      <c r="T3921" s="10">
        <f t="shared" si="370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71"/>
        <v>5.3999999999999999E-2</v>
      </c>
      <c r="P3922" s="6">
        <f t="shared" si="366"/>
        <v>45</v>
      </c>
      <c r="Q3922" t="str">
        <f t="shared" si="367"/>
        <v>theater</v>
      </c>
      <c r="R3922" t="str">
        <f t="shared" si="368"/>
        <v>plays</v>
      </c>
      <c r="S3922" s="10">
        <f t="shared" si="369"/>
        <v>42687.428935185191</v>
      </c>
      <c r="T3922" s="10">
        <f t="shared" si="370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71"/>
        <v>0</v>
      </c>
      <c r="P3923" s="6" t="e">
        <f t="shared" si="366"/>
        <v>#DIV/0!</v>
      </c>
      <c r="Q3923" t="str">
        <f t="shared" si="367"/>
        <v>theater</v>
      </c>
      <c r="R3923" t="str">
        <f t="shared" si="368"/>
        <v>plays</v>
      </c>
      <c r="S3923" s="10">
        <f t="shared" si="369"/>
        <v>41938.75</v>
      </c>
      <c r="T3923" s="10">
        <f t="shared" si="370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71"/>
        <v>8.1333333333333327E-2</v>
      </c>
      <c r="P3924" s="6">
        <f t="shared" si="366"/>
        <v>10.17</v>
      </c>
      <c r="Q3924" t="str">
        <f t="shared" si="367"/>
        <v>theater</v>
      </c>
      <c r="R3924" t="str">
        <f t="shared" si="368"/>
        <v>plays</v>
      </c>
      <c r="S3924" s="10">
        <f t="shared" si="369"/>
        <v>42065.958333333328</v>
      </c>
      <c r="T3924" s="10">
        <f t="shared" si="370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71"/>
        <v>0.12034782608695652</v>
      </c>
      <c r="P3925" s="6">
        <f t="shared" si="366"/>
        <v>81.41</v>
      </c>
      <c r="Q3925" t="str">
        <f t="shared" si="367"/>
        <v>theater</v>
      </c>
      <c r="R3925" t="str">
        <f t="shared" si="368"/>
        <v>plays</v>
      </c>
      <c r="S3925" s="10">
        <f t="shared" si="369"/>
        <v>42103.979988425926</v>
      </c>
      <c r="T3925" s="10">
        <f t="shared" si="370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71"/>
        <v>0.15266666666666667</v>
      </c>
      <c r="P3926" s="6">
        <f t="shared" si="366"/>
        <v>57.25</v>
      </c>
      <c r="Q3926" t="str">
        <f t="shared" si="367"/>
        <v>theater</v>
      </c>
      <c r="R3926" t="str">
        <f t="shared" si="368"/>
        <v>plays</v>
      </c>
      <c r="S3926" s="10">
        <f t="shared" si="369"/>
        <v>41816.959745370368</v>
      </c>
      <c r="T3926" s="10">
        <f t="shared" si="370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71"/>
        <v>0.1</v>
      </c>
      <c r="P3927" s="6">
        <f t="shared" si="366"/>
        <v>5</v>
      </c>
      <c r="Q3927" t="str">
        <f t="shared" si="367"/>
        <v>theater</v>
      </c>
      <c r="R3927" t="str">
        <f t="shared" si="368"/>
        <v>plays</v>
      </c>
      <c r="S3927" s="10">
        <f t="shared" si="369"/>
        <v>41850.870821759258</v>
      </c>
      <c r="T3927" s="10">
        <f t="shared" si="370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71"/>
        <v>3.0000000000000001E-3</v>
      </c>
      <c r="P3928" s="6">
        <f t="shared" si="366"/>
        <v>15</v>
      </c>
      <c r="Q3928" t="str">
        <f t="shared" si="367"/>
        <v>theater</v>
      </c>
      <c r="R3928" t="str">
        <f t="shared" si="368"/>
        <v>plays</v>
      </c>
      <c r="S3928" s="10">
        <f t="shared" si="369"/>
        <v>42000.085046296299</v>
      </c>
      <c r="T3928" s="10">
        <f t="shared" si="370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71"/>
        <v>0.01</v>
      </c>
      <c r="P3929" s="6">
        <f t="shared" si="366"/>
        <v>12.5</v>
      </c>
      <c r="Q3929" t="str">
        <f t="shared" si="367"/>
        <v>theater</v>
      </c>
      <c r="R3929" t="str">
        <f t="shared" si="368"/>
        <v>plays</v>
      </c>
      <c r="S3929" s="10">
        <f t="shared" si="369"/>
        <v>41860.267407407409</v>
      </c>
      <c r="T3929" s="10">
        <f t="shared" si="370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71"/>
        <v>0.13020000000000001</v>
      </c>
      <c r="P3930" s="6">
        <f t="shared" si="366"/>
        <v>93</v>
      </c>
      <c r="Q3930" t="str">
        <f t="shared" si="367"/>
        <v>theater</v>
      </c>
      <c r="R3930" t="str">
        <f t="shared" si="368"/>
        <v>plays</v>
      </c>
      <c r="S3930" s="10">
        <f t="shared" si="369"/>
        <v>42293.207638888889</v>
      </c>
      <c r="T3930" s="10">
        <f t="shared" si="370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71"/>
        <v>2.265E-2</v>
      </c>
      <c r="P3931" s="6">
        <f t="shared" si="366"/>
        <v>32.36</v>
      </c>
      <c r="Q3931" t="str">
        <f t="shared" si="367"/>
        <v>theater</v>
      </c>
      <c r="R3931" t="str">
        <f t="shared" si="368"/>
        <v>plays</v>
      </c>
      <c r="S3931" s="10">
        <f t="shared" si="369"/>
        <v>42631.827141203699</v>
      </c>
      <c r="T3931" s="10">
        <f t="shared" si="370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71"/>
        <v>0</v>
      </c>
      <c r="P3932" s="6" t="e">
        <f t="shared" si="366"/>
        <v>#DIV/0!</v>
      </c>
      <c r="Q3932" t="str">
        <f t="shared" si="367"/>
        <v>theater</v>
      </c>
      <c r="R3932" t="str">
        <f t="shared" si="368"/>
        <v>plays</v>
      </c>
      <c r="S3932" s="10">
        <f t="shared" si="369"/>
        <v>42461.25</v>
      </c>
      <c r="T3932" s="10">
        <f t="shared" si="370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71"/>
        <v>0</v>
      </c>
      <c r="P3933" s="6" t="e">
        <f t="shared" si="366"/>
        <v>#DIV/0!</v>
      </c>
      <c r="Q3933" t="str">
        <f t="shared" si="367"/>
        <v>theater</v>
      </c>
      <c r="R3933" t="str">
        <f t="shared" si="368"/>
        <v>plays</v>
      </c>
      <c r="S3933" s="10">
        <f t="shared" si="369"/>
        <v>42253.151701388888</v>
      </c>
      <c r="T3933" s="10">
        <f t="shared" si="370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71"/>
        <v>8.3333333333333331E-5</v>
      </c>
      <c r="P3934" s="6">
        <f t="shared" si="366"/>
        <v>1</v>
      </c>
      <c r="Q3934" t="str">
        <f t="shared" si="367"/>
        <v>theater</v>
      </c>
      <c r="R3934" t="str">
        <f t="shared" si="368"/>
        <v>plays</v>
      </c>
      <c r="S3934" s="10">
        <f t="shared" si="369"/>
        <v>42445.126898148148</v>
      </c>
      <c r="T3934" s="10">
        <f t="shared" si="370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71"/>
        <v>0.15742857142857142</v>
      </c>
      <c r="P3935" s="6">
        <f t="shared" si="366"/>
        <v>91.83</v>
      </c>
      <c r="Q3935" t="str">
        <f t="shared" si="367"/>
        <v>theater</v>
      </c>
      <c r="R3935" t="str">
        <f t="shared" si="368"/>
        <v>plays</v>
      </c>
      <c r="S3935" s="10">
        <f t="shared" si="369"/>
        <v>42568.029861111107</v>
      </c>
      <c r="T3935" s="10">
        <f t="shared" si="370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71"/>
        <v>0.11</v>
      </c>
      <c r="P3936" s="6">
        <f t="shared" si="366"/>
        <v>45.83</v>
      </c>
      <c r="Q3936" t="str">
        <f t="shared" si="367"/>
        <v>theater</v>
      </c>
      <c r="R3936" t="str">
        <f t="shared" si="368"/>
        <v>plays</v>
      </c>
      <c r="S3936" s="10">
        <f t="shared" si="369"/>
        <v>42278.541666666672</v>
      </c>
      <c r="T3936" s="10">
        <f t="shared" si="370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71"/>
        <v>0.43833333333333335</v>
      </c>
      <c r="P3937" s="6">
        <f t="shared" si="366"/>
        <v>57.17</v>
      </c>
      <c r="Q3937" t="str">
        <f t="shared" si="367"/>
        <v>theater</v>
      </c>
      <c r="R3937" t="str">
        <f t="shared" si="368"/>
        <v>plays</v>
      </c>
      <c r="S3937" s="10">
        <f t="shared" si="369"/>
        <v>42281.656782407401</v>
      </c>
      <c r="T3937" s="10">
        <f t="shared" si="370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71"/>
        <v>0</v>
      </c>
      <c r="P3938" s="6" t="e">
        <f t="shared" si="366"/>
        <v>#DIV/0!</v>
      </c>
      <c r="Q3938" t="str">
        <f t="shared" si="367"/>
        <v>theater</v>
      </c>
      <c r="R3938" t="str">
        <f t="shared" si="368"/>
        <v>plays</v>
      </c>
      <c r="S3938" s="10">
        <f t="shared" si="369"/>
        <v>42705.304629629631</v>
      </c>
      <c r="T3938" s="10">
        <f t="shared" si="370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71"/>
        <v>0.86135181975736563</v>
      </c>
      <c r="P3939" s="6">
        <f t="shared" si="366"/>
        <v>248.5</v>
      </c>
      <c r="Q3939" t="str">
        <f t="shared" si="367"/>
        <v>theater</v>
      </c>
      <c r="R3939" t="str">
        <f t="shared" si="368"/>
        <v>plays</v>
      </c>
      <c r="S3939" s="10">
        <f t="shared" si="369"/>
        <v>42562.631481481483</v>
      </c>
      <c r="T3939" s="10">
        <f t="shared" si="370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71"/>
        <v>0.12196620583717357</v>
      </c>
      <c r="P3940" s="6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10">
        <f t="shared" si="369"/>
        <v>42182.905717592599</v>
      </c>
      <c r="T3940" s="10">
        <f t="shared" si="370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71"/>
        <v>1E-3</v>
      </c>
      <c r="P3941" s="6">
        <f t="shared" si="366"/>
        <v>5</v>
      </c>
      <c r="Q3941" t="str">
        <f t="shared" si="367"/>
        <v>theater</v>
      </c>
      <c r="R3941" t="str">
        <f t="shared" si="368"/>
        <v>plays</v>
      </c>
      <c r="S3941" s="10">
        <f t="shared" si="369"/>
        <v>41919.1875</v>
      </c>
      <c r="T3941" s="10">
        <f t="shared" si="370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71"/>
        <v>2.2000000000000001E-3</v>
      </c>
      <c r="P3942" s="6">
        <f t="shared" si="366"/>
        <v>5.5</v>
      </c>
      <c r="Q3942" t="str">
        <f t="shared" si="367"/>
        <v>theater</v>
      </c>
      <c r="R3942" t="str">
        <f t="shared" si="368"/>
        <v>plays</v>
      </c>
      <c r="S3942" s="10">
        <f t="shared" si="369"/>
        <v>42006.492488425924</v>
      </c>
      <c r="T3942" s="10">
        <f t="shared" si="370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71"/>
        <v>9.0909090909090905E-3</v>
      </c>
      <c r="P3943" s="6">
        <f t="shared" si="366"/>
        <v>25</v>
      </c>
      <c r="Q3943" t="str">
        <f t="shared" si="367"/>
        <v>theater</v>
      </c>
      <c r="R3943" t="str">
        <f t="shared" si="368"/>
        <v>plays</v>
      </c>
      <c r="S3943" s="10">
        <f t="shared" si="369"/>
        <v>41968.041666666672</v>
      </c>
      <c r="T3943" s="10">
        <f t="shared" si="370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71"/>
        <v>0</v>
      </c>
      <c r="P3944" s="6" t="e">
        <f t="shared" si="366"/>
        <v>#DIV/0!</v>
      </c>
      <c r="Q3944" t="str">
        <f t="shared" si="367"/>
        <v>theater</v>
      </c>
      <c r="R3944" t="str">
        <f t="shared" si="368"/>
        <v>plays</v>
      </c>
      <c r="S3944" s="10">
        <f t="shared" si="369"/>
        <v>42171.904097222221</v>
      </c>
      <c r="T3944" s="10">
        <f t="shared" si="370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71"/>
        <v>0.35639999999999999</v>
      </c>
      <c r="P3945" s="6">
        <f t="shared" si="366"/>
        <v>137.08000000000001</v>
      </c>
      <c r="Q3945" t="str">
        <f t="shared" si="367"/>
        <v>theater</v>
      </c>
      <c r="R3945" t="str">
        <f t="shared" si="368"/>
        <v>plays</v>
      </c>
      <c r="S3945" s="10">
        <f t="shared" si="369"/>
        <v>42310.701388888891</v>
      </c>
      <c r="T3945" s="10">
        <f t="shared" si="370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71"/>
        <v>0</v>
      </c>
      <c r="P3946" s="6" t="e">
        <f t="shared" si="366"/>
        <v>#DIV/0!</v>
      </c>
      <c r="Q3946" t="str">
        <f t="shared" si="367"/>
        <v>theater</v>
      </c>
      <c r="R3946" t="str">
        <f t="shared" si="368"/>
        <v>plays</v>
      </c>
      <c r="S3946" s="10">
        <f t="shared" si="369"/>
        <v>42243.662905092591</v>
      </c>
      <c r="T3946" s="10">
        <f t="shared" si="370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71"/>
        <v>2.5000000000000001E-3</v>
      </c>
      <c r="P3947" s="6">
        <f t="shared" si="366"/>
        <v>5</v>
      </c>
      <c r="Q3947" t="str">
        <f t="shared" si="367"/>
        <v>theater</v>
      </c>
      <c r="R3947" t="str">
        <f t="shared" si="368"/>
        <v>plays</v>
      </c>
      <c r="S3947" s="10">
        <f t="shared" si="369"/>
        <v>42139.801712962959</v>
      </c>
      <c r="T3947" s="10">
        <f t="shared" si="370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71"/>
        <v>3.2500000000000001E-2</v>
      </c>
      <c r="P3948" s="6">
        <f t="shared" si="366"/>
        <v>39</v>
      </c>
      <c r="Q3948" t="str">
        <f t="shared" si="367"/>
        <v>theater</v>
      </c>
      <c r="R3948" t="str">
        <f t="shared" si="368"/>
        <v>plays</v>
      </c>
      <c r="S3948" s="10">
        <f t="shared" si="369"/>
        <v>42063.333333333328</v>
      </c>
      <c r="T3948" s="10">
        <f t="shared" si="370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71"/>
        <v>3.3666666666666664E-2</v>
      </c>
      <c r="P3949" s="6">
        <f t="shared" si="366"/>
        <v>50.5</v>
      </c>
      <c r="Q3949" t="str">
        <f t="shared" si="367"/>
        <v>theater</v>
      </c>
      <c r="R3949" t="str">
        <f t="shared" si="368"/>
        <v>plays</v>
      </c>
      <c r="S3949" s="10">
        <f t="shared" si="369"/>
        <v>42645.142870370371</v>
      </c>
      <c r="T3949" s="10">
        <f t="shared" si="370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71"/>
        <v>0</v>
      </c>
      <c r="P3950" s="6" t="e">
        <f t="shared" si="366"/>
        <v>#DIV/0!</v>
      </c>
      <c r="Q3950" t="str">
        <f t="shared" si="367"/>
        <v>theater</v>
      </c>
      <c r="R3950" t="str">
        <f t="shared" si="368"/>
        <v>plays</v>
      </c>
      <c r="S3950" s="10">
        <f t="shared" si="369"/>
        <v>41889.325497685182</v>
      </c>
      <c r="T3950" s="10">
        <f t="shared" si="370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71"/>
        <v>0.15770000000000001</v>
      </c>
      <c r="P3951" s="6">
        <f t="shared" si="366"/>
        <v>49.28</v>
      </c>
      <c r="Q3951" t="str">
        <f t="shared" si="367"/>
        <v>theater</v>
      </c>
      <c r="R3951" t="str">
        <f t="shared" si="368"/>
        <v>plays</v>
      </c>
      <c r="S3951" s="10">
        <f t="shared" si="369"/>
        <v>42046.120613425926</v>
      </c>
      <c r="T3951" s="10">
        <f t="shared" si="370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71"/>
        <v>6.2500000000000003E-3</v>
      </c>
      <c r="P3952" s="6">
        <f t="shared" si="366"/>
        <v>25</v>
      </c>
      <c r="Q3952" t="str">
        <f t="shared" si="367"/>
        <v>theater</v>
      </c>
      <c r="R3952" t="str">
        <f t="shared" si="368"/>
        <v>plays</v>
      </c>
      <c r="S3952" s="10">
        <f t="shared" si="369"/>
        <v>42468.774305555555</v>
      </c>
      <c r="T3952" s="10">
        <f t="shared" si="370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71"/>
        <v>5.0000000000000004E-6</v>
      </c>
      <c r="P3953" s="6">
        <f t="shared" si="366"/>
        <v>1</v>
      </c>
      <c r="Q3953" t="str">
        <f t="shared" si="367"/>
        <v>theater</v>
      </c>
      <c r="R3953" t="str">
        <f t="shared" si="368"/>
        <v>plays</v>
      </c>
      <c r="S3953" s="10">
        <f t="shared" si="369"/>
        <v>42493.784050925926</v>
      </c>
      <c r="T3953" s="10">
        <f t="shared" si="370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71"/>
        <v>9.6153846153846159E-4</v>
      </c>
      <c r="P3954" s="6">
        <f t="shared" si="366"/>
        <v>25</v>
      </c>
      <c r="Q3954" t="str">
        <f t="shared" si="367"/>
        <v>theater</v>
      </c>
      <c r="R3954" t="str">
        <f t="shared" si="368"/>
        <v>plays</v>
      </c>
      <c r="S3954" s="10">
        <f t="shared" si="369"/>
        <v>42303.790393518517</v>
      </c>
      <c r="T3954" s="10">
        <f t="shared" si="370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71"/>
        <v>0</v>
      </c>
      <c r="P3955" s="6" t="e">
        <f t="shared" si="366"/>
        <v>#DIV/0!</v>
      </c>
      <c r="Q3955" t="str">
        <f t="shared" si="367"/>
        <v>theater</v>
      </c>
      <c r="R3955" t="str">
        <f t="shared" si="368"/>
        <v>plays</v>
      </c>
      <c r="S3955" s="10">
        <f t="shared" si="369"/>
        <v>42580.978472222225</v>
      </c>
      <c r="T3955" s="10">
        <f t="shared" si="370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71"/>
        <v>0</v>
      </c>
      <c r="P3956" s="6" t="e">
        <f t="shared" si="366"/>
        <v>#DIV/0!</v>
      </c>
      <c r="Q3956" t="str">
        <f t="shared" si="367"/>
        <v>theater</v>
      </c>
      <c r="R3956" t="str">
        <f t="shared" si="368"/>
        <v>plays</v>
      </c>
      <c r="S3956" s="10">
        <f t="shared" si="369"/>
        <v>41834.651203703703</v>
      </c>
      <c r="T3956" s="10">
        <f t="shared" si="370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71"/>
        <v>0.24285714285714285</v>
      </c>
      <c r="P3957" s="6">
        <f t="shared" si="366"/>
        <v>53.13</v>
      </c>
      <c r="Q3957" t="str">
        <f t="shared" si="367"/>
        <v>theater</v>
      </c>
      <c r="R3957" t="str">
        <f t="shared" si="368"/>
        <v>plays</v>
      </c>
      <c r="S3957" s="10">
        <f t="shared" si="369"/>
        <v>42336.890520833331</v>
      </c>
      <c r="T3957" s="10">
        <f t="shared" si="370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71"/>
        <v>0</v>
      </c>
      <c r="P3958" s="6" t="e">
        <f t="shared" si="366"/>
        <v>#DIV/0!</v>
      </c>
      <c r="Q3958" t="str">
        <f t="shared" si="367"/>
        <v>theater</v>
      </c>
      <c r="R3958" t="str">
        <f t="shared" si="368"/>
        <v>plays</v>
      </c>
      <c r="S3958" s="10">
        <f t="shared" si="369"/>
        <v>42485.013888888891</v>
      </c>
      <c r="T3958" s="10">
        <f t="shared" si="370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71"/>
        <v>2.5000000000000001E-4</v>
      </c>
      <c r="P3959" s="6">
        <f t="shared" si="366"/>
        <v>7</v>
      </c>
      <c r="Q3959" t="str">
        <f t="shared" si="367"/>
        <v>theater</v>
      </c>
      <c r="R3959" t="str">
        <f t="shared" si="368"/>
        <v>plays</v>
      </c>
      <c r="S3959" s="10">
        <f t="shared" si="369"/>
        <v>42559.976319444439</v>
      </c>
      <c r="T3959" s="10">
        <f t="shared" si="370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71"/>
        <v>0.32050000000000001</v>
      </c>
      <c r="P3960" s="6">
        <f t="shared" si="366"/>
        <v>40.06</v>
      </c>
      <c r="Q3960" t="str">
        <f t="shared" si="367"/>
        <v>theater</v>
      </c>
      <c r="R3960" t="str">
        <f t="shared" si="368"/>
        <v>plays</v>
      </c>
      <c r="S3960" s="10">
        <f t="shared" si="369"/>
        <v>41853.583333333336</v>
      </c>
      <c r="T3960" s="10">
        <f t="shared" si="370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71"/>
        <v>0.24333333333333335</v>
      </c>
      <c r="P3961" s="6">
        <f t="shared" si="366"/>
        <v>24.33</v>
      </c>
      <c r="Q3961" t="str">
        <f t="shared" si="367"/>
        <v>theater</v>
      </c>
      <c r="R3961" t="str">
        <f t="shared" si="368"/>
        <v>plays</v>
      </c>
      <c r="S3961" s="10">
        <f t="shared" si="369"/>
        <v>41910.788842592592</v>
      </c>
      <c r="T3961" s="10">
        <f t="shared" si="370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71"/>
        <v>1.4999999999999999E-2</v>
      </c>
      <c r="P3962" s="6">
        <f t="shared" si="366"/>
        <v>11.25</v>
      </c>
      <c r="Q3962" t="str">
        <f t="shared" si="367"/>
        <v>theater</v>
      </c>
      <c r="R3962" t="str">
        <f t="shared" si="368"/>
        <v>plays</v>
      </c>
      <c r="S3962" s="10">
        <f t="shared" si="369"/>
        <v>42372.845555555556</v>
      </c>
      <c r="T3962" s="10">
        <f t="shared" si="370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71"/>
        <v>4.1999999999999997E-3</v>
      </c>
      <c r="P3963" s="6">
        <f t="shared" si="366"/>
        <v>10.5</v>
      </c>
      <c r="Q3963" t="str">
        <f t="shared" si="367"/>
        <v>theater</v>
      </c>
      <c r="R3963" t="str">
        <f t="shared" si="368"/>
        <v>plays</v>
      </c>
      <c r="S3963" s="10">
        <f t="shared" si="369"/>
        <v>41767.891319444447</v>
      </c>
      <c r="T3963" s="10">
        <f t="shared" si="370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71"/>
        <v>3.214285714285714E-2</v>
      </c>
      <c r="P3964" s="6">
        <f t="shared" si="366"/>
        <v>15</v>
      </c>
      <c r="Q3964" t="str">
        <f t="shared" si="367"/>
        <v>theater</v>
      </c>
      <c r="R3964" t="str">
        <f t="shared" si="368"/>
        <v>plays</v>
      </c>
      <c r="S3964" s="10">
        <f t="shared" si="369"/>
        <v>42336.621458333335</v>
      </c>
      <c r="T3964" s="10">
        <f t="shared" si="370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71"/>
        <v>0</v>
      </c>
      <c r="P3965" s="6" t="e">
        <f t="shared" si="366"/>
        <v>#DIV/0!</v>
      </c>
      <c r="Q3965" t="str">
        <f t="shared" si="367"/>
        <v>theater</v>
      </c>
      <c r="R3965" t="str">
        <f t="shared" si="368"/>
        <v>plays</v>
      </c>
      <c r="S3965" s="10">
        <f t="shared" si="369"/>
        <v>42326.195798611108</v>
      </c>
      <c r="T3965" s="10">
        <f t="shared" si="370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71"/>
        <v>6.3E-2</v>
      </c>
      <c r="P3966" s="6">
        <f t="shared" si="366"/>
        <v>42</v>
      </c>
      <c r="Q3966" t="str">
        <f t="shared" si="367"/>
        <v>theater</v>
      </c>
      <c r="R3966" t="str">
        <f t="shared" si="368"/>
        <v>plays</v>
      </c>
      <c r="S3966" s="10">
        <f t="shared" si="369"/>
        <v>42113.680393518516</v>
      </c>
      <c r="T3966" s="10">
        <f t="shared" si="370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71"/>
        <v>0.14249999999999999</v>
      </c>
      <c r="P3967" s="6">
        <f t="shared" si="366"/>
        <v>71.25</v>
      </c>
      <c r="Q3967" t="str">
        <f t="shared" si="367"/>
        <v>theater</v>
      </c>
      <c r="R3967" t="str">
        <f t="shared" si="368"/>
        <v>plays</v>
      </c>
      <c r="S3967" s="10">
        <f t="shared" si="369"/>
        <v>42474.194212962961</v>
      </c>
      <c r="T3967" s="10">
        <f t="shared" si="370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71"/>
        <v>6.0000000000000001E-3</v>
      </c>
      <c r="P3968" s="6">
        <f t="shared" si="366"/>
        <v>22.5</v>
      </c>
      <c r="Q3968" t="str">
        <f t="shared" si="367"/>
        <v>theater</v>
      </c>
      <c r="R3968" t="str">
        <f t="shared" si="368"/>
        <v>plays</v>
      </c>
      <c r="S3968" s="10">
        <f t="shared" si="369"/>
        <v>41844.124305555553</v>
      </c>
      <c r="T3968" s="10">
        <f t="shared" si="370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71"/>
        <v>0.2411764705882353</v>
      </c>
      <c r="P3969" s="6">
        <f t="shared" si="366"/>
        <v>41</v>
      </c>
      <c r="Q3969" t="str">
        <f t="shared" si="367"/>
        <v>theater</v>
      </c>
      <c r="R3969" t="str">
        <f t="shared" si="368"/>
        <v>plays</v>
      </c>
      <c r="S3969" s="10">
        <f t="shared" si="369"/>
        <v>42800.290590277778</v>
      </c>
      <c r="T3969" s="10">
        <f t="shared" si="370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71"/>
        <v>0.10539999999999999</v>
      </c>
      <c r="P3970" s="6">
        <f t="shared" ref="P3970:P4033" si="372">ROUND(E3970/L3970,2)</f>
        <v>47.91</v>
      </c>
      <c r="Q3970" t="str">
        <f t="shared" si="367"/>
        <v>theater</v>
      </c>
      <c r="R3970" t="str">
        <f t="shared" si="368"/>
        <v>plays</v>
      </c>
      <c r="S3970" s="10">
        <f t="shared" si="369"/>
        <v>42512.815659722226</v>
      </c>
      <c r="T3970" s="10">
        <f t="shared" si="370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371"/>
        <v>7.4690265486725665E-2</v>
      </c>
      <c r="P3971" s="6">
        <f t="shared" si="372"/>
        <v>35.17</v>
      </c>
      <c r="Q3971" t="str">
        <f t="shared" ref="Q3971:Q4034" si="373">LEFT($N3971,FIND("/",$N3971)-1)</f>
        <v>theater</v>
      </c>
      <c r="R3971" t="str">
        <f t="shared" ref="R3971:R4034" si="374">RIGHT($N3971,LEN($N3971)-FIND("/",$N3971))</f>
        <v>plays</v>
      </c>
      <c r="S3971" s="10">
        <f t="shared" ref="S3971:S4034" si="375">((($I3971/60)/60)/24)+DATE(1970,1,1)</f>
        <v>42611.163194444445</v>
      </c>
      <c r="T3971" s="10">
        <f t="shared" ref="T3971:T4034" si="376">((($J3971/60)/60)/24)+DATE(1970,1,1)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1"/>
        <v>7.3333333333333334E-4</v>
      </c>
      <c r="P3972" s="6">
        <f t="shared" si="372"/>
        <v>5.5</v>
      </c>
      <c r="Q3972" t="str">
        <f t="shared" si="373"/>
        <v>theater</v>
      </c>
      <c r="R3972" t="str">
        <f t="shared" si="374"/>
        <v>plays</v>
      </c>
      <c r="S3972" s="10">
        <f t="shared" si="375"/>
        <v>42477.863553240735</v>
      </c>
      <c r="T3972" s="10">
        <f t="shared" si="376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ref="O3973:O4036" si="377">$E3973/$D3973</f>
        <v>9.7142857142857135E-3</v>
      </c>
      <c r="P3973" s="6">
        <f t="shared" si="372"/>
        <v>22.67</v>
      </c>
      <c r="Q3973" t="str">
        <f t="shared" si="373"/>
        <v>theater</v>
      </c>
      <c r="R3973" t="str">
        <f t="shared" si="374"/>
        <v>plays</v>
      </c>
      <c r="S3973" s="10">
        <f t="shared" si="375"/>
        <v>41841.536180555559</v>
      </c>
      <c r="T3973" s="10">
        <f t="shared" si="376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7"/>
        <v>0.21099999999999999</v>
      </c>
      <c r="P3974" s="6">
        <f t="shared" si="372"/>
        <v>26.38</v>
      </c>
      <c r="Q3974" t="str">
        <f t="shared" si="373"/>
        <v>theater</v>
      </c>
      <c r="R3974" t="str">
        <f t="shared" si="374"/>
        <v>plays</v>
      </c>
      <c r="S3974" s="10">
        <f t="shared" si="375"/>
        <v>42041.067523148144</v>
      </c>
      <c r="T3974" s="10">
        <f t="shared" si="376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7"/>
        <v>0.78100000000000003</v>
      </c>
      <c r="P3975" s="6">
        <f t="shared" si="372"/>
        <v>105.54</v>
      </c>
      <c r="Q3975" t="str">
        <f t="shared" si="373"/>
        <v>theater</v>
      </c>
      <c r="R3975" t="str">
        <f t="shared" si="374"/>
        <v>plays</v>
      </c>
      <c r="S3975" s="10">
        <f t="shared" si="375"/>
        <v>42499.166666666672</v>
      </c>
      <c r="T3975" s="10">
        <f t="shared" si="376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7"/>
        <v>0.32</v>
      </c>
      <c r="P3976" s="6">
        <f t="shared" si="372"/>
        <v>29.09</v>
      </c>
      <c r="Q3976" t="str">
        <f t="shared" si="373"/>
        <v>theater</v>
      </c>
      <c r="R3976" t="str">
        <f t="shared" si="374"/>
        <v>plays</v>
      </c>
      <c r="S3976" s="10">
        <f t="shared" si="375"/>
        <v>42523.546851851846</v>
      </c>
      <c r="T3976" s="10">
        <f t="shared" si="376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7"/>
        <v>0</v>
      </c>
      <c r="P3977" s="6" t="e">
        <f t="shared" si="372"/>
        <v>#DIV/0!</v>
      </c>
      <c r="Q3977" t="str">
        <f t="shared" si="373"/>
        <v>theater</v>
      </c>
      <c r="R3977" t="str">
        <f t="shared" si="374"/>
        <v>plays</v>
      </c>
      <c r="S3977" s="10">
        <f t="shared" si="375"/>
        <v>42564.866875</v>
      </c>
      <c r="T3977" s="10">
        <f t="shared" si="376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7"/>
        <v>0.47692307692307695</v>
      </c>
      <c r="P3978" s="6">
        <f t="shared" si="372"/>
        <v>62</v>
      </c>
      <c r="Q3978" t="str">
        <f t="shared" si="373"/>
        <v>theater</v>
      </c>
      <c r="R3978" t="str">
        <f t="shared" si="374"/>
        <v>plays</v>
      </c>
      <c r="S3978" s="10">
        <f t="shared" si="375"/>
        <v>41852.291666666664</v>
      </c>
      <c r="T3978" s="10">
        <f t="shared" si="376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7"/>
        <v>1.4500000000000001E-2</v>
      </c>
      <c r="P3979" s="6">
        <f t="shared" si="372"/>
        <v>217.5</v>
      </c>
      <c r="Q3979" t="str">
        <f t="shared" si="373"/>
        <v>theater</v>
      </c>
      <c r="R3979" t="str">
        <f t="shared" si="374"/>
        <v>plays</v>
      </c>
      <c r="S3979" s="10">
        <f t="shared" si="375"/>
        <v>42573.788564814815</v>
      </c>
      <c r="T3979" s="10">
        <f t="shared" si="376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7"/>
        <v>0.107</v>
      </c>
      <c r="P3980" s="6">
        <f t="shared" si="372"/>
        <v>26.75</v>
      </c>
      <c r="Q3980" t="str">
        <f t="shared" si="373"/>
        <v>theater</v>
      </c>
      <c r="R3980" t="str">
        <f t="shared" si="374"/>
        <v>plays</v>
      </c>
      <c r="S3980" s="10">
        <f t="shared" si="375"/>
        <v>42035.642974537041</v>
      </c>
      <c r="T3980" s="10">
        <f t="shared" si="376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7"/>
        <v>1.8333333333333333E-2</v>
      </c>
      <c r="P3981" s="6">
        <f t="shared" si="372"/>
        <v>18.329999999999998</v>
      </c>
      <c r="Q3981" t="str">
        <f t="shared" si="373"/>
        <v>theater</v>
      </c>
      <c r="R3981" t="str">
        <f t="shared" si="374"/>
        <v>plays</v>
      </c>
      <c r="S3981" s="10">
        <f t="shared" si="375"/>
        <v>42092.833333333328</v>
      </c>
      <c r="T3981" s="10">
        <f t="shared" si="376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7"/>
        <v>0.18</v>
      </c>
      <c r="P3982" s="6">
        <f t="shared" si="372"/>
        <v>64.290000000000006</v>
      </c>
      <c r="Q3982" t="str">
        <f t="shared" si="373"/>
        <v>theater</v>
      </c>
      <c r="R3982" t="str">
        <f t="shared" si="374"/>
        <v>plays</v>
      </c>
      <c r="S3982" s="10">
        <f t="shared" si="375"/>
        <v>41825.598923611113</v>
      </c>
      <c r="T3982" s="10">
        <f t="shared" si="376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7"/>
        <v>4.0833333333333333E-2</v>
      </c>
      <c r="P3983" s="6">
        <f t="shared" si="372"/>
        <v>175</v>
      </c>
      <c r="Q3983" t="str">
        <f t="shared" si="373"/>
        <v>theater</v>
      </c>
      <c r="R3983" t="str">
        <f t="shared" si="374"/>
        <v>plays</v>
      </c>
      <c r="S3983" s="10">
        <f t="shared" si="375"/>
        <v>42568.179965277777</v>
      </c>
      <c r="T3983" s="10">
        <f t="shared" si="376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7"/>
        <v>0.2</v>
      </c>
      <c r="P3984" s="6">
        <f t="shared" si="372"/>
        <v>34</v>
      </c>
      <c r="Q3984" t="str">
        <f t="shared" si="373"/>
        <v>theater</v>
      </c>
      <c r="R3984" t="str">
        <f t="shared" si="374"/>
        <v>plays</v>
      </c>
      <c r="S3984" s="10">
        <f t="shared" si="375"/>
        <v>42192.809953703705</v>
      </c>
      <c r="T3984" s="10">
        <f t="shared" si="376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7"/>
        <v>0.34802513464991025</v>
      </c>
      <c r="P3985" s="6">
        <f t="shared" si="372"/>
        <v>84.28</v>
      </c>
      <c r="Q3985" t="str">
        <f t="shared" si="373"/>
        <v>theater</v>
      </c>
      <c r="R3985" t="str">
        <f t="shared" si="374"/>
        <v>plays</v>
      </c>
      <c r="S3985" s="10">
        <f t="shared" si="375"/>
        <v>41779.290972222225</v>
      </c>
      <c r="T3985" s="10">
        <f t="shared" si="376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7"/>
        <v>6.3333333333333339E-2</v>
      </c>
      <c r="P3986" s="6">
        <f t="shared" si="372"/>
        <v>9.5</v>
      </c>
      <c r="Q3986" t="str">
        <f t="shared" si="373"/>
        <v>theater</v>
      </c>
      <c r="R3986" t="str">
        <f t="shared" si="374"/>
        <v>plays</v>
      </c>
      <c r="S3986" s="10">
        <f t="shared" si="375"/>
        <v>41951</v>
      </c>
      <c r="T3986" s="10">
        <f t="shared" si="376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7"/>
        <v>0.32050000000000001</v>
      </c>
      <c r="P3987" s="6">
        <f t="shared" si="372"/>
        <v>33.74</v>
      </c>
      <c r="Q3987" t="str">
        <f t="shared" si="373"/>
        <v>theater</v>
      </c>
      <c r="R3987" t="str">
        <f t="shared" si="374"/>
        <v>plays</v>
      </c>
      <c r="S3987" s="10">
        <f t="shared" si="375"/>
        <v>42420.878472222219</v>
      </c>
      <c r="T3987" s="10">
        <f t="shared" si="376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7"/>
        <v>9.7600000000000006E-2</v>
      </c>
      <c r="P3988" s="6">
        <f t="shared" si="372"/>
        <v>37.54</v>
      </c>
      <c r="Q3988" t="str">
        <f t="shared" si="373"/>
        <v>theater</v>
      </c>
      <c r="R3988" t="str">
        <f t="shared" si="374"/>
        <v>plays</v>
      </c>
      <c r="S3988" s="10">
        <f t="shared" si="375"/>
        <v>42496.544444444444</v>
      </c>
      <c r="T3988" s="10">
        <f t="shared" si="376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7"/>
        <v>0.3775</v>
      </c>
      <c r="P3989" s="6">
        <f t="shared" si="372"/>
        <v>11.62</v>
      </c>
      <c r="Q3989" t="str">
        <f t="shared" si="373"/>
        <v>theater</v>
      </c>
      <c r="R3989" t="str">
        <f t="shared" si="374"/>
        <v>plays</v>
      </c>
      <c r="S3989" s="10">
        <f t="shared" si="375"/>
        <v>41775.92465277778</v>
      </c>
      <c r="T3989" s="10">
        <f t="shared" si="376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7"/>
        <v>2.1333333333333333E-2</v>
      </c>
      <c r="P3990" s="6">
        <f t="shared" si="372"/>
        <v>8</v>
      </c>
      <c r="Q3990" t="str">
        <f t="shared" si="373"/>
        <v>theater</v>
      </c>
      <c r="R3990" t="str">
        <f t="shared" si="374"/>
        <v>plays</v>
      </c>
      <c r="S3990" s="10">
        <f t="shared" si="375"/>
        <v>42245.08116898148</v>
      </c>
      <c r="T3990" s="10">
        <f t="shared" si="376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7"/>
        <v>0</v>
      </c>
      <c r="P3991" s="6" t="e">
        <f t="shared" si="372"/>
        <v>#DIV/0!</v>
      </c>
      <c r="Q3991" t="str">
        <f t="shared" si="373"/>
        <v>theater</v>
      </c>
      <c r="R3991" t="str">
        <f t="shared" si="374"/>
        <v>plays</v>
      </c>
      <c r="S3991" s="10">
        <f t="shared" si="375"/>
        <v>42316.791446759264</v>
      </c>
      <c r="T3991" s="10">
        <f t="shared" si="376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7"/>
        <v>4.1818181818181817E-2</v>
      </c>
      <c r="P3992" s="6">
        <f t="shared" si="372"/>
        <v>23</v>
      </c>
      <c r="Q3992" t="str">
        <f t="shared" si="373"/>
        <v>theater</v>
      </c>
      <c r="R3992" t="str">
        <f t="shared" si="374"/>
        <v>plays</v>
      </c>
      <c r="S3992" s="10">
        <f t="shared" si="375"/>
        <v>42431.672372685185</v>
      </c>
      <c r="T3992" s="10">
        <f t="shared" si="376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7"/>
        <v>0.2</v>
      </c>
      <c r="P3993" s="6">
        <f t="shared" si="372"/>
        <v>100</v>
      </c>
      <c r="Q3993" t="str">
        <f t="shared" si="373"/>
        <v>theater</v>
      </c>
      <c r="R3993" t="str">
        <f t="shared" si="374"/>
        <v>plays</v>
      </c>
      <c r="S3993" s="10">
        <f t="shared" si="375"/>
        <v>42155.644467592589</v>
      </c>
      <c r="T3993" s="10">
        <f t="shared" si="376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7"/>
        <v>5.4100000000000002E-2</v>
      </c>
      <c r="P3994" s="6">
        <f t="shared" si="372"/>
        <v>60.11</v>
      </c>
      <c r="Q3994" t="str">
        <f t="shared" si="373"/>
        <v>theater</v>
      </c>
      <c r="R3994" t="str">
        <f t="shared" si="374"/>
        <v>plays</v>
      </c>
      <c r="S3994" s="10">
        <f t="shared" si="375"/>
        <v>42349.982164351852</v>
      </c>
      <c r="T3994" s="10">
        <f t="shared" si="376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7"/>
        <v>6.0000000000000002E-5</v>
      </c>
      <c r="P3995" s="6">
        <f t="shared" si="372"/>
        <v>3</v>
      </c>
      <c r="Q3995" t="str">
        <f t="shared" si="373"/>
        <v>theater</v>
      </c>
      <c r="R3995" t="str">
        <f t="shared" si="374"/>
        <v>plays</v>
      </c>
      <c r="S3995" s="10">
        <f t="shared" si="375"/>
        <v>42137.864722222221</v>
      </c>
      <c r="T3995" s="10">
        <f t="shared" si="376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7"/>
        <v>2.5000000000000001E-3</v>
      </c>
      <c r="P3996" s="6">
        <f t="shared" si="372"/>
        <v>5</v>
      </c>
      <c r="Q3996" t="str">
        <f t="shared" si="373"/>
        <v>theater</v>
      </c>
      <c r="R3996" t="str">
        <f t="shared" si="374"/>
        <v>plays</v>
      </c>
      <c r="S3996" s="10">
        <f t="shared" si="375"/>
        <v>41839.389930555553</v>
      </c>
      <c r="T3996" s="10">
        <f t="shared" si="376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7"/>
        <v>0.35</v>
      </c>
      <c r="P3997" s="6">
        <f t="shared" si="372"/>
        <v>17.5</v>
      </c>
      <c r="Q3997" t="str">
        <f t="shared" si="373"/>
        <v>theater</v>
      </c>
      <c r="R3997" t="str">
        <f t="shared" si="374"/>
        <v>plays</v>
      </c>
      <c r="S3997" s="10">
        <f t="shared" si="375"/>
        <v>42049.477083333331</v>
      </c>
      <c r="T3997" s="10">
        <f t="shared" si="376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7"/>
        <v>0.16566666666666666</v>
      </c>
      <c r="P3998" s="6">
        <f t="shared" si="372"/>
        <v>29.24</v>
      </c>
      <c r="Q3998" t="str">
        <f t="shared" si="373"/>
        <v>theater</v>
      </c>
      <c r="R3998" t="str">
        <f t="shared" si="374"/>
        <v>plays</v>
      </c>
      <c r="S3998" s="10">
        <f t="shared" si="375"/>
        <v>41963.669444444444</v>
      </c>
      <c r="T3998" s="10">
        <f t="shared" si="376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7"/>
        <v>0</v>
      </c>
      <c r="P3999" s="6" t="e">
        <f t="shared" si="372"/>
        <v>#DIV/0!</v>
      </c>
      <c r="Q3999" t="str">
        <f t="shared" si="373"/>
        <v>theater</v>
      </c>
      <c r="R3999" t="str">
        <f t="shared" si="374"/>
        <v>plays</v>
      </c>
      <c r="S3999" s="10">
        <f t="shared" si="375"/>
        <v>42099.349780092598</v>
      </c>
      <c r="T3999" s="10">
        <f t="shared" si="376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7"/>
        <v>0.57199999999999995</v>
      </c>
      <c r="P4000" s="6">
        <f t="shared" si="372"/>
        <v>59.58</v>
      </c>
      <c r="Q4000" t="str">
        <f t="shared" si="373"/>
        <v>theater</v>
      </c>
      <c r="R4000" t="str">
        <f t="shared" si="374"/>
        <v>plays</v>
      </c>
      <c r="S4000" s="10">
        <f t="shared" si="375"/>
        <v>42091.921597222223</v>
      </c>
      <c r="T4000" s="10">
        <f t="shared" si="376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7"/>
        <v>0.16514285714285715</v>
      </c>
      <c r="P4001" s="6">
        <f t="shared" si="372"/>
        <v>82.57</v>
      </c>
      <c r="Q4001" t="str">
        <f t="shared" si="373"/>
        <v>theater</v>
      </c>
      <c r="R4001" t="str">
        <f t="shared" si="374"/>
        <v>plays</v>
      </c>
      <c r="S4001" s="10">
        <f t="shared" si="375"/>
        <v>41882.827650462961</v>
      </c>
      <c r="T4001" s="10">
        <f t="shared" si="376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7"/>
        <v>1.25E-3</v>
      </c>
      <c r="P4002" s="6">
        <f t="shared" si="372"/>
        <v>10</v>
      </c>
      <c r="Q4002" t="str">
        <f t="shared" si="373"/>
        <v>theater</v>
      </c>
      <c r="R4002" t="str">
        <f t="shared" si="374"/>
        <v>plays</v>
      </c>
      <c r="S4002" s="10">
        <f t="shared" si="375"/>
        <v>42497.603680555556</v>
      </c>
      <c r="T4002" s="10">
        <f t="shared" si="376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7"/>
        <v>0.3775</v>
      </c>
      <c r="P4003" s="6">
        <f t="shared" si="372"/>
        <v>32.36</v>
      </c>
      <c r="Q4003" t="str">
        <f t="shared" si="373"/>
        <v>theater</v>
      </c>
      <c r="R4003" t="str">
        <f t="shared" si="374"/>
        <v>plays</v>
      </c>
      <c r="S4003" s="10">
        <f t="shared" si="375"/>
        <v>42795.791666666672</v>
      </c>
      <c r="T4003" s="10">
        <f t="shared" si="376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7"/>
        <v>1.84E-2</v>
      </c>
      <c r="P4004" s="6">
        <f t="shared" si="372"/>
        <v>5.75</v>
      </c>
      <c r="Q4004" t="str">
        <f t="shared" si="373"/>
        <v>theater</v>
      </c>
      <c r="R4004" t="str">
        <f t="shared" si="374"/>
        <v>plays</v>
      </c>
      <c r="S4004" s="10">
        <f t="shared" si="375"/>
        <v>41909.043530092589</v>
      </c>
      <c r="T4004" s="10">
        <f t="shared" si="376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7"/>
        <v>0.10050000000000001</v>
      </c>
      <c r="P4005" s="6">
        <f t="shared" si="372"/>
        <v>100.5</v>
      </c>
      <c r="Q4005" t="str">
        <f t="shared" si="373"/>
        <v>theater</v>
      </c>
      <c r="R4005" t="str">
        <f t="shared" si="374"/>
        <v>plays</v>
      </c>
      <c r="S4005" s="10">
        <f t="shared" si="375"/>
        <v>42050.587349537032</v>
      </c>
      <c r="T4005" s="10">
        <f t="shared" si="376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7"/>
        <v>2E-3</v>
      </c>
      <c r="P4006" s="6">
        <f t="shared" si="372"/>
        <v>1</v>
      </c>
      <c r="Q4006" t="str">
        <f t="shared" si="373"/>
        <v>theater</v>
      </c>
      <c r="R4006" t="str">
        <f t="shared" si="374"/>
        <v>plays</v>
      </c>
      <c r="S4006" s="10">
        <f t="shared" si="375"/>
        <v>41920.16269675926</v>
      </c>
      <c r="T4006" s="10">
        <f t="shared" si="376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7"/>
        <v>1.3333333333333334E-2</v>
      </c>
      <c r="P4007" s="6">
        <f t="shared" si="372"/>
        <v>20</v>
      </c>
      <c r="Q4007" t="str">
        <f t="shared" si="373"/>
        <v>theater</v>
      </c>
      <c r="R4007" t="str">
        <f t="shared" si="374"/>
        <v>plays</v>
      </c>
      <c r="S4007" s="10">
        <f t="shared" si="375"/>
        <v>41932.807696759257</v>
      </c>
      <c r="T4007" s="10">
        <f t="shared" si="376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7"/>
        <v>6.666666666666667E-5</v>
      </c>
      <c r="P4008" s="6">
        <f t="shared" si="372"/>
        <v>2</v>
      </c>
      <c r="Q4008" t="str">
        <f t="shared" si="373"/>
        <v>theater</v>
      </c>
      <c r="R4008" t="str">
        <f t="shared" si="374"/>
        <v>plays</v>
      </c>
      <c r="S4008" s="10">
        <f t="shared" si="375"/>
        <v>42416.772997685184</v>
      </c>
      <c r="T4008" s="10">
        <f t="shared" si="376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7"/>
        <v>2.5000000000000001E-3</v>
      </c>
      <c r="P4009" s="6">
        <f t="shared" si="372"/>
        <v>5</v>
      </c>
      <c r="Q4009" t="str">
        <f t="shared" si="373"/>
        <v>theater</v>
      </c>
      <c r="R4009" t="str">
        <f t="shared" si="374"/>
        <v>plays</v>
      </c>
      <c r="S4009" s="10">
        <f t="shared" si="375"/>
        <v>41877.686111111114</v>
      </c>
      <c r="T4009" s="10">
        <f t="shared" si="376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7"/>
        <v>0.06</v>
      </c>
      <c r="P4010" s="6">
        <f t="shared" si="372"/>
        <v>15</v>
      </c>
      <c r="Q4010" t="str">
        <f t="shared" si="373"/>
        <v>theater</v>
      </c>
      <c r="R4010" t="str">
        <f t="shared" si="374"/>
        <v>plays</v>
      </c>
      <c r="S4010" s="10">
        <f t="shared" si="375"/>
        <v>42207.964201388888</v>
      </c>
      <c r="T4010" s="10">
        <f t="shared" si="376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7"/>
        <v>3.8860103626943004E-2</v>
      </c>
      <c r="P4011" s="6">
        <f t="shared" si="372"/>
        <v>25</v>
      </c>
      <c r="Q4011" t="str">
        <f t="shared" si="373"/>
        <v>theater</v>
      </c>
      <c r="R4011" t="str">
        <f t="shared" si="374"/>
        <v>plays</v>
      </c>
      <c r="S4011" s="10">
        <f t="shared" si="375"/>
        <v>41891.700925925928</v>
      </c>
      <c r="T4011" s="10">
        <f t="shared" si="376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7"/>
        <v>0.24194444444444443</v>
      </c>
      <c r="P4012" s="6">
        <f t="shared" si="372"/>
        <v>45.84</v>
      </c>
      <c r="Q4012" t="str">
        <f t="shared" si="373"/>
        <v>theater</v>
      </c>
      <c r="R4012" t="str">
        <f t="shared" si="374"/>
        <v>plays</v>
      </c>
      <c r="S4012" s="10">
        <f t="shared" si="375"/>
        <v>41938.770439814813</v>
      </c>
      <c r="T4012" s="10">
        <f t="shared" si="376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7"/>
        <v>7.5999999999999998E-2</v>
      </c>
      <c r="P4013" s="6">
        <f t="shared" si="372"/>
        <v>4.75</v>
      </c>
      <c r="Q4013" t="str">
        <f t="shared" si="373"/>
        <v>theater</v>
      </c>
      <c r="R4013" t="str">
        <f t="shared" si="374"/>
        <v>plays</v>
      </c>
      <c r="S4013" s="10">
        <f t="shared" si="375"/>
        <v>42032.54488425926</v>
      </c>
      <c r="T4013" s="10">
        <f t="shared" si="376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7"/>
        <v>0</v>
      </c>
      <c r="P4014" s="6" t="e">
        <f t="shared" si="372"/>
        <v>#DIV/0!</v>
      </c>
      <c r="Q4014" t="str">
        <f t="shared" si="373"/>
        <v>theater</v>
      </c>
      <c r="R4014" t="str">
        <f t="shared" si="374"/>
        <v>plays</v>
      </c>
      <c r="S4014" s="10">
        <f t="shared" si="375"/>
        <v>42126.544548611113</v>
      </c>
      <c r="T4014" s="10">
        <f t="shared" si="376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7"/>
        <v>1.2999999999999999E-2</v>
      </c>
      <c r="P4015" s="6">
        <f t="shared" si="372"/>
        <v>13</v>
      </c>
      <c r="Q4015" t="str">
        <f t="shared" si="373"/>
        <v>theater</v>
      </c>
      <c r="R4015" t="str">
        <f t="shared" si="374"/>
        <v>plays</v>
      </c>
      <c r="S4015" s="10">
        <f t="shared" si="375"/>
        <v>42051.301192129627</v>
      </c>
      <c r="T4015" s="10">
        <f t="shared" si="376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7"/>
        <v>0</v>
      </c>
      <c r="P4016" s="6" t="e">
        <f t="shared" si="372"/>
        <v>#DIV/0!</v>
      </c>
      <c r="Q4016" t="str">
        <f t="shared" si="373"/>
        <v>theater</v>
      </c>
      <c r="R4016" t="str">
        <f t="shared" si="374"/>
        <v>plays</v>
      </c>
      <c r="S4016" s="10">
        <f t="shared" si="375"/>
        <v>42434.246168981481</v>
      </c>
      <c r="T4016" s="10">
        <f t="shared" si="376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7"/>
        <v>1.4285714285714287E-4</v>
      </c>
      <c r="P4017" s="6">
        <f t="shared" si="372"/>
        <v>1</v>
      </c>
      <c r="Q4017" t="str">
        <f t="shared" si="373"/>
        <v>theater</v>
      </c>
      <c r="R4017" t="str">
        <f t="shared" si="374"/>
        <v>plays</v>
      </c>
      <c r="S4017" s="10">
        <f t="shared" si="375"/>
        <v>42204.780821759254</v>
      </c>
      <c r="T4017" s="10">
        <f t="shared" si="376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7"/>
        <v>0.14000000000000001</v>
      </c>
      <c r="P4018" s="6">
        <f t="shared" si="372"/>
        <v>10</v>
      </c>
      <c r="Q4018" t="str">
        <f t="shared" si="373"/>
        <v>theater</v>
      </c>
      <c r="R4018" t="str">
        <f t="shared" si="374"/>
        <v>plays</v>
      </c>
      <c r="S4018" s="10">
        <f t="shared" si="375"/>
        <v>41899.872685185182</v>
      </c>
      <c r="T4018" s="10">
        <f t="shared" si="376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7"/>
        <v>1.0500000000000001E-2</v>
      </c>
      <c r="P4019" s="6">
        <f t="shared" si="372"/>
        <v>52.5</v>
      </c>
      <c r="Q4019" t="str">
        <f t="shared" si="373"/>
        <v>theater</v>
      </c>
      <c r="R4019" t="str">
        <f t="shared" si="374"/>
        <v>plays</v>
      </c>
      <c r="S4019" s="10">
        <f t="shared" si="375"/>
        <v>41886.672152777777</v>
      </c>
      <c r="T4019" s="10">
        <f t="shared" si="376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7"/>
        <v>8.666666666666667E-2</v>
      </c>
      <c r="P4020" s="6">
        <f t="shared" si="372"/>
        <v>32.5</v>
      </c>
      <c r="Q4020" t="str">
        <f t="shared" si="373"/>
        <v>theater</v>
      </c>
      <c r="R4020" t="str">
        <f t="shared" si="374"/>
        <v>plays</v>
      </c>
      <c r="S4020" s="10">
        <f t="shared" si="375"/>
        <v>42650.91097222222</v>
      </c>
      <c r="T4020" s="10">
        <f t="shared" si="376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7"/>
        <v>8.2857142857142851E-3</v>
      </c>
      <c r="P4021" s="6">
        <f t="shared" si="372"/>
        <v>7.25</v>
      </c>
      <c r="Q4021" t="str">
        <f t="shared" si="373"/>
        <v>theater</v>
      </c>
      <c r="R4021" t="str">
        <f t="shared" si="374"/>
        <v>plays</v>
      </c>
      <c r="S4021" s="10">
        <f t="shared" si="375"/>
        <v>42475.686111111107</v>
      </c>
      <c r="T4021" s="10">
        <f t="shared" si="376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7"/>
        <v>0.16666666666666666</v>
      </c>
      <c r="P4022" s="6">
        <f t="shared" si="372"/>
        <v>33.33</v>
      </c>
      <c r="Q4022" t="str">
        <f t="shared" si="373"/>
        <v>theater</v>
      </c>
      <c r="R4022" t="str">
        <f t="shared" si="374"/>
        <v>plays</v>
      </c>
      <c r="S4022" s="10">
        <f t="shared" si="375"/>
        <v>42087.149293981478</v>
      </c>
      <c r="T4022" s="10">
        <f t="shared" si="376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7"/>
        <v>8.3333333333333332E-3</v>
      </c>
      <c r="P4023" s="6">
        <f t="shared" si="372"/>
        <v>62.5</v>
      </c>
      <c r="Q4023" t="str">
        <f t="shared" si="373"/>
        <v>theater</v>
      </c>
      <c r="R4023" t="str">
        <f t="shared" si="374"/>
        <v>plays</v>
      </c>
      <c r="S4023" s="10">
        <f t="shared" si="375"/>
        <v>41938.911550925928</v>
      </c>
      <c r="T4023" s="10">
        <f t="shared" si="376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7"/>
        <v>0.69561111111111107</v>
      </c>
      <c r="P4024" s="6">
        <f t="shared" si="372"/>
        <v>63.56</v>
      </c>
      <c r="Q4024" t="str">
        <f t="shared" si="373"/>
        <v>theater</v>
      </c>
      <c r="R4024" t="str">
        <f t="shared" si="374"/>
        <v>plays</v>
      </c>
      <c r="S4024" s="10">
        <f t="shared" si="375"/>
        <v>42036.120833333334</v>
      </c>
      <c r="T4024" s="10">
        <f t="shared" si="376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7"/>
        <v>0</v>
      </c>
      <c r="P4025" s="6" t="e">
        <f t="shared" si="372"/>
        <v>#DIV/0!</v>
      </c>
      <c r="Q4025" t="str">
        <f t="shared" si="373"/>
        <v>theater</v>
      </c>
      <c r="R4025" t="str">
        <f t="shared" si="374"/>
        <v>plays</v>
      </c>
      <c r="S4025" s="10">
        <f t="shared" si="375"/>
        <v>42453.957905092597</v>
      </c>
      <c r="T4025" s="10">
        <f t="shared" si="376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7"/>
        <v>1.2500000000000001E-2</v>
      </c>
      <c r="P4026" s="6">
        <f t="shared" si="372"/>
        <v>10</v>
      </c>
      <c r="Q4026" t="str">
        <f t="shared" si="373"/>
        <v>theater</v>
      </c>
      <c r="R4026" t="str">
        <f t="shared" si="374"/>
        <v>plays</v>
      </c>
      <c r="S4026" s="10">
        <f t="shared" si="375"/>
        <v>42247.670104166667</v>
      </c>
      <c r="T4026" s="10">
        <f t="shared" si="376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7"/>
        <v>0.05</v>
      </c>
      <c r="P4027" s="6">
        <f t="shared" si="372"/>
        <v>62.5</v>
      </c>
      <c r="Q4027" t="str">
        <f t="shared" si="373"/>
        <v>theater</v>
      </c>
      <c r="R4027" t="str">
        <f t="shared" si="374"/>
        <v>plays</v>
      </c>
      <c r="S4027" s="10">
        <f t="shared" si="375"/>
        <v>42211.237685185188</v>
      </c>
      <c r="T4027" s="10">
        <f t="shared" si="376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7"/>
        <v>0</v>
      </c>
      <c r="P4028" s="6" t="e">
        <f t="shared" si="372"/>
        <v>#DIV/0!</v>
      </c>
      <c r="Q4028" t="str">
        <f t="shared" si="373"/>
        <v>theater</v>
      </c>
      <c r="R4028" t="str">
        <f t="shared" si="374"/>
        <v>plays</v>
      </c>
      <c r="S4028" s="10">
        <f t="shared" si="375"/>
        <v>42342.697210648148</v>
      </c>
      <c r="T4028" s="10">
        <f t="shared" si="376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7"/>
        <v>7.166666666666667E-2</v>
      </c>
      <c r="P4029" s="6">
        <f t="shared" si="372"/>
        <v>30.71</v>
      </c>
      <c r="Q4029" t="str">
        <f t="shared" si="373"/>
        <v>theater</v>
      </c>
      <c r="R4029" t="str">
        <f t="shared" si="374"/>
        <v>plays</v>
      </c>
      <c r="S4029" s="10">
        <f t="shared" si="375"/>
        <v>42789.041666666672</v>
      </c>
      <c r="T4029" s="10">
        <f t="shared" si="376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7"/>
        <v>0.28050000000000003</v>
      </c>
      <c r="P4030" s="6">
        <f t="shared" si="372"/>
        <v>51</v>
      </c>
      <c r="Q4030" t="str">
        <f t="shared" si="373"/>
        <v>theater</v>
      </c>
      <c r="R4030" t="str">
        <f t="shared" si="374"/>
        <v>plays</v>
      </c>
      <c r="S4030" s="10">
        <f t="shared" si="375"/>
        <v>41795.938657407409</v>
      </c>
      <c r="T4030" s="10">
        <f t="shared" si="376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7"/>
        <v>0</v>
      </c>
      <c r="P4031" s="6" t="e">
        <f t="shared" si="372"/>
        <v>#DIV/0!</v>
      </c>
      <c r="Q4031" t="str">
        <f t="shared" si="373"/>
        <v>theater</v>
      </c>
      <c r="R4031" t="str">
        <f t="shared" si="374"/>
        <v>plays</v>
      </c>
      <c r="S4031" s="10">
        <f t="shared" si="375"/>
        <v>42352.025115740747</v>
      </c>
      <c r="T4031" s="10">
        <f t="shared" si="376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7"/>
        <v>0.16</v>
      </c>
      <c r="P4032" s="6">
        <f t="shared" si="372"/>
        <v>66.67</v>
      </c>
      <c r="Q4032" t="str">
        <f t="shared" si="373"/>
        <v>theater</v>
      </c>
      <c r="R4032" t="str">
        <f t="shared" si="374"/>
        <v>plays</v>
      </c>
      <c r="S4032" s="10">
        <f t="shared" si="375"/>
        <v>42403.784027777772</v>
      </c>
      <c r="T4032" s="10">
        <f t="shared" si="376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7"/>
        <v>0</v>
      </c>
      <c r="P4033" s="6" t="e">
        <f t="shared" si="372"/>
        <v>#DIV/0!</v>
      </c>
      <c r="Q4033" t="str">
        <f t="shared" si="373"/>
        <v>theater</v>
      </c>
      <c r="R4033" t="str">
        <f t="shared" si="374"/>
        <v>plays</v>
      </c>
      <c r="S4033" s="10">
        <f t="shared" si="375"/>
        <v>41991.626898148148</v>
      </c>
      <c r="T4033" s="10">
        <f t="shared" si="376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7"/>
        <v>6.8287037037037035E-2</v>
      </c>
      <c r="P4034" s="6">
        <f t="shared" ref="P4034:P4097" si="378">ROUND(E4034/L4034,2)</f>
        <v>59</v>
      </c>
      <c r="Q4034" t="str">
        <f t="shared" si="373"/>
        <v>theater</v>
      </c>
      <c r="R4034" t="str">
        <f t="shared" si="374"/>
        <v>plays</v>
      </c>
      <c r="S4034" s="10">
        <f t="shared" si="375"/>
        <v>42353.85087962963</v>
      </c>
      <c r="T4034" s="10">
        <f t="shared" si="376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377"/>
        <v>0.25698702928870293</v>
      </c>
      <c r="P4035" s="6">
        <f t="shared" si="378"/>
        <v>65.34</v>
      </c>
      <c r="Q4035" t="str">
        <f t="shared" ref="Q4035:Q4098" si="379">LEFT($N4035,FIND("/",$N4035)-1)</f>
        <v>theater</v>
      </c>
      <c r="R4035" t="str">
        <f t="shared" ref="R4035:R4098" si="380">RIGHT($N4035,LEN($N4035)-FIND("/",$N4035))</f>
        <v>plays</v>
      </c>
      <c r="S4035" s="10">
        <f t="shared" ref="S4035:S4098" si="381">((($I4035/60)/60)/24)+DATE(1970,1,1)</f>
        <v>42645.375</v>
      </c>
      <c r="T4035" s="10">
        <f t="shared" ref="T4035:T4098" si="382">((($J4035/60)/60)/24)+DATE(1970,1,1)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7"/>
        <v>1.4814814814814815E-2</v>
      </c>
      <c r="P4036" s="6">
        <f t="shared" si="378"/>
        <v>100</v>
      </c>
      <c r="Q4036" t="str">
        <f t="shared" si="379"/>
        <v>theater</v>
      </c>
      <c r="R4036" t="str">
        <f t="shared" si="380"/>
        <v>plays</v>
      </c>
      <c r="S4036" s="10">
        <f t="shared" si="381"/>
        <v>42097.905671296292</v>
      </c>
      <c r="T4036" s="10">
        <f t="shared" si="382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ref="O4037:O4100" si="383">$E4037/$D4037</f>
        <v>0.36849999999999999</v>
      </c>
      <c r="P4037" s="6">
        <f t="shared" si="378"/>
        <v>147.4</v>
      </c>
      <c r="Q4037" t="str">
        <f t="shared" si="379"/>
        <v>theater</v>
      </c>
      <c r="R4037" t="str">
        <f t="shared" si="380"/>
        <v>plays</v>
      </c>
      <c r="S4037" s="10">
        <f t="shared" si="381"/>
        <v>41933.882951388885</v>
      </c>
      <c r="T4037" s="10">
        <f t="shared" si="382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83"/>
        <v>0.47049999999999997</v>
      </c>
      <c r="P4038" s="6">
        <f t="shared" si="378"/>
        <v>166.06</v>
      </c>
      <c r="Q4038" t="str">
        <f t="shared" si="379"/>
        <v>theater</v>
      </c>
      <c r="R4038" t="str">
        <f t="shared" si="380"/>
        <v>plays</v>
      </c>
      <c r="S4038" s="10">
        <f t="shared" si="381"/>
        <v>41821.9375</v>
      </c>
      <c r="T4038" s="10">
        <f t="shared" si="382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83"/>
        <v>0.11428571428571428</v>
      </c>
      <c r="P4039" s="6">
        <f t="shared" si="378"/>
        <v>40</v>
      </c>
      <c r="Q4039" t="str">
        <f t="shared" si="379"/>
        <v>theater</v>
      </c>
      <c r="R4039" t="str">
        <f t="shared" si="380"/>
        <v>plays</v>
      </c>
      <c r="S4039" s="10">
        <f t="shared" si="381"/>
        <v>42514.600694444445</v>
      </c>
      <c r="T4039" s="10">
        <f t="shared" si="382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83"/>
        <v>0.12039999999999999</v>
      </c>
      <c r="P4040" s="6">
        <f t="shared" si="378"/>
        <v>75.25</v>
      </c>
      <c r="Q4040" t="str">
        <f t="shared" si="379"/>
        <v>theater</v>
      </c>
      <c r="R4040" t="str">
        <f t="shared" si="380"/>
        <v>plays</v>
      </c>
      <c r="S4040" s="10">
        <f t="shared" si="381"/>
        <v>41929.798726851855</v>
      </c>
      <c r="T4040" s="10">
        <f t="shared" si="382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83"/>
        <v>0.6</v>
      </c>
      <c r="P4041" s="6">
        <f t="shared" si="378"/>
        <v>60</v>
      </c>
      <c r="Q4041" t="str">
        <f t="shared" si="379"/>
        <v>theater</v>
      </c>
      <c r="R4041" t="str">
        <f t="shared" si="380"/>
        <v>plays</v>
      </c>
      <c r="S4041" s="10">
        <f t="shared" si="381"/>
        <v>42339.249305555553</v>
      </c>
      <c r="T4041" s="10">
        <f t="shared" si="382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83"/>
        <v>0.3125</v>
      </c>
      <c r="P4042" s="6">
        <f t="shared" si="378"/>
        <v>1250</v>
      </c>
      <c r="Q4042" t="str">
        <f t="shared" si="379"/>
        <v>theater</v>
      </c>
      <c r="R4042" t="str">
        <f t="shared" si="380"/>
        <v>plays</v>
      </c>
      <c r="S4042" s="10">
        <f t="shared" si="381"/>
        <v>42203.125</v>
      </c>
      <c r="T4042" s="10">
        <f t="shared" si="382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83"/>
        <v>4.1999999999999997E-3</v>
      </c>
      <c r="P4043" s="6">
        <f t="shared" si="378"/>
        <v>10.5</v>
      </c>
      <c r="Q4043" t="str">
        <f t="shared" si="379"/>
        <v>theater</v>
      </c>
      <c r="R4043" t="str">
        <f t="shared" si="380"/>
        <v>plays</v>
      </c>
      <c r="S4043" s="10">
        <f t="shared" si="381"/>
        <v>42619.474004629628</v>
      </c>
      <c r="T4043" s="10">
        <f t="shared" si="382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83"/>
        <v>2.0999999999999999E-3</v>
      </c>
      <c r="P4044" s="6">
        <f t="shared" si="378"/>
        <v>7</v>
      </c>
      <c r="Q4044" t="str">
        <f t="shared" si="379"/>
        <v>theater</v>
      </c>
      <c r="R4044" t="str">
        <f t="shared" si="380"/>
        <v>plays</v>
      </c>
      <c r="S4044" s="10">
        <f t="shared" si="381"/>
        <v>42024.802777777775</v>
      </c>
      <c r="T4044" s="10">
        <f t="shared" si="382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83"/>
        <v>0</v>
      </c>
      <c r="P4045" s="6" t="e">
        <f t="shared" si="378"/>
        <v>#DIV/0!</v>
      </c>
      <c r="Q4045" t="str">
        <f t="shared" si="379"/>
        <v>theater</v>
      </c>
      <c r="R4045" t="str">
        <f t="shared" si="380"/>
        <v>plays</v>
      </c>
      <c r="S4045" s="10">
        <f t="shared" si="381"/>
        <v>41963.957465277781</v>
      </c>
      <c r="T4045" s="10">
        <f t="shared" si="382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83"/>
        <v>0.375</v>
      </c>
      <c r="P4046" s="6">
        <f t="shared" si="378"/>
        <v>56.25</v>
      </c>
      <c r="Q4046" t="str">
        <f t="shared" si="379"/>
        <v>theater</v>
      </c>
      <c r="R4046" t="str">
        <f t="shared" si="380"/>
        <v>plays</v>
      </c>
      <c r="S4046" s="10">
        <f t="shared" si="381"/>
        <v>42104.208333333328</v>
      </c>
      <c r="T4046" s="10">
        <f t="shared" si="382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83"/>
        <v>2.0000000000000001E-4</v>
      </c>
      <c r="P4047" s="6">
        <f t="shared" si="378"/>
        <v>1</v>
      </c>
      <c r="Q4047" t="str">
        <f t="shared" si="379"/>
        <v>theater</v>
      </c>
      <c r="R4047" t="str">
        <f t="shared" si="380"/>
        <v>plays</v>
      </c>
      <c r="S4047" s="10">
        <f t="shared" si="381"/>
        <v>41872.201261574075</v>
      </c>
      <c r="T4047" s="10">
        <f t="shared" si="382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83"/>
        <v>8.2142857142857142E-2</v>
      </c>
      <c r="P4048" s="6">
        <f t="shared" si="378"/>
        <v>38.33</v>
      </c>
      <c r="Q4048" t="str">
        <f t="shared" si="379"/>
        <v>theater</v>
      </c>
      <c r="R4048" t="str">
        <f t="shared" si="380"/>
        <v>plays</v>
      </c>
      <c r="S4048" s="10">
        <f t="shared" si="381"/>
        <v>41934.650578703702</v>
      </c>
      <c r="T4048" s="10">
        <f t="shared" si="382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83"/>
        <v>2.1999999999999999E-2</v>
      </c>
      <c r="P4049" s="6">
        <f t="shared" si="378"/>
        <v>27.5</v>
      </c>
      <c r="Q4049" t="str">
        <f t="shared" si="379"/>
        <v>theater</v>
      </c>
      <c r="R4049" t="str">
        <f t="shared" si="380"/>
        <v>plays</v>
      </c>
      <c r="S4049" s="10">
        <f t="shared" si="381"/>
        <v>42015.041666666672</v>
      </c>
      <c r="T4049" s="10">
        <f t="shared" si="382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83"/>
        <v>0.17652941176470588</v>
      </c>
      <c r="P4050" s="6">
        <f t="shared" si="378"/>
        <v>32.979999999999997</v>
      </c>
      <c r="Q4050" t="str">
        <f t="shared" si="379"/>
        <v>theater</v>
      </c>
      <c r="R4050" t="str">
        <f t="shared" si="380"/>
        <v>plays</v>
      </c>
      <c r="S4050" s="10">
        <f t="shared" si="381"/>
        <v>42471.467442129629</v>
      </c>
      <c r="T4050" s="10">
        <f t="shared" si="382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83"/>
        <v>8.0000000000000004E-4</v>
      </c>
      <c r="P4051" s="6">
        <f t="shared" si="378"/>
        <v>16</v>
      </c>
      <c r="Q4051" t="str">
        <f t="shared" si="379"/>
        <v>theater</v>
      </c>
      <c r="R4051" t="str">
        <f t="shared" si="380"/>
        <v>plays</v>
      </c>
      <c r="S4051" s="10">
        <f t="shared" si="381"/>
        <v>42199.958506944444</v>
      </c>
      <c r="T4051" s="10">
        <f t="shared" si="382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83"/>
        <v>6.6666666666666664E-4</v>
      </c>
      <c r="P4052" s="6">
        <f t="shared" si="378"/>
        <v>1</v>
      </c>
      <c r="Q4052" t="str">
        <f t="shared" si="379"/>
        <v>theater</v>
      </c>
      <c r="R4052" t="str">
        <f t="shared" si="380"/>
        <v>plays</v>
      </c>
      <c r="S4052" s="10">
        <f t="shared" si="381"/>
        <v>41935.636469907404</v>
      </c>
      <c r="T4052" s="10">
        <f t="shared" si="382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83"/>
        <v>0</v>
      </c>
      <c r="P4053" s="6" t="e">
        <f t="shared" si="378"/>
        <v>#DIV/0!</v>
      </c>
      <c r="Q4053" t="str">
        <f t="shared" si="379"/>
        <v>theater</v>
      </c>
      <c r="R4053" t="str">
        <f t="shared" si="380"/>
        <v>plays</v>
      </c>
      <c r="S4053" s="10">
        <f t="shared" si="381"/>
        <v>41768.286805555559</v>
      </c>
      <c r="T4053" s="10">
        <f t="shared" si="382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83"/>
        <v>0.37533333333333335</v>
      </c>
      <c r="P4054" s="6">
        <f t="shared" si="378"/>
        <v>86.62</v>
      </c>
      <c r="Q4054" t="str">
        <f t="shared" si="379"/>
        <v>theater</v>
      </c>
      <c r="R4054" t="str">
        <f t="shared" si="380"/>
        <v>plays</v>
      </c>
      <c r="S4054" s="10">
        <f t="shared" si="381"/>
        <v>41925.878657407404</v>
      </c>
      <c r="T4054" s="10">
        <f t="shared" si="382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83"/>
        <v>0.22</v>
      </c>
      <c r="P4055" s="6">
        <f t="shared" si="378"/>
        <v>55</v>
      </c>
      <c r="Q4055" t="str">
        <f t="shared" si="379"/>
        <v>theater</v>
      </c>
      <c r="R4055" t="str">
        <f t="shared" si="380"/>
        <v>plays</v>
      </c>
      <c r="S4055" s="10">
        <f t="shared" si="381"/>
        <v>41958.833333333328</v>
      </c>
      <c r="T4055" s="10">
        <f t="shared" si="382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83"/>
        <v>0</v>
      </c>
      <c r="P4056" s="6" t="e">
        <f t="shared" si="378"/>
        <v>#DIV/0!</v>
      </c>
      <c r="Q4056" t="str">
        <f t="shared" si="379"/>
        <v>theater</v>
      </c>
      <c r="R4056" t="str">
        <f t="shared" si="380"/>
        <v>plays</v>
      </c>
      <c r="S4056" s="10">
        <f t="shared" si="381"/>
        <v>42644.166666666672</v>
      </c>
      <c r="T4056" s="10">
        <f t="shared" si="382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83"/>
        <v>0.1762</v>
      </c>
      <c r="P4057" s="6">
        <f t="shared" si="378"/>
        <v>41.95</v>
      </c>
      <c r="Q4057" t="str">
        <f t="shared" si="379"/>
        <v>theater</v>
      </c>
      <c r="R4057" t="str">
        <f t="shared" si="380"/>
        <v>plays</v>
      </c>
      <c r="S4057" s="10">
        <f t="shared" si="381"/>
        <v>41809.648506944446</v>
      </c>
      <c r="T4057" s="10">
        <f t="shared" si="382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83"/>
        <v>0.53</v>
      </c>
      <c r="P4058" s="6">
        <f t="shared" si="378"/>
        <v>88.33</v>
      </c>
      <c r="Q4058" t="str">
        <f t="shared" si="379"/>
        <v>theater</v>
      </c>
      <c r="R4058" t="str">
        <f t="shared" si="380"/>
        <v>plays</v>
      </c>
      <c r="S4058" s="10">
        <f t="shared" si="381"/>
        <v>42554.832638888889</v>
      </c>
      <c r="T4058" s="10">
        <f t="shared" si="382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83"/>
        <v>0.22142857142857142</v>
      </c>
      <c r="P4059" s="6">
        <f t="shared" si="378"/>
        <v>129.16999999999999</v>
      </c>
      <c r="Q4059" t="str">
        <f t="shared" si="379"/>
        <v>theater</v>
      </c>
      <c r="R4059" t="str">
        <f t="shared" si="380"/>
        <v>plays</v>
      </c>
      <c r="S4059" s="10">
        <f t="shared" si="381"/>
        <v>42333.958333333328</v>
      </c>
      <c r="T4059" s="10">
        <f t="shared" si="382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83"/>
        <v>2.5333333333333333E-2</v>
      </c>
      <c r="P4060" s="6">
        <f t="shared" si="378"/>
        <v>23.75</v>
      </c>
      <c r="Q4060" t="str">
        <f t="shared" si="379"/>
        <v>theater</v>
      </c>
      <c r="R4060" t="str">
        <f t="shared" si="380"/>
        <v>plays</v>
      </c>
      <c r="S4060" s="10">
        <f t="shared" si="381"/>
        <v>42461.165972222225</v>
      </c>
      <c r="T4060" s="10">
        <f t="shared" si="382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83"/>
        <v>2.5000000000000001E-2</v>
      </c>
      <c r="P4061" s="6">
        <f t="shared" si="378"/>
        <v>35.71</v>
      </c>
      <c r="Q4061" t="str">
        <f t="shared" si="379"/>
        <v>theater</v>
      </c>
      <c r="R4061" t="str">
        <f t="shared" si="380"/>
        <v>plays</v>
      </c>
      <c r="S4061" s="10">
        <f t="shared" si="381"/>
        <v>41898.125</v>
      </c>
      <c r="T4061" s="10">
        <f t="shared" si="382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83"/>
        <v>2.8500000000000001E-2</v>
      </c>
      <c r="P4062" s="6">
        <f t="shared" si="378"/>
        <v>57</v>
      </c>
      <c r="Q4062" t="str">
        <f t="shared" si="379"/>
        <v>theater</v>
      </c>
      <c r="R4062" t="str">
        <f t="shared" si="380"/>
        <v>plays</v>
      </c>
      <c r="S4062" s="10">
        <f t="shared" si="381"/>
        <v>41813.666666666664</v>
      </c>
      <c r="T4062" s="10">
        <f t="shared" si="382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83"/>
        <v>0</v>
      </c>
      <c r="P4063" s="6" t="e">
        <f t="shared" si="378"/>
        <v>#DIV/0!</v>
      </c>
      <c r="Q4063" t="str">
        <f t="shared" si="379"/>
        <v>theater</v>
      </c>
      <c r="R4063" t="str">
        <f t="shared" si="380"/>
        <v>plays</v>
      </c>
      <c r="S4063" s="10">
        <f t="shared" si="381"/>
        <v>42481.099803240737</v>
      </c>
      <c r="T4063" s="10">
        <f t="shared" si="382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83"/>
        <v>2.4500000000000001E-2</v>
      </c>
      <c r="P4064" s="6">
        <f t="shared" si="378"/>
        <v>163.33000000000001</v>
      </c>
      <c r="Q4064" t="str">
        <f t="shared" si="379"/>
        <v>theater</v>
      </c>
      <c r="R4064" t="str">
        <f t="shared" si="380"/>
        <v>plays</v>
      </c>
      <c r="S4064" s="10">
        <f t="shared" si="381"/>
        <v>42553.739212962959</v>
      </c>
      <c r="T4064" s="10">
        <f t="shared" si="382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83"/>
        <v>1.4210526315789474E-2</v>
      </c>
      <c r="P4065" s="6">
        <f t="shared" si="378"/>
        <v>15</v>
      </c>
      <c r="Q4065" t="str">
        <f t="shared" si="379"/>
        <v>theater</v>
      </c>
      <c r="R4065" t="str">
        <f t="shared" si="380"/>
        <v>plays</v>
      </c>
      <c r="S4065" s="10">
        <f t="shared" si="381"/>
        <v>41817.681527777779</v>
      </c>
      <c r="T4065" s="10">
        <f t="shared" si="382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83"/>
        <v>0.1925</v>
      </c>
      <c r="P4066" s="6">
        <f t="shared" si="378"/>
        <v>64.17</v>
      </c>
      <c r="Q4066" t="str">
        <f t="shared" si="379"/>
        <v>theater</v>
      </c>
      <c r="R4066" t="str">
        <f t="shared" si="380"/>
        <v>plays</v>
      </c>
      <c r="S4066" s="10">
        <f t="shared" si="381"/>
        <v>42123.588263888887</v>
      </c>
      <c r="T4066" s="10">
        <f t="shared" si="382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83"/>
        <v>6.7499999999999999E-3</v>
      </c>
      <c r="P4067" s="6">
        <f t="shared" si="378"/>
        <v>6.75</v>
      </c>
      <c r="Q4067" t="str">
        <f t="shared" si="379"/>
        <v>theater</v>
      </c>
      <c r="R4067" t="str">
        <f t="shared" si="380"/>
        <v>plays</v>
      </c>
      <c r="S4067" s="10">
        <f t="shared" si="381"/>
        <v>41863.951516203706</v>
      </c>
      <c r="T4067" s="10">
        <f t="shared" si="382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83"/>
        <v>1.6666666666666668E-3</v>
      </c>
      <c r="P4068" s="6">
        <f t="shared" si="378"/>
        <v>25</v>
      </c>
      <c r="Q4068" t="str">
        <f t="shared" si="379"/>
        <v>theater</v>
      </c>
      <c r="R4068" t="str">
        <f t="shared" si="380"/>
        <v>plays</v>
      </c>
      <c r="S4068" s="10">
        <f t="shared" si="381"/>
        <v>42509.039212962962</v>
      </c>
      <c r="T4068" s="10">
        <f t="shared" si="382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83"/>
        <v>0.60899999999999999</v>
      </c>
      <c r="P4069" s="6">
        <f t="shared" si="378"/>
        <v>179.12</v>
      </c>
      <c r="Q4069" t="str">
        <f t="shared" si="379"/>
        <v>theater</v>
      </c>
      <c r="R4069" t="str">
        <f t="shared" si="380"/>
        <v>plays</v>
      </c>
      <c r="S4069" s="10">
        <f t="shared" si="381"/>
        <v>42275.117476851854</v>
      </c>
      <c r="T4069" s="10">
        <f t="shared" si="382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83"/>
        <v>0.01</v>
      </c>
      <c r="P4070" s="6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10">
        <f t="shared" si="381"/>
        <v>42748.961805555555</v>
      </c>
      <c r="T4070" s="10">
        <f t="shared" si="382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83"/>
        <v>0.34399999999999997</v>
      </c>
      <c r="P4071" s="6">
        <f t="shared" si="378"/>
        <v>33.08</v>
      </c>
      <c r="Q4071" t="str">
        <f t="shared" si="379"/>
        <v>theater</v>
      </c>
      <c r="R4071" t="str">
        <f t="shared" si="380"/>
        <v>plays</v>
      </c>
      <c r="S4071" s="10">
        <f t="shared" si="381"/>
        <v>42063.5</v>
      </c>
      <c r="T4071" s="10">
        <f t="shared" si="382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83"/>
        <v>0.16500000000000001</v>
      </c>
      <c r="P4072" s="6">
        <f t="shared" si="378"/>
        <v>27.5</v>
      </c>
      <c r="Q4072" t="str">
        <f t="shared" si="379"/>
        <v>theater</v>
      </c>
      <c r="R4072" t="str">
        <f t="shared" si="380"/>
        <v>plays</v>
      </c>
      <c r="S4072" s="10">
        <f t="shared" si="381"/>
        <v>42064.125</v>
      </c>
      <c r="T4072" s="10">
        <f t="shared" si="382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83"/>
        <v>0</v>
      </c>
      <c r="P4073" s="6" t="e">
        <f t="shared" si="378"/>
        <v>#DIV/0!</v>
      </c>
      <c r="Q4073" t="str">
        <f t="shared" si="379"/>
        <v>theater</v>
      </c>
      <c r="R4073" t="str">
        <f t="shared" si="380"/>
        <v>plays</v>
      </c>
      <c r="S4073" s="10">
        <f t="shared" si="381"/>
        <v>42730.804756944446</v>
      </c>
      <c r="T4073" s="10">
        <f t="shared" si="382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83"/>
        <v>4.0000000000000001E-3</v>
      </c>
      <c r="P4074" s="6">
        <f t="shared" si="378"/>
        <v>2</v>
      </c>
      <c r="Q4074" t="str">
        <f t="shared" si="379"/>
        <v>theater</v>
      </c>
      <c r="R4074" t="str">
        <f t="shared" si="380"/>
        <v>plays</v>
      </c>
      <c r="S4074" s="10">
        <f t="shared" si="381"/>
        <v>41872.77443287037</v>
      </c>
      <c r="T4074" s="10">
        <f t="shared" si="382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83"/>
        <v>1.0571428571428572E-2</v>
      </c>
      <c r="P4075" s="6">
        <f t="shared" si="378"/>
        <v>18.5</v>
      </c>
      <c r="Q4075" t="str">
        <f t="shared" si="379"/>
        <v>theater</v>
      </c>
      <c r="R4075" t="str">
        <f t="shared" si="380"/>
        <v>plays</v>
      </c>
      <c r="S4075" s="10">
        <f t="shared" si="381"/>
        <v>42133.166666666672</v>
      </c>
      <c r="T4075" s="10">
        <f t="shared" si="382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83"/>
        <v>0.26727272727272727</v>
      </c>
      <c r="P4076" s="6">
        <f t="shared" si="378"/>
        <v>35</v>
      </c>
      <c r="Q4076" t="str">
        <f t="shared" si="379"/>
        <v>theater</v>
      </c>
      <c r="R4076" t="str">
        <f t="shared" si="380"/>
        <v>plays</v>
      </c>
      <c r="S4076" s="10">
        <f t="shared" si="381"/>
        <v>42313.594618055555</v>
      </c>
      <c r="T4076" s="10">
        <f t="shared" si="382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83"/>
        <v>0.28799999999999998</v>
      </c>
      <c r="P4077" s="6">
        <f t="shared" si="378"/>
        <v>44.31</v>
      </c>
      <c r="Q4077" t="str">
        <f t="shared" si="379"/>
        <v>theater</v>
      </c>
      <c r="R4077" t="str">
        <f t="shared" si="380"/>
        <v>plays</v>
      </c>
      <c r="S4077" s="10">
        <f t="shared" si="381"/>
        <v>41820.727777777778</v>
      </c>
      <c r="T4077" s="10">
        <f t="shared" si="382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83"/>
        <v>0</v>
      </c>
      <c r="P4078" s="6" t="e">
        <f t="shared" si="378"/>
        <v>#DIV/0!</v>
      </c>
      <c r="Q4078" t="str">
        <f t="shared" si="379"/>
        <v>theater</v>
      </c>
      <c r="R4078" t="str">
        <f t="shared" si="380"/>
        <v>plays</v>
      </c>
      <c r="S4078" s="10">
        <f t="shared" si="381"/>
        <v>41933.82708333333</v>
      </c>
      <c r="T4078" s="10">
        <f t="shared" si="382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83"/>
        <v>8.8999999999999996E-2</v>
      </c>
      <c r="P4079" s="6">
        <f t="shared" si="378"/>
        <v>222.5</v>
      </c>
      <c r="Q4079" t="str">
        <f t="shared" si="379"/>
        <v>theater</v>
      </c>
      <c r="R4079" t="str">
        <f t="shared" si="380"/>
        <v>plays</v>
      </c>
      <c r="S4079" s="10">
        <f t="shared" si="381"/>
        <v>42725.7105787037</v>
      </c>
      <c r="T4079" s="10">
        <f t="shared" si="382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83"/>
        <v>0</v>
      </c>
      <c r="P4080" s="6" t="e">
        <f t="shared" si="378"/>
        <v>#DIV/0!</v>
      </c>
      <c r="Q4080" t="str">
        <f t="shared" si="379"/>
        <v>theater</v>
      </c>
      <c r="R4080" t="str">
        <f t="shared" si="380"/>
        <v>plays</v>
      </c>
      <c r="S4080" s="10">
        <f t="shared" si="381"/>
        <v>42762.787523148145</v>
      </c>
      <c r="T4080" s="10">
        <f t="shared" si="382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83"/>
        <v>1.6666666666666668E-3</v>
      </c>
      <c r="P4081" s="6">
        <f t="shared" si="378"/>
        <v>5</v>
      </c>
      <c r="Q4081" t="str">
        <f t="shared" si="379"/>
        <v>theater</v>
      </c>
      <c r="R4081" t="str">
        <f t="shared" si="380"/>
        <v>plays</v>
      </c>
      <c r="S4081" s="10">
        <f t="shared" si="381"/>
        <v>42540.938900462963</v>
      </c>
      <c r="T4081" s="10">
        <f t="shared" si="382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83"/>
        <v>0</v>
      </c>
      <c r="P4082" s="6" t="e">
        <f t="shared" si="378"/>
        <v>#DIV/0!</v>
      </c>
      <c r="Q4082" t="str">
        <f t="shared" si="379"/>
        <v>theater</v>
      </c>
      <c r="R4082" t="str">
        <f t="shared" si="380"/>
        <v>plays</v>
      </c>
      <c r="S4082" s="10">
        <f t="shared" si="381"/>
        <v>42535.787500000006</v>
      </c>
      <c r="T4082" s="10">
        <f t="shared" si="382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83"/>
        <v>0.15737410071942445</v>
      </c>
      <c r="P4083" s="6">
        <f t="shared" si="378"/>
        <v>29.17</v>
      </c>
      <c r="Q4083" t="str">
        <f t="shared" si="379"/>
        <v>theater</v>
      </c>
      <c r="R4083" t="str">
        <f t="shared" si="380"/>
        <v>plays</v>
      </c>
      <c r="S4083" s="10">
        <f t="shared" si="381"/>
        <v>42071.539641203708</v>
      </c>
      <c r="T4083" s="10">
        <f t="shared" si="382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83"/>
        <v>0.02</v>
      </c>
      <c r="P4084" s="6">
        <f t="shared" si="378"/>
        <v>1.5</v>
      </c>
      <c r="Q4084" t="str">
        <f t="shared" si="379"/>
        <v>theater</v>
      </c>
      <c r="R4084" t="str">
        <f t="shared" si="380"/>
        <v>plays</v>
      </c>
      <c r="S4084" s="10">
        <f t="shared" si="381"/>
        <v>42322.958333333328</v>
      </c>
      <c r="T4084" s="10">
        <f t="shared" si="382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83"/>
        <v>0.21685714285714286</v>
      </c>
      <c r="P4085" s="6">
        <f t="shared" si="378"/>
        <v>126.5</v>
      </c>
      <c r="Q4085" t="str">
        <f t="shared" si="379"/>
        <v>theater</v>
      </c>
      <c r="R4085" t="str">
        <f t="shared" si="380"/>
        <v>plays</v>
      </c>
      <c r="S4085" s="10">
        <f t="shared" si="381"/>
        <v>42383.761759259258</v>
      </c>
      <c r="T4085" s="10">
        <f t="shared" si="382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83"/>
        <v>3.3333333333333335E-3</v>
      </c>
      <c r="P4086" s="6">
        <f t="shared" si="378"/>
        <v>10</v>
      </c>
      <c r="Q4086" t="str">
        <f t="shared" si="379"/>
        <v>theater</v>
      </c>
      <c r="R4086" t="str">
        <f t="shared" si="380"/>
        <v>plays</v>
      </c>
      <c r="S4086" s="10">
        <f t="shared" si="381"/>
        <v>42652.436412037037</v>
      </c>
      <c r="T4086" s="10">
        <f t="shared" si="382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83"/>
        <v>2.8571428571428571E-3</v>
      </c>
      <c r="P4087" s="6">
        <f t="shared" si="378"/>
        <v>10</v>
      </c>
      <c r="Q4087" t="str">
        <f t="shared" si="379"/>
        <v>theater</v>
      </c>
      <c r="R4087" t="str">
        <f t="shared" si="380"/>
        <v>plays</v>
      </c>
      <c r="S4087" s="10">
        <f t="shared" si="381"/>
        <v>42087.165972222225</v>
      </c>
      <c r="T4087" s="10">
        <f t="shared" si="382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83"/>
        <v>4.7E-2</v>
      </c>
      <c r="P4088" s="6">
        <f t="shared" si="378"/>
        <v>9.4</v>
      </c>
      <c r="Q4088" t="str">
        <f t="shared" si="379"/>
        <v>theater</v>
      </c>
      <c r="R4088" t="str">
        <f t="shared" si="380"/>
        <v>plays</v>
      </c>
      <c r="S4088" s="10">
        <f t="shared" si="381"/>
        <v>42329.166666666672</v>
      </c>
      <c r="T4088" s="10">
        <f t="shared" si="382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83"/>
        <v>0</v>
      </c>
      <c r="P4089" s="6" t="e">
        <f t="shared" si="378"/>
        <v>#DIV/0!</v>
      </c>
      <c r="Q4089" t="str">
        <f t="shared" si="379"/>
        <v>theater</v>
      </c>
      <c r="R4089" t="str">
        <f t="shared" si="380"/>
        <v>plays</v>
      </c>
      <c r="S4089" s="10">
        <f t="shared" si="381"/>
        <v>42568.742893518516</v>
      </c>
      <c r="T4089" s="10">
        <f t="shared" si="382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83"/>
        <v>0.108</v>
      </c>
      <c r="P4090" s="6">
        <f t="shared" si="378"/>
        <v>72</v>
      </c>
      <c r="Q4090" t="str">
        <f t="shared" si="379"/>
        <v>theater</v>
      </c>
      <c r="R4090" t="str">
        <f t="shared" si="380"/>
        <v>plays</v>
      </c>
      <c r="S4090" s="10">
        <f t="shared" si="381"/>
        <v>42020.434722222228</v>
      </c>
      <c r="T4090" s="10">
        <f t="shared" si="382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83"/>
        <v>4.8000000000000001E-2</v>
      </c>
      <c r="P4091" s="6">
        <f t="shared" si="378"/>
        <v>30</v>
      </c>
      <c r="Q4091" t="str">
        <f t="shared" si="379"/>
        <v>theater</v>
      </c>
      <c r="R4091" t="str">
        <f t="shared" si="380"/>
        <v>plays</v>
      </c>
      <c r="S4091" s="10">
        <f t="shared" si="381"/>
        <v>42155.732638888891</v>
      </c>
      <c r="T4091" s="10">
        <f t="shared" si="382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83"/>
        <v>3.2000000000000001E-2</v>
      </c>
      <c r="P4092" s="6">
        <f t="shared" si="378"/>
        <v>10.67</v>
      </c>
      <c r="Q4092" t="str">
        <f t="shared" si="379"/>
        <v>theater</v>
      </c>
      <c r="R4092" t="str">
        <f t="shared" si="380"/>
        <v>plays</v>
      </c>
      <c r="S4092" s="10">
        <f t="shared" si="381"/>
        <v>42223.625</v>
      </c>
      <c r="T4092" s="10">
        <f t="shared" si="382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83"/>
        <v>0.1275</v>
      </c>
      <c r="P4093" s="6">
        <f t="shared" si="378"/>
        <v>25.5</v>
      </c>
      <c r="Q4093" t="str">
        <f t="shared" si="379"/>
        <v>theater</v>
      </c>
      <c r="R4093" t="str">
        <f t="shared" si="380"/>
        <v>plays</v>
      </c>
      <c r="S4093" s="10">
        <f t="shared" si="381"/>
        <v>42020.506377314814</v>
      </c>
      <c r="T4093" s="10">
        <f t="shared" si="382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83"/>
        <v>1.8181818181818181E-4</v>
      </c>
      <c r="P4094" s="6">
        <f t="shared" si="378"/>
        <v>20</v>
      </c>
      <c r="Q4094" t="str">
        <f t="shared" si="379"/>
        <v>theater</v>
      </c>
      <c r="R4094" t="str">
        <f t="shared" si="380"/>
        <v>plays</v>
      </c>
      <c r="S4094" s="10">
        <f t="shared" si="381"/>
        <v>42099.153321759266</v>
      </c>
      <c r="T4094" s="10">
        <f t="shared" si="382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83"/>
        <v>2.4E-2</v>
      </c>
      <c r="P4095" s="6">
        <f t="shared" si="378"/>
        <v>15</v>
      </c>
      <c r="Q4095" t="str">
        <f t="shared" si="379"/>
        <v>theater</v>
      </c>
      <c r="R4095" t="str">
        <f t="shared" si="380"/>
        <v>plays</v>
      </c>
      <c r="S4095" s="10">
        <f t="shared" si="381"/>
        <v>42238.815891203703</v>
      </c>
      <c r="T4095" s="10">
        <f t="shared" si="382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83"/>
        <v>0.36499999999999999</v>
      </c>
      <c r="P4096" s="6">
        <f t="shared" si="378"/>
        <v>91.25</v>
      </c>
      <c r="Q4096" t="str">
        <f t="shared" si="379"/>
        <v>theater</v>
      </c>
      <c r="R4096" t="str">
        <f t="shared" si="380"/>
        <v>plays</v>
      </c>
      <c r="S4096" s="10">
        <f t="shared" si="381"/>
        <v>41934.207638888889</v>
      </c>
      <c r="T4096" s="10">
        <f t="shared" si="382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83"/>
        <v>2.6666666666666668E-2</v>
      </c>
      <c r="P4097" s="6">
        <f t="shared" si="378"/>
        <v>800</v>
      </c>
      <c r="Q4097" t="str">
        <f t="shared" si="379"/>
        <v>theater</v>
      </c>
      <c r="R4097" t="str">
        <f t="shared" si="380"/>
        <v>plays</v>
      </c>
      <c r="S4097" s="10">
        <f t="shared" si="381"/>
        <v>42723.031828703708</v>
      </c>
      <c r="T4097" s="10">
        <f t="shared" si="382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83"/>
        <v>0.11428571428571428</v>
      </c>
      <c r="P4098" s="6">
        <f t="shared" ref="P4098:P4115" si="384">ROUND(E4098/L4098,2)</f>
        <v>80</v>
      </c>
      <c r="Q4098" t="str">
        <f t="shared" si="379"/>
        <v>theater</v>
      </c>
      <c r="R4098" t="str">
        <f t="shared" si="380"/>
        <v>plays</v>
      </c>
      <c r="S4098" s="10">
        <f t="shared" si="381"/>
        <v>42794.368749999994</v>
      </c>
      <c r="T4098" s="10">
        <f t="shared" si="382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383"/>
        <v>0</v>
      </c>
      <c r="P4099" s="6" t="e">
        <f t="shared" si="384"/>
        <v>#DIV/0!</v>
      </c>
      <c r="Q4099" t="str">
        <f t="shared" ref="Q4099:Q4115" si="385">LEFT($N4099,FIND("/",$N4099)-1)</f>
        <v>theater</v>
      </c>
      <c r="R4099" t="str">
        <f t="shared" ref="R4099:R4115" si="386">RIGHT($N4099,LEN($N4099)-FIND("/",$N4099))</f>
        <v>plays</v>
      </c>
      <c r="S4099" s="10">
        <f t="shared" ref="S4099:S4115" si="387">((($I4099/60)/60)/24)+DATE(1970,1,1)</f>
        <v>42400.996527777781</v>
      </c>
      <c r="T4099" s="10">
        <f t="shared" ref="T4099:T4115" si="388">((($J4099/60)/60)/24)+DATE(1970,1,1)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3"/>
        <v>0</v>
      </c>
      <c r="P4100" s="6" t="e">
        <f t="shared" si="384"/>
        <v>#DIV/0!</v>
      </c>
      <c r="Q4100" t="str">
        <f t="shared" si="385"/>
        <v>theater</v>
      </c>
      <c r="R4100" t="str">
        <f t="shared" si="386"/>
        <v>plays</v>
      </c>
      <c r="S4100" s="10">
        <f t="shared" si="387"/>
        <v>42525.722187499996</v>
      </c>
      <c r="T4100" s="10">
        <f t="shared" si="388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ref="O4101:O4115" si="389">$E4101/$D4101</f>
        <v>1.1111111111111112E-2</v>
      </c>
      <c r="P4101" s="6">
        <f t="shared" si="384"/>
        <v>50</v>
      </c>
      <c r="Q4101" t="str">
        <f t="shared" si="385"/>
        <v>theater</v>
      </c>
      <c r="R4101" t="str">
        <f t="shared" si="386"/>
        <v>plays</v>
      </c>
      <c r="S4101" s="10">
        <f t="shared" si="387"/>
        <v>42615.850381944445</v>
      </c>
      <c r="T4101" s="10">
        <f t="shared" si="388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9"/>
        <v>0</v>
      </c>
      <c r="P4102" s="6" t="e">
        <f t="shared" si="384"/>
        <v>#DIV/0!</v>
      </c>
      <c r="Q4102" t="str">
        <f t="shared" si="385"/>
        <v>theater</v>
      </c>
      <c r="R4102" t="str">
        <f t="shared" si="386"/>
        <v>plays</v>
      </c>
      <c r="S4102" s="10">
        <f t="shared" si="387"/>
        <v>41937.124884259261</v>
      </c>
      <c r="T4102" s="10">
        <f t="shared" si="388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9"/>
        <v>0</v>
      </c>
      <c r="P4103" s="6" t="e">
        <f t="shared" si="384"/>
        <v>#DIV/0!</v>
      </c>
      <c r="Q4103" t="str">
        <f t="shared" si="385"/>
        <v>theater</v>
      </c>
      <c r="R4103" t="str">
        <f t="shared" si="386"/>
        <v>plays</v>
      </c>
      <c r="S4103" s="10">
        <f t="shared" si="387"/>
        <v>42760.903726851851</v>
      </c>
      <c r="T4103" s="10">
        <f t="shared" si="388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9"/>
        <v>0.27400000000000002</v>
      </c>
      <c r="P4104" s="6">
        <f t="shared" si="384"/>
        <v>22.83</v>
      </c>
      <c r="Q4104" t="str">
        <f t="shared" si="385"/>
        <v>theater</v>
      </c>
      <c r="R4104" t="str">
        <f t="shared" si="386"/>
        <v>plays</v>
      </c>
      <c r="S4104" s="10">
        <f t="shared" si="387"/>
        <v>42505.848067129627</v>
      </c>
      <c r="T4104" s="10">
        <f t="shared" si="388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9"/>
        <v>0.1</v>
      </c>
      <c r="P4105" s="6">
        <f t="shared" si="384"/>
        <v>16.670000000000002</v>
      </c>
      <c r="Q4105" t="str">
        <f t="shared" si="385"/>
        <v>theater</v>
      </c>
      <c r="R4105" t="str">
        <f t="shared" si="386"/>
        <v>plays</v>
      </c>
      <c r="S4105" s="10">
        <f t="shared" si="387"/>
        <v>42242.772222222222</v>
      </c>
      <c r="T4105" s="10">
        <f t="shared" si="388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9"/>
        <v>0.21366666666666667</v>
      </c>
      <c r="P4106" s="6">
        <f t="shared" si="384"/>
        <v>45.79</v>
      </c>
      <c r="Q4106" t="str">
        <f t="shared" si="385"/>
        <v>theater</v>
      </c>
      <c r="R4106" t="str">
        <f t="shared" si="386"/>
        <v>plays</v>
      </c>
      <c r="S4106" s="10">
        <f t="shared" si="387"/>
        <v>42670.278171296297</v>
      </c>
      <c r="T4106" s="10">
        <f t="shared" si="388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9"/>
        <v>6.9696969696969702E-2</v>
      </c>
      <c r="P4107" s="6">
        <f t="shared" si="384"/>
        <v>383.33</v>
      </c>
      <c r="Q4107" t="str">
        <f t="shared" si="385"/>
        <v>theater</v>
      </c>
      <c r="R4107" t="str">
        <f t="shared" si="386"/>
        <v>plays</v>
      </c>
      <c r="S4107" s="10">
        <f t="shared" si="387"/>
        <v>42730.010520833333</v>
      </c>
      <c r="T4107" s="10">
        <f t="shared" si="388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9"/>
        <v>0.70599999999999996</v>
      </c>
      <c r="P4108" s="6">
        <f t="shared" si="384"/>
        <v>106.97</v>
      </c>
      <c r="Q4108" t="str">
        <f t="shared" si="385"/>
        <v>theater</v>
      </c>
      <c r="R4108" t="str">
        <f t="shared" si="386"/>
        <v>plays</v>
      </c>
      <c r="S4108" s="10">
        <f t="shared" si="387"/>
        <v>42096.041666666672</v>
      </c>
      <c r="T4108" s="10">
        <f t="shared" si="388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9"/>
        <v>2.0500000000000001E-2</v>
      </c>
      <c r="P4109" s="6">
        <f t="shared" si="384"/>
        <v>10.25</v>
      </c>
      <c r="Q4109" t="str">
        <f t="shared" si="385"/>
        <v>theater</v>
      </c>
      <c r="R4109" t="str">
        <f t="shared" si="386"/>
        <v>plays</v>
      </c>
      <c r="S4109" s="10">
        <f t="shared" si="387"/>
        <v>41906.916678240741</v>
      </c>
      <c r="T4109" s="10">
        <f t="shared" si="388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9"/>
        <v>1.9666666666666666E-2</v>
      </c>
      <c r="P4110" s="6">
        <f t="shared" si="384"/>
        <v>59</v>
      </c>
      <c r="Q4110" t="str">
        <f t="shared" si="385"/>
        <v>theater</v>
      </c>
      <c r="R4110" t="str">
        <f t="shared" si="386"/>
        <v>plays</v>
      </c>
      <c r="S4110" s="10">
        <f t="shared" si="387"/>
        <v>42797.208333333328</v>
      </c>
      <c r="T4110" s="10">
        <f t="shared" si="388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9"/>
        <v>0</v>
      </c>
      <c r="P4111" s="6" t="e">
        <f t="shared" si="384"/>
        <v>#DIV/0!</v>
      </c>
      <c r="Q4111" t="str">
        <f t="shared" si="385"/>
        <v>theater</v>
      </c>
      <c r="R4111" t="str">
        <f t="shared" si="386"/>
        <v>plays</v>
      </c>
      <c r="S4111" s="10">
        <f t="shared" si="387"/>
        <v>42337.581064814818</v>
      </c>
      <c r="T4111" s="10">
        <f t="shared" si="388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9"/>
        <v>0.28666666666666668</v>
      </c>
      <c r="P4112" s="6">
        <f t="shared" si="384"/>
        <v>14.33</v>
      </c>
      <c r="Q4112" t="str">
        <f t="shared" si="385"/>
        <v>theater</v>
      </c>
      <c r="R4112" t="str">
        <f t="shared" si="386"/>
        <v>plays</v>
      </c>
      <c r="S4112" s="10">
        <f t="shared" si="387"/>
        <v>42572.626747685179</v>
      </c>
      <c r="T4112" s="10">
        <f t="shared" si="388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9"/>
        <v>3.1333333333333331E-2</v>
      </c>
      <c r="P4113" s="6">
        <f t="shared" si="384"/>
        <v>15.67</v>
      </c>
      <c r="Q4113" t="str">
        <f t="shared" si="385"/>
        <v>theater</v>
      </c>
      <c r="R4113" t="str">
        <f t="shared" si="386"/>
        <v>plays</v>
      </c>
      <c r="S4113" s="10">
        <f t="shared" si="387"/>
        <v>42059.135879629626</v>
      </c>
      <c r="T4113" s="10">
        <f t="shared" si="388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9"/>
        <v>4.0000000000000002E-4</v>
      </c>
      <c r="P4114" s="6">
        <f t="shared" si="384"/>
        <v>1</v>
      </c>
      <c r="Q4114" t="str">
        <f t="shared" si="385"/>
        <v>theater</v>
      </c>
      <c r="R4114" t="str">
        <f t="shared" si="386"/>
        <v>plays</v>
      </c>
      <c r="S4114" s="10">
        <f t="shared" si="387"/>
        <v>42428</v>
      </c>
      <c r="T4114" s="10">
        <f t="shared" si="388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9"/>
        <v>2E-3</v>
      </c>
      <c r="P4115" s="6">
        <f t="shared" si="384"/>
        <v>1</v>
      </c>
      <c r="Q4115" t="str">
        <f t="shared" si="385"/>
        <v>theater</v>
      </c>
      <c r="R4115" t="str">
        <f t="shared" si="386"/>
        <v>plays</v>
      </c>
      <c r="S4115" s="10">
        <f t="shared" si="387"/>
        <v>42377.273611111115</v>
      </c>
      <c r="T4115" s="10">
        <f t="shared" si="388"/>
        <v>42358.573182870372</v>
      </c>
    </row>
  </sheetData>
  <autoFilter ref="A1:T1" xr:uid="{00000000-0001-0000-0000-000000000000}"/>
  <conditionalFormatting sqref="F2:F4115">
    <cfRule type="containsText" dxfId="8" priority="2" operator="containsText" text="successful">
      <formula>NOT(ISERROR(SEARCH("successful",F2)))</formula>
    </cfRule>
    <cfRule type="containsText" dxfId="7" priority="3" operator="containsText" text="live">
      <formula>NOT(ISERROR(SEARCH("live",F2)))</formula>
    </cfRule>
    <cfRule type="containsText" dxfId="6" priority="4" operator="containsText" text="failed">
      <formula>NOT(ISERROR(SEARCH("failed",F2)))</formula>
    </cfRule>
    <cfRule type="containsText" dxfId="5" priority="5" operator="containsText" text="canceled">
      <formula>NOT(ISERROR(SEARCH("canceled",F2)))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5E7B1-361F-4096-91B1-5E42727CDF5C}">
  <sheetPr codeName="Sheet2"/>
  <dimension ref="A1:F14"/>
  <sheetViews>
    <sheetView workbookViewId="0">
      <selection activeCell="H2" sqref="H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 vm="1">
        <v>8314</v>
      </c>
    </row>
    <row r="3" spans="1:6" x14ac:dyDescent="0.25">
      <c r="A3" s="7" t="s">
        <v>8318</v>
      </c>
      <c r="B3" s="7" t="s">
        <v>8317</v>
      </c>
    </row>
    <row r="4" spans="1:6" x14ac:dyDescent="0.25">
      <c r="A4" s="7" t="s">
        <v>8315</v>
      </c>
      <c r="B4" t="s">
        <v>8219</v>
      </c>
      <c r="C4" t="s">
        <v>8221</v>
      </c>
      <c r="D4" t="s">
        <v>8220</v>
      </c>
      <c r="E4" t="s">
        <v>8222</v>
      </c>
      <c r="F4" t="s">
        <v>8316</v>
      </c>
    </row>
    <row r="5" spans="1:6" x14ac:dyDescent="0.25">
      <c r="A5" s="8" t="s">
        <v>8305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8310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8309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8313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8308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8307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8306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8316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CB7A7-9CA6-4809-84C4-CE48ACA8335C}">
  <sheetPr codeName="Sheet3"/>
  <dimension ref="A1:F47"/>
  <sheetViews>
    <sheetView zoomScale="83" workbookViewId="0">
      <selection activeCell="E2" sqref="E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 vm="3">
        <v>8314</v>
      </c>
    </row>
    <row r="2" spans="1:6" x14ac:dyDescent="0.25">
      <c r="A2" s="7" t="s">
        <v>8322</v>
      </c>
      <c r="B2" t="s" vm="2">
        <v>8314</v>
      </c>
    </row>
    <row r="4" spans="1:6" x14ac:dyDescent="0.25">
      <c r="A4" s="7" t="s">
        <v>8318</v>
      </c>
      <c r="B4" s="7" t="s">
        <v>8317</v>
      </c>
    </row>
    <row r="5" spans="1:6" x14ac:dyDescent="0.25">
      <c r="A5" s="7" t="s">
        <v>8315</v>
      </c>
      <c r="B5" t="s">
        <v>8219</v>
      </c>
      <c r="C5" t="s">
        <v>8221</v>
      </c>
      <c r="D5" t="s">
        <v>8220</v>
      </c>
      <c r="E5" t="s">
        <v>8222</v>
      </c>
      <c r="F5" t="s">
        <v>8316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8316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ECFA9-1F3A-4FDD-98AB-698F9AB6861F}">
  <sheetPr codeName="Sheet4"/>
  <dimension ref="A1:E18"/>
  <sheetViews>
    <sheetView workbookViewId="0">
      <selection activeCell="F2" sqref="F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8322</v>
      </c>
      <c r="B1" t="s" vm="2">
        <v>8314</v>
      </c>
    </row>
    <row r="2" spans="1:5" x14ac:dyDescent="0.25">
      <c r="A2" s="7" t="s">
        <v>8367</v>
      </c>
      <c r="B2" t="s" vm="4">
        <v>8314</v>
      </c>
    </row>
    <row r="4" spans="1:5" x14ac:dyDescent="0.25">
      <c r="A4" s="7" t="s">
        <v>8318</v>
      </c>
      <c r="B4" s="7" t="s">
        <v>8317</v>
      </c>
    </row>
    <row r="5" spans="1:5" x14ac:dyDescent="0.25">
      <c r="A5" s="7" t="s">
        <v>8315</v>
      </c>
      <c r="B5" t="s">
        <v>8219</v>
      </c>
      <c r="C5" t="s">
        <v>8221</v>
      </c>
      <c r="D5" t="s">
        <v>8220</v>
      </c>
      <c r="E5" t="s">
        <v>8316</v>
      </c>
    </row>
    <row r="6" spans="1:5" x14ac:dyDescent="0.25">
      <c r="A6" s="8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8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8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8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8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8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8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8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8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8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8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8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8" t="s">
        <v>8316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4FB1E-85A4-4561-A03C-E2F0F76D4784}">
  <sheetPr codeName="Sheet5"/>
  <dimension ref="A1:H13"/>
  <sheetViews>
    <sheetView topLeftCell="A20" workbookViewId="0">
      <selection activeCell="I1" sqref="I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COUNTIFS('Kickstarter Data'!$D$2:$D$4115,"&lt;1000", 'Kickstarter Data'!$F$2:$F$4115, "*successful*")</f>
        <v>322</v>
      </c>
      <c r="C2">
        <f>COUNTIFS('Kickstarter Data'!$D$2:$D$4115,"&lt;1000", 'Kickstarter Data'!$F$2:$F$4115, "*failed*")</f>
        <v>113</v>
      </c>
      <c r="D2">
        <f>COUNTIFS('Kickstarter Data'!$D$2:$D$4115,"&lt;1000", 'Kickstarter Data'!$F$2:$F$4115, "*canceled*")</f>
        <v>18</v>
      </c>
      <c r="E2">
        <f>SUM($B2,$C2,$D2)</f>
        <v>453</v>
      </c>
      <c r="F2" s="5">
        <f>$B2/$E2</f>
        <v>0.71081677704194257</v>
      </c>
      <c r="G2" s="5">
        <f>$C2/$E2</f>
        <v>0.24944812362030905</v>
      </c>
      <c r="H2" s="5">
        <f>$D2/$E2</f>
        <v>3.9735099337748346E-2</v>
      </c>
    </row>
    <row r="3" spans="1:8" x14ac:dyDescent="0.25">
      <c r="A3" t="s">
        <v>8389</v>
      </c>
      <c r="B3">
        <f>COUNTIFS('Kickstarter Data'!$D$2:$D$4115,"&gt;=1000",'Kickstarter Data'!$D$2:$D$4115,"&lt;=4999", 'Kickstarter Data'!$F$2:$F$4115, "*successful*")</f>
        <v>932</v>
      </c>
      <c r="C3">
        <f>COUNTIFS('Kickstarter Data'!$D$2:$D$4115,"&gt;=1000",'Kickstarter Data'!$D$2:$D$4115,"&lt;=4999", 'Kickstarter Data'!$F$2:$F$4115, "*failed*")</f>
        <v>420</v>
      </c>
      <c r="D3">
        <f>COUNTIFS('Kickstarter Data'!$D$2:$D$4115,"&gt;=1000",'Kickstarter Data'!$D$2:$D$4115,"&lt;=4999", 'Kickstarter Data'!$F$2:$F$4115, "*canceled*")</f>
        <v>60</v>
      </c>
      <c r="E3">
        <f t="shared" ref="E3:E13" si="0">SUM($B3,$C3,$D3)</f>
        <v>1412</v>
      </c>
      <c r="F3" s="5">
        <f t="shared" ref="F3:F13" si="1">$B3/$E3</f>
        <v>0.66005665722379603</v>
      </c>
      <c r="G3" s="5">
        <f t="shared" ref="G3:G13" si="2">$C3/$E3</f>
        <v>0.29745042492917845</v>
      </c>
      <c r="H3" s="5">
        <f t="shared" ref="H3:H13" si="3">$D3/$E3</f>
        <v>4.2492917847025496E-2</v>
      </c>
    </row>
    <row r="4" spans="1:8" x14ac:dyDescent="0.25">
      <c r="A4" t="s">
        <v>8390</v>
      </c>
      <c r="B4">
        <f>COUNTIFS('Kickstarter Data'!$D$2:$D$4115,"&gt;=5000",'Kickstarter Data'!$D$2:$D$4115,"&lt;=9999", 'Kickstarter Data'!$F$2:$F$4115, "*successful*")</f>
        <v>381</v>
      </c>
      <c r="C4">
        <f>COUNTIFS('Kickstarter Data'!$D$2:$D$4115,"&gt;=5000",'Kickstarter Data'!$D$2:$D$4115,"&lt;=9999", 'Kickstarter Data'!$F$2:$F$4115, "*failed*")</f>
        <v>283</v>
      </c>
      <c r="D4">
        <f>COUNTIFS('Kickstarter Data'!$D$2:$D$4115,"&gt;=5000",'Kickstarter Data'!$D$2:$D$4115,"&lt;=9999", 'Kickstarter Data'!$F$2:$F$4115, "*canceled*")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COUNTIFS('Kickstarter Data'!$D$2:$D$4115,"&gt;=10000",'Kickstarter Data'!$D$2:$D$4115,"&lt;=14999", 'Kickstarter Data'!$F$2:$F$4115, "*successful*")</f>
        <v>168</v>
      </c>
      <c r="C5">
        <f>COUNTIFS('Kickstarter Data'!$D$2:$D$4115,"&gt;=10000",'Kickstarter Data'!$D$2:$D$4115,"&lt;=14999", 'Kickstarter Data'!$F$2:$F$4115, "*failed*")</f>
        <v>144</v>
      </c>
      <c r="D5">
        <f>COUNTIFS('Kickstarter Data'!$D$2:$D$4115,"&gt;=10000",'Kickstarter Data'!$D$2:$D$4115,"&lt;=14999", 'Kickstarter Data'!$F$2:$F$4115, "*canceled*")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COUNTIFS('Kickstarter Data'!$D$2:$D$4115,"&gt;=15000",'Kickstarter Data'!$D$2:$D$4115,"&lt;=19999", 'Kickstarter Data'!$F$2:$F$4115, "*successful*")</f>
        <v>94</v>
      </c>
      <c r="C6">
        <f>COUNTIFS('Kickstarter Data'!$D$2:$D$4115,"&gt;=15000",'Kickstarter Data'!$D$2:$D$4115,"&lt;=19999", 'Kickstarter Data'!$F$2:$F$4115, "*failed*")</f>
        <v>90</v>
      </c>
      <c r="D6">
        <f>COUNTIFS('Kickstarter Data'!$D$2:$D$4115,"&gt;=15000",'Kickstarter Data'!$D$2:$D$4115,"&lt;=19999", 'Kickstarter Data'!$F$2:$F$4115, "*canceled*")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8393</v>
      </c>
      <c r="B7">
        <f>COUNTIFS('Kickstarter Data'!$D$2:$D$4115,"&gt;=20000",'Kickstarter Data'!$D$2:$D$4115,"&lt;=24999", 'Kickstarter Data'!$F$2:$F$4115, "*successful*")</f>
        <v>62</v>
      </c>
      <c r="C7">
        <f>COUNTIFS('Kickstarter Data'!$D$2:$D$4115,"&gt;=20000",'Kickstarter Data'!$D$2:$D$4115,"&lt;=24999", 'Kickstarter Data'!$F$2:$F$4115, "*failed*")</f>
        <v>72</v>
      </c>
      <c r="D7">
        <f>COUNTIFS('Kickstarter Data'!$D$2:$D$4115,"&gt;=20000",'Kickstarter Data'!$D$2:$D$4115,"&lt;=24999", 'Kickstarter Data'!$F$2:$F$4115, "*canceled*")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COUNTIFS('Kickstarter Data'!$D$2:$D$4115,"&gt;=25000",'Kickstarter Data'!$D$2:$D$4115,"&lt;=29999", 'Kickstarter Data'!$F$2:$F$4115, "*successful*")</f>
        <v>55</v>
      </c>
      <c r="C8">
        <f>COUNTIFS('Kickstarter Data'!$D$2:$D$4115,"&gt;=25000",'Kickstarter Data'!$D$2:$D$4115,"&lt;=29999", 'Kickstarter Data'!$F$2:$F$4115, "*failed*")</f>
        <v>64</v>
      </c>
      <c r="D8">
        <f>COUNTIFS('Kickstarter Data'!$D$2:$D$4115,"&gt;=25000",'Kickstarter Data'!$D$2:$D$4115,"&lt;=29999", 'Kickstarter Data'!$F$2:$F$4115, "*canceled*")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COUNTIFS('Kickstarter Data'!$D$2:$D$4115,"&gt;=30000",'Kickstarter Data'!$D$2:$D$4115,"&lt;=34999", 'Kickstarter Data'!$F$2:$F$4115, "*successful*")</f>
        <v>32</v>
      </c>
      <c r="C9">
        <f>COUNTIFS('Kickstarter Data'!$D$2:$D$4115,"&gt;=30000",'Kickstarter Data'!$D$2:$D$4115,"&lt;=34999", 'Kickstarter Data'!$F$2:$F$4115, "*failed*")</f>
        <v>37</v>
      </c>
      <c r="D9">
        <f>COUNTIFS('Kickstarter Data'!$D$2:$D$4115,"&gt;=30000",'Kickstarter Data'!$D$2:$D$4115,"&lt;=34999", 'Kickstarter Data'!$F$2:$F$4115, "*canceled*")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COUNTIFS('Kickstarter Data'!$D$2:$D$4115,"&gt;=35000",'Kickstarter Data'!$D$2:$D$4115,"&lt;=39999", 'Kickstarter Data'!$F$2:$F$4115, "*successful*")</f>
        <v>26</v>
      </c>
      <c r="C10">
        <f>COUNTIFS('Kickstarter Data'!$D$2:$D$4115,"&gt;=35000",'Kickstarter Data'!$D$2:$D$4115,"&lt;=39999", 'Kickstarter Data'!$F$2:$F$4115, "*failed*")</f>
        <v>22</v>
      </c>
      <c r="D10">
        <f>COUNTIFS('Kickstarter Data'!$D$2:$D$4115,"&gt;=35000",'Kickstarter Data'!$D$2:$D$4115,"&lt;=39999", 'Kickstarter Data'!$F$2:$F$4115, "*canceled*")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COUNTIFS('Kickstarter Data'!$D$2:$D$4115,"&gt;=40000",'Kickstarter Data'!$D$2:$D$4115,"&lt;=44999", 'Kickstarter Data'!$F$2:$F$4115, "*successful*")</f>
        <v>21</v>
      </c>
      <c r="C11">
        <f>COUNTIFS('Kickstarter Data'!$D$2:$D$4115,"&gt;=40000",'Kickstarter Data'!$D$2:$D$4115,"&lt;=44999", 'Kickstarter Data'!$F$2:$F$4115, "*failed*")</f>
        <v>16</v>
      </c>
      <c r="D11">
        <f>COUNTIFS('Kickstarter Data'!$D$2:$D$4115,"&gt;=40000",'Kickstarter Data'!$D$2:$D$4115,"&lt;=44999", 'Kickstarter Data'!$F$2:$F$4115, "*canceled*")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COUNTIFS('Kickstarter Data'!$D$2:$D$4115,"&gt;=45000",'Kickstarter Data'!$D$2:$D$4115,"&lt;=49999", 'Kickstarter Data'!$F$2:$F$4115, "*successful*")</f>
        <v>6</v>
      </c>
      <c r="C12">
        <f>COUNTIFS('Kickstarter Data'!$D$2:$D$4115,"&gt;=45000",'Kickstarter Data'!$D$2:$D$4115,"&lt;=49999", 'Kickstarter Data'!$F$2:$F$4115, "*failed*")</f>
        <v>11</v>
      </c>
      <c r="D12">
        <f>COUNTIFS('Kickstarter Data'!$D$2:$D$4115,"&gt;=45000",'Kickstarter Data'!$D$2:$D$4115,"&lt;=49999", 'Kickstarter Data'!$F$2:$F$4115, "*canceled*")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COUNTIFS('Kickstarter Data'!$D$2:$D$4115,"&gt;=50000", 'Kickstarter Data'!$F$2:$F$4115, "*successful*")</f>
        <v>86</v>
      </c>
      <c r="C13">
        <f>COUNTIFS('Kickstarter Data'!$D$2:$D$4115,"&gt;=50000", 'Kickstarter Data'!$F$2:$F$4115, "*failed*")</f>
        <v>258</v>
      </c>
      <c r="D13">
        <f>COUNTIFS('Kickstarter Data'!$D$2:$D$4115,"&gt;=50000", 'Kickstarter Data'!$F$2:$F$4115, "*canceled*")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ignoredErrors>
    <ignoredError sqref="B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DD24E-7107-48D8-B13C-456CEE5E1641}">
  <sheetPr codeName="Sheet6"/>
  <dimension ref="A1:K2186"/>
  <sheetViews>
    <sheetView zoomScale="98" zoomScaleNormal="55" workbookViewId="0">
      <selection activeCell="I29" sqref="I29"/>
    </sheetView>
  </sheetViews>
  <sheetFormatPr defaultRowHeight="15" x14ac:dyDescent="0.25"/>
  <cols>
    <col min="1" max="1" width="7.28515625" bestFit="1" customWidth="1"/>
    <col min="2" max="2" width="10" bestFit="1" customWidth="1"/>
    <col min="3" max="3" width="18.7109375" bestFit="1" customWidth="1"/>
    <col min="5" max="5" width="5.140625" bestFit="1" customWidth="1"/>
    <col min="6" max="6" width="10" bestFit="1" customWidth="1"/>
    <col min="7" max="7" width="14" bestFit="1" customWidth="1"/>
    <col min="9" max="9" width="30.5703125" bestFit="1" customWidth="1"/>
    <col min="10" max="10" width="22.7109375" bestFit="1" customWidth="1"/>
    <col min="11" max="11" width="18.85546875" bestFit="1" customWidth="1"/>
    <col min="12" max="12" width="21.85546875" customWidth="1"/>
    <col min="13" max="13" width="18" customWidth="1"/>
    <col min="14" max="14" width="9.85546875" bestFit="1" customWidth="1"/>
    <col min="15" max="15" width="6" bestFit="1" customWidth="1"/>
    <col min="16" max="16" width="7.7109375" bestFit="1" customWidth="1"/>
    <col min="17" max="17" width="8.7109375" bestFit="1" customWidth="1"/>
    <col min="18" max="18" width="18.140625" bestFit="1" customWidth="1"/>
  </cols>
  <sheetData>
    <row r="1" spans="1:11" x14ac:dyDescent="0.25">
      <c r="A1" s="1" t="s">
        <v>0</v>
      </c>
      <c r="B1" s="1" t="s">
        <v>8400</v>
      </c>
      <c r="C1" s="1" t="s">
        <v>8262</v>
      </c>
      <c r="D1" s="1"/>
      <c r="E1" s="1" t="s">
        <v>0</v>
      </c>
      <c r="F1" s="1" t="s">
        <v>8400</v>
      </c>
      <c r="G1" s="1" t="s">
        <v>8262</v>
      </c>
      <c r="I1" t="s">
        <v>8407</v>
      </c>
      <c r="J1" t="s">
        <v>8410</v>
      </c>
      <c r="K1" t="s">
        <v>8411</v>
      </c>
    </row>
    <row r="2" spans="1:11" x14ac:dyDescent="0.25">
      <c r="A2">
        <v>160</v>
      </c>
      <c r="B2" t="s">
        <v>8221</v>
      </c>
      <c r="C2">
        <v>0</v>
      </c>
      <c r="E2">
        <v>0</v>
      </c>
      <c r="F2" t="s">
        <v>8219</v>
      </c>
      <c r="G2">
        <v>182</v>
      </c>
      <c r="I2" t="s">
        <v>8408</v>
      </c>
      <c r="J2" s="9">
        <f>SUM(G2:G2186)</f>
        <v>424819</v>
      </c>
      <c r="K2">
        <f t="shared" ref="K2" si="0">SUM(C2:C1531)</f>
        <v>27096</v>
      </c>
    </row>
    <row r="3" spans="1:11" x14ac:dyDescent="0.25">
      <c r="A3">
        <v>161</v>
      </c>
      <c r="B3" t="s">
        <v>8221</v>
      </c>
      <c r="C3">
        <v>1</v>
      </c>
      <c r="E3">
        <v>1</v>
      </c>
      <c r="F3" t="s">
        <v>8219</v>
      </c>
      <c r="G3">
        <v>79</v>
      </c>
      <c r="I3" t="s">
        <v>8405</v>
      </c>
      <c r="J3">
        <f>MIN(G2:G2186)</f>
        <v>1</v>
      </c>
      <c r="K3">
        <f>MIN(C2:C1531)</f>
        <v>0</v>
      </c>
    </row>
    <row r="4" spans="1:11" x14ac:dyDescent="0.25">
      <c r="A4">
        <v>162</v>
      </c>
      <c r="B4" t="s">
        <v>8221</v>
      </c>
      <c r="C4">
        <v>10</v>
      </c>
      <c r="E4">
        <v>2</v>
      </c>
      <c r="F4" t="s">
        <v>8219</v>
      </c>
      <c r="G4">
        <v>35</v>
      </c>
      <c r="I4" t="s">
        <v>8406</v>
      </c>
      <c r="J4">
        <f>MAX(G2:G2186)</f>
        <v>26457</v>
      </c>
      <c r="K4">
        <f>MAX(C2:C1531)</f>
        <v>1293</v>
      </c>
    </row>
    <row r="5" spans="1:11" x14ac:dyDescent="0.25">
      <c r="A5">
        <v>163</v>
      </c>
      <c r="B5" t="s">
        <v>8221</v>
      </c>
      <c r="C5">
        <v>0</v>
      </c>
      <c r="E5">
        <v>3</v>
      </c>
      <c r="F5" t="s">
        <v>8219</v>
      </c>
      <c r="G5">
        <v>150</v>
      </c>
      <c r="I5" t="s">
        <v>8401</v>
      </c>
      <c r="J5" s="12">
        <f>AVERAGE(G2:G2186)</f>
        <v>194.42517162471395</v>
      </c>
      <c r="K5" s="12">
        <f>AVERAGE(C2:C1531)</f>
        <v>17.709803921568628</v>
      </c>
    </row>
    <row r="6" spans="1:11" x14ac:dyDescent="0.25">
      <c r="A6">
        <v>164</v>
      </c>
      <c r="B6" t="s">
        <v>8221</v>
      </c>
      <c r="C6">
        <v>7</v>
      </c>
      <c r="E6">
        <v>4</v>
      </c>
      <c r="F6" t="s">
        <v>8219</v>
      </c>
      <c r="G6">
        <v>284</v>
      </c>
      <c r="I6" t="s">
        <v>8402</v>
      </c>
      <c r="J6">
        <f>MEDIAN(G2:G2186)</f>
        <v>62</v>
      </c>
      <c r="K6">
        <f>MEDIAN(C2:C1531)</f>
        <v>4</v>
      </c>
    </row>
    <row r="7" spans="1:11" x14ac:dyDescent="0.25">
      <c r="A7">
        <v>165</v>
      </c>
      <c r="B7" t="s">
        <v>8221</v>
      </c>
      <c r="C7">
        <v>0</v>
      </c>
      <c r="E7">
        <v>5</v>
      </c>
      <c r="F7" t="s">
        <v>8219</v>
      </c>
      <c r="G7">
        <v>47</v>
      </c>
      <c r="I7" t="s">
        <v>8403</v>
      </c>
      <c r="J7" cm="1">
        <f t="array" ref="J7">_xlfn.MODE.MULT(G2:G2186)</f>
        <v>27</v>
      </c>
      <c r="K7" cm="1">
        <f t="array" ref="K7">_xlfn.MODE.MULT(C2:C1531)</f>
        <v>0</v>
      </c>
    </row>
    <row r="8" spans="1:11" x14ac:dyDescent="0.25">
      <c r="A8">
        <v>166</v>
      </c>
      <c r="B8" t="s">
        <v>8221</v>
      </c>
      <c r="C8">
        <v>1</v>
      </c>
      <c r="E8">
        <v>6</v>
      </c>
      <c r="F8" t="s">
        <v>8219</v>
      </c>
      <c r="G8">
        <v>58</v>
      </c>
      <c r="I8" t="s">
        <v>8409</v>
      </c>
      <c r="J8" s="11">
        <f>_xlfn.VAR.P(G2:G2186)</f>
        <v>712840.9867348104</v>
      </c>
      <c r="K8" s="11">
        <f>_xlfn.VAR.P(C2:C1531)</f>
        <v>3773.2216685890044</v>
      </c>
    </row>
    <row r="9" spans="1:11" x14ac:dyDescent="0.25">
      <c r="A9">
        <v>167</v>
      </c>
      <c r="B9" t="s">
        <v>8221</v>
      </c>
      <c r="C9">
        <v>2</v>
      </c>
      <c r="E9">
        <v>7</v>
      </c>
      <c r="F9" t="s">
        <v>8219</v>
      </c>
      <c r="G9">
        <v>57</v>
      </c>
      <c r="I9" t="s">
        <v>8404</v>
      </c>
      <c r="J9" s="11">
        <f>_xlfn.STDEV.P(G2:G2186)</f>
        <v>844.29910975602149</v>
      </c>
      <c r="K9" s="11">
        <f t="array" ref="K9">_xlfn.STDEV.P(C2:C1531)</f>
        <v>61.426555076684906</v>
      </c>
    </row>
    <row r="10" spans="1:11" x14ac:dyDescent="0.25">
      <c r="A10">
        <v>168</v>
      </c>
      <c r="B10" t="s">
        <v>8221</v>
      </c>
      <c r="C10">
        <v>3</v>
      </c>
      <c r="E10">
        <v>8</v>
      </c>
      <c r="F10" t="s">
        <v>8219</v>
      </c>
      <c r="G10">
        <v>12</v>
      </c>
    </row>
    <row r="11" spans="1:11" x14ac:dyDescent="0.25">
      <c r="A11">
        <v>169</v>
      </c>
      <c r="B11" t="s">
        <v>8221</v>
      </c>
      <c r="C11">
        <v>10</v>
      </c>
      <c r="E11">
        <v>9</v>
      </c>
      <c r="F11" t="s">
        <v>8219</v>
      </c>
      <c r="G11">
        <v>20</v>
      </c>
    </row>
    <row r="12" spans="1:11" x14ac:dyDescent="0.25">
      <c r="A12">
        <v>170</v>
      </c>
      <c r="B12" t="s">
        <v>8221</v>
      </c>
      <c r="C12">
        <v>10</v>
      </c>
      <c r="E12">
        <v>10</v>
      </c>
      <c r="F12" t="s">
        <v>8219</v>
      </c>
      <c r="G12">
        <v>19</v>
      </c>
    </row>
    <row r="13" spans="1:11" x14ac:dyDescent="0.25">
      <c r="A13">
        <v>171</v>
      </c>
      <c r="B13" t="s">
        <v>8221</v>
      </c>
      <c r="C13">
        <v>1</v>
      </c>
      <c r="E13">
        <v>11</v>
      </c>
      <c r="F13" t="s">
        <v>8219</v>
      </c>
      <c r="G13">
        <v>75</v>
      </c>
    </row>
    <row r="14" spans="1:11" x14ac:dyDescent="0.25">
      <c r="A14">
        <v>172</v>
      </c>
      <c r="B14" t="s">
        <v>8221</v>
      </c>
      <c r="C14">
        <v>0</v>
      </c>
      <c r="E14">
        <v>12</v>
      </c>
      <c r="F14" t="s">
        <v>8219</v>
      </c>
      <c r="G14">
        <v>827</v>
      </c>
    </row>
    <row r="15" spans="1:11" x14ac:dyDescent="0.25">
      <c r="A15">
        <v>173</v>
      </c>
      <c r="B15" t="s">
        <v>8221</v>
      </c>
      <c r="C15">
        <v>0</v>
      </c>
      <c r="E15">
        <v>13</v>
      </c>
      <c r="F15" t="s">
        <v>8219</v>
      </c>
      <c r="G15">
        <v>51</v>
      </c>
    </row>
    <row r="16" spans="1:11" x14ac:dyDescent="0.25">
      <c r="A16">
        <v>174</v>
      </c>
      <c r="B16" t="s">
        <v>8221</v>
      </c>
      <c r="C16">
        <v>0</v>
      </c>
      <c r="E16">
        <v>14</v>
      </c>
      <c r="F16" t="s">
        <v>8219</v>
      </c>
      <c r="G16">
        <v>41</v>
      </c>
    </row>
    <row r="17" spans="1:7" x14ac:dyDescent="0.25">
      <c r="A17">
        <v>175</v>
      </c>
      <c r="B17" t="s">
        <v>8221</v>
      </c>
      <c r="C17">
        <v>26</v>
      </c>
      <c r="E17">
        <v>15</v>
      </c>
      <c r="F17" t="s">
        <v>8219</v>
      </c>
      <c r="G17">
        <v>98</v>
      </c>
    </row>
    <row r="18" spans="1:7" x14ac:dyDescent="0.25">
      <c r="A18">
        <v>176</v>
      </c>
      <c r="B18" t="s">
        <v>8221</v>
      </c>
      <c r="C18">
        <v>0</v>
      </c>
      <c r="E18">
        <v>16</v>
      </c>
      <c r="F18" t="s">
        <v>8219</v>
      </c>
      <c r="G18">
        <v>70</v>
      </c>
    </row>
    <row r="19" spans="1:7" x14ac:dyDescent="0.25">
      <c r="A19">
        <v>177</v>
      </c>
      <c r="B19" t="s">
        <v>8221</v>
      </c>
      <c r="C19">
        <v>7</v>
      </c>
      <c r="E19">
        <v>17</v>
      </c>
      <c r="F19" t="s">
        <v>8219</v>
      </c>
      <c r="G19">
        <v>36</v>
      </c>
    </row>
    <row r="20" spans="1:7" x14ac:dyDescent="0.25">
      <c r="A20">
        <v>178</v>
      </c>
      <c r="B20" t="s">
        <v>8221</v>
      </c>
      <c r="C20">
        <v>0</v>
      </c>
      <c r="E20">
        <v>18</v>
      </c>
      <c r="F20" t="s">
        <v>8219</v>
      </c>
      <c r="G20">
        <v>342</v>
      </c>
    </row>
    <row r="21" spans="1:7" x14ac:dyDescent="0.25">
      <c r="A21">
        <v>179</v>
      </c>
      <c r="B21" t="s">
        <v>8221</v>
      </c>
      <c r="C21">
        <v>2</v>
      </c>
      <c r="E21">
        <v>19</v>
      </c>
      <c r="F21" t="s">
        <v>8219</v>
      </c>
      <c r="G21">
        <v>22</v>
      </c>
    </row>
    <row r="22" spans="1:7" x14ac:dyDescent="0.25">
      <c r="A22">
        <v>180</v>
      </c>
      <c r="B22" t="s">
        <v>8221</v>
      </c>
      <c r="C22">
        <v>13</v>
      </c>
      <c r="E22">
        <v>20</v>
      </c>
      <c r="F22" t="s">
        <v>8219</v>
      </c>
      <c r="G22">
        <v>25</v>
      </c>
    </row>
    <row r="23" spans="1:7" x14ac:dyDescent="0.25">
      <c r="A23">
        <v>181</v>
      </c>
      <c r="B23" t="s">
        <v>8221</v>
      </c>
      <c r="C23">
        <v>4</v>
      </c>
      <c r="E23">
        <v>21</v>
      </c>
      <c r="F23" t="s">
        <v>8219</v>
      </c>
      <c r="G23">
        <v>101</v>
      </c>
    </row>
    <row r="24" spans="1:7" x14ac:dyDescent="0.25">
      <c r="A24">
        <v>182</v>
      </c>
      <c r="B24" t="s">
        <v>8221</v>
      </c>
      <c r="C24">
        <v>0</v>
      </c>
      <c r="E24">
        <v>22</v>
      </c>
      <c r="F24" t="s">
        <v>8219</v>
      </c>
      <c r="G24">
        <v>8</v>
      </c>
    </row>
    <row r="25" spans="1:7" x14ac:dyDescent="0.25">
      <c r="A25">
        <v>183</v>
      </c>
      <c r="B25" t="s">
        <v>8221</v>
      </c>
      <c r="C25">
        <v>12</v>
      </c>
      <c r="E25">
        <v>23</v>
      </c>
      <c r="F25" t="s">
        <v>8219</v>
      </c>
      <c r="G25">
        <v>23</v>
      </c>
    </row>
    <row r="26" spans="1:7" x14ac:dyDescent="0.25">
      <c r="A26">
        <v>184</v>
      </c>
      <c r="B26" t="s">
        <v>8221</v>
      </c>
      <c r="C26">
        <v>2</v>
      </c>
      <c r="E26">
        <v>24</v>
      </c>
      <c r="F26" t="s">
        <v>8219</v>
      </c>
      <c r="G26">
        <v>574</v>
      </c>
    </row>
    <row r="27" spans="1:7" x14ac:dyDescent="0.25">
      <c r="A27">
        <v>185</v>
      </c>
      <c r="B27" t="s">
        <v>8221</v>
      </c>
      <c r="C27">
        <v>10</v>
      </c>
      <c r="E27">
        <v>25</v>
      </c>
      <c r="F27" t="s">
        <v>8219</v>
      </c>
      <c r="G27">
        <v>14</v>
      </c>
    </row>
    <row r="28" spans="1:7" x14ac:dyDescent="0.25">
      <c r="A28">
        <v>186</v>
      </c>
      <c r="B28" t="s">
        <v>8221</v>
      </c>
      <c r="C28">
        <v>0</v>
      </c>
      <c r="E28">
        <v>26</v>
      </c>
      <c r="F28" t="s">
        <v>8219</v>
      </c>
      <c r="G28">
        <v>19</v>
      </c>
    </row>
    <row r="29" spans="1:7" x14ac:dyDescent="0.25">
      <c r="A29">
        <v>187</v>
      </c>
      <c r="B29" t="s">
        <v>8221</v>
      </c>
      <c r="C29">
        <v>5</v>
      </c>
      <c r="E29">
        <v>27</v>
      </c>
      <c r="F29" t="s">
        <v>8219</v>
      </c>
      <c r="G29">
        <v>150</v>
      </c>
    </row>
    <row r="30" spans="1:7" x14ac:dyDescent="0.25">
      <c r="A30">
        <v>188</v>
      </c>
      <c r="B30" t="s">
        <v>8221</v>
      </c>
      <c r="C30">
        <v>0</v>
      </c>
      <c r="E30">
        <v>28</v>
      </c>
      <c r="F30" t="s">
        <v>8219</v>
      </c>
      <c r="G30">
        <v>71</v>
      </c>
    </row>
    <row r="31" spans="1:7" x14ac:dyDescent="0.25">
      <c r="A31">
        <v>189</v>
      </c>
      <c r="B31" t="s">
        <v>8221</v>
      </c>
      <c r="C31">
        <v>5</v>
      </c>
      <c r="E31">
        <v>29</v>
      </c>
      <c r="F31" t="s">
        <v>8219</v>
      </c>
      <c r="G31">
        <v>117</v>
      </c>
    </row>
    <row r="32" spans="1:7" x14ac:dyDescent="0.25">
      <c r="A32">
        <v>190</v>
      </c>
      <c r="B32" t="s">
        <v>8221</v>
      </c>
      <c r="C32">
        <v>1</v>
      </c>
      <c r="E32">
        <v>30</v>
      </c>
      <c r="F32" t="s">
        <v>8219</v>
      </c>
      <c r="G32">
        <v>53</v>
      </c>
    </row>
    <row r="33" spans="1:7" x14ac:dyDescent="0.25">
      <c r="A33">
        <v>191</v>
      </c>
      <c r="B33" t="s">
        <v>8221</v>
      </c>
      <c r="C33">
        <v>3</v>
      </c>
      <c r="E33">
        <v>31</v>
      </c>
      <c r="F33" t="s">
        <v>8219</v>
      </c>
      <c r="G33">
        <v>1</v>
      </c>
    </row>
    <row r="34" spans="1:7" x14ac:dyDescent="0.25">
      <c r="A34">
        <v>192</v>
      </c>
      <c r="B34" t="s">
        <v>8221</v>
      </c>
      <c r="C34">
        <v>3</v>
      </c>
      <c r="E34">
        <v>32</v>
      </c>
      <c r="F34" t="s">
        <v>8219</v>
      </c>
      <c r="G34">
        <v>89</v>
      </c>
    </row>
    <row r="35" spans="1:7" x14ac:dyDescent="0.25">
      <c r="A35">
        <v>193</v>
      </c>
      <c r="B35" t="s">
        <v>8221</v>
      </c>
      <c r="C35">
        <v>0</v>
      </c>
      <c r="E35">
        <v>33</v>
      </c>
      <c r="F35" t="s">
        <v>8219</v>
      </c>
      <c r="G35">
        <v>64</v>
      </c>
    </row>
    <row r="36" spans="1:7" x14ac:dyDescent="0.25">
      <c r="A36">
        <v>194</v>
      </c>
      <c r="B36" t="s">
        <v>8221</v>
      </c>
      <c r="C36">
        <v>3</v>
      </c>
      <c r="E36">
        <v>34</v>
      </c>
      <c r="F36" t="s">
        <v>8219</v>
      </c>
      <c r="G36">
        <v>68</v>
      </c>
    </row>
    <row r="37" spans="1:7" x14ac:dyDescent="0.25">
      <c r="A37">
        <v>195</v>
      </c>
      <c r="B37" t="s">
        <v>8221</v>
      </c>
      <c r="C37">
        <v>0</v>
      </c>
      <c r="E37">
        <v>35</v>
      </c>
      <c r="F37" t="s">
        <v>8219</v>
      </c>
      <c r="G37">
        <v>28</v>
      </c>
    </row>
    <row r="38" spans="1:7" x14ac:dyDescent="0.25">
      <c r="A38">
        <v>196</v>
      </c>
      <c r="B38" t="s">
        <v>8221</v>
      </c>
      <c r="C38">
        <v>19</v>
      </c>
      <c r="E38">
        <v>36</v>
      </c>
      <c r="F38" t="s">
        <v>8219</v>
      </c>
      <c r="G38">
        <v>44</v>
      </c>
    </row>
    <row r="39" spans="1:7" x14ac:dyDescent="0.25">
      <c r="A39">
        <v>197</v>
      </c>
      <c r="B39" t="s">
        <v>8221</v>
      </c>
      <c r="C39">
        <v>8</v>
      </c>
      <c r="E39">
        <v>37</v>
      </c>
      <c r="F39" t="s">
        <v>8219</v>
      </c>
      <c r="G39">
        <v>253</v>
      </c>
    </row>
    <row r="40" spans="1:7" x14ac:dyDescent="0.25">
      <c r="A40">
        <v>198</v>
      </c>
      <c r="B40" t="s">
        <v>8221</v>
      </c>
      <c r="C40">
        <v>6</v>
      </c>
      <c r="E40">
        <v>38</v>
      </c>
      <c r="F40" t="s">
        <v>8219</v>
      </c>
      <c r="G40">
        <v>66</v>
      </c>
    </row>
    <row r="41" spans="1:7" x14ac:dyDescent="0.25">
      <c r="A41">
        <v>199</v>
      </c>
      <c r="B41" t="s">
        <v>8221</v>
      </c>
      <c r="C41">
        <v>0</v>
      </c>
      <c r="E41">
        <v>39</v>
      </c>
      <c r="F41" t="s">
        <v>8219</v>
      </c>
      <c r="G41">
        <v>217</v>
      </c>
    </row>
    <row r="42" spans="1:7" x14ac:dyDescent="0.25">
      <c r="A42">
        <v>200</v>
      </c>
      <c r="B42" t="s">
        <v>8221</v>
      </c>
      <c r="C42">
        <v>18</v>
      </c>
      <c r="E42">
        <v>40</v>
      </c>
      <c r="F42" t="s">
        <v>8219</v>
      </c>
      <c r="G42">
        <v>16</v>
      </c>
    </row>
    <row r="43" spans="1:7" x14ac:dyDescent="0.25">
      <c r="A43">
        <v>201</v>
      </c>
      <c r="B43" t="s">
        <v>8221</v>
      </c>
      <c r="C43">
        <v>7</v>
      </c>
      <c r="E43">
        <v>41</v>
      </c>
      <c r="F43" t="s">
        <v>8219</v>
      </c>
      <c r="G43">
        <v>19</v>
      </c>
    </row>
    <row r="44" spans="1:7" x14ac:dyDescent="0.25">
      <c r="A44">
        <v>202</v>
      </c>
      <c r="B44" t="s">
        <v>8221</v>
      </c>
      <c r="C44">
        <v>0</v>
      </c>
      <c r="E44">
        <v>42</v>
      </c>
      <c r="F44" t="s">
        <v>8219</v>
      </c>
      <c r="G44">
        <v>169</v>
      </c>
    </row>
    <row r="45" spans="1:7" x14ac:dyDescent="0.25">
      <c r="A45">
        <v>203</v>
      </c>
      <c r="B45" t="s">
        <v>8221</v>
      </c>
      <c r="C45">
        <v>8</v>
      </c>
      <c r="E45">
        <v>43</v>
      </c>
      <c r="F45" t="s">
        <v>8219</v>
      </c>
      <c r="G45">
        <v>263</v>
      </c>
    </row>
    <row r="46" spans="1:7" x14ac:dyDescent="0.25">
      <c r="A46">
        <v>204</v>
      </c>
      <c r="B46" t="s">
        <v>8221</v>
      </c>
      <c r="C46">
        <v>1293</v>
      </c>
      <c r="E46">
        <v>44</v>
      </c>
      <c r="F46" t="s">
        <v>8219</v>
      </c>
      <c r="G46">
        <v>15</v>
      </c>
    </row>
    <row r="47" spans="1:7" x14ac:dyDescent="0.25">
      <c r="A47">
        <v>205</v>
      </c>
      <c r="B47" t="s">
        <v>8221</v>
      </c>
      <c r="C47">
        <v>17</v>
      </c>
      <c r="E47">
        <v>45</v>
      </c>
      <c r="F47" t="s">
        <v>8219</v>
      </c>
      <c r="G47">
        <v>61</v>
      </c>
    </row>
    <row r="48" spans="1:7" x14ac:dyDescent="0.25">
      <c r="A48">
        <v>206</v>
      </c>
      <c r="B48" t="s">
        <v>8221</v>
      </c>
      <c r="C48">
        <v>0</v>
      </c>
      <c r="E48">
        <v>46</v>
      </c>
      <c r="F48" t="s">
        <v>8219</v>
      </c>
      <c r="G48">
        <v>45</v>
      </c>
    </row>
    <row r="49" spans="1:7" x14ac:dyDescent="0.25">
      <c r="A49">
        <v>207</v>
      </c>
      <c r="B49" t="s">
        <v>8221</v>
      </c>
      <c r="C49">
        <v>13</v>
      </c>
      <c r="E49">
        <v>47</v>
      </c>
      <c r="F49" t="s">
        <v>8219</v>
      </c>
      <c r="G49">
        <v>70</v>
      </c>
    </row>
    <row r="50" spans="1:7" x14ac:dyDescent="0.25">
      <c r="A50">
        <v>208</v>
      </c>
      <c r="B50" t="s">
        <v>8221</v>
      </c>
      <c r="C50">
        <v>0</v>
      </c>
      <c r="E50">
        <v>48</v>
      </c>
      <c r="F50" t="s">
        <v>8219</v>
      </c>
      <c r="G50">
        <v>38</v>
      </c>
    </row>
    <row r="51" spans="1:7" x14ac:dyDescent="0.25">
      <c r="A51">
        <v>209</v>
      </c>
      <c r="B51" t="s">
        <v>8221</v>
      </c>
      <c r="C51">
        <v>0</v>
      </c>
      <c r="E51">
        <v>49</v>
      </c>
      <c r="F51" t="s">
        <v>8219</v>
      </c>
      <c r="G51">
        <v>87</v>
      </c>
    </row>
    <row r="52" spans="1:7" x14ac:dyDescent="0.25">
      <c r="A52">
        <v>210</v>
      </c>
      <c r="B52" t="s">
        <v>8221</v>
      </c>
      <c r="C52">
        <v>33</v>
      </c>
      <c r="E52">
        <v>50</v>
      </c>
      <c r="F52" t="s">
        <v>8219</v>
      </c>
      <c r="G52">
        <v>22</v>
      </c>
    </row>
    <row r="53" spans="1:7" x14ac:dyDescent="0.25">
      <c r="A53">
        <v>211</v>
      </c>
      <c r="B53" t="s">
        <v>8221</v>
      </c>
      <c r="C53">
        <v>12</v>
      </c>
      <c r="E53">
        <v>51</v>
      </c>
      <c r="F53" t="s">
        <v>8219</v>
      </c>
      <c r="G53">
        <v>119</v>
      </c>
    </row>
    <row r="54" spans="1:7" x14ac:dyDescent="0.25">
      <c r="A54">
        <v>212</v>
      </c>
      <c r="B54" t="s">
        <v>8221</v>
      </c>
      <c r="C54">
        <v>1</v>
      </c>
      <c r="E54">
        <v>52</v>
      </c>
      <c r="F54" t="s">
        <v>8219</v>
      </c>
      <c r="G54">
        <v>52</v>
      </c>
    </row>
    <row r="55" spans="1:7" x14ac:dyDescent="0.25">
      <c r="A55">
        <v>213</v>
      </c>
      <c r="B55" t="s">
        <v>8221</v>
      </c>
      <c r="C55">
        <v>1</v>
      </c>
      <c r="E55">
        <v>53</v>
      </c>
      <c r="F55" t="s">
        <v>8219</v>
      </c>
      <c r="G55">
        <v>117</v>
      </c>
    </row>
    <row r="56" spans="1:7" x14ac:dyDescent="0.25">
      <c r="A56">
        <v>214</v>
      </c>
      <c r="B56" t="s">
        <v>8221</v>
      </c>
      <c r="C56">
        <v>1</v>
      </c>
      <c r="E56">
        <v>54</v>
      </c>
      <c r="F56" t="s">
        <v>8219</v>
      </c>
      <c r="G56">
        <v>52</v>
      </c>
    </row>
    <row r="57" spans="1:7" x14ac:dyDescent="0.25">
      <c r="A57">
        <v>215</v>
      </c>
      <c r="B57" t="s">
        <v>8221</v>
      </c>
      <c r="C57">
        <v>1</v>
      </c>
      <c r="E57">
        <v>55</v>
      </c>
      <c r="F57" t="s">
        <v>8219</v>
      </c>
      <c r="G57">
        <v>86</v>
      </c>
    </row>
    <row r="58" spans="1:7" x14ac:dyDescent="0.25">
      <c r="A58">
        <v>216</v>
      </c>
      <c r="B58" t="s">
        <v>8221</v>
      </c>
      <c r="C58">
        <v>84</v>
      </c>
      <c r="E58">
        <v>56</v>
      </c>
      <c r="F58" t="s">
        <v>8219</v>
      </c>
      <c r="G58">
        <v>174</v>
      </c>
    </row>
    <row r="59" spans="1:7" x14ac:dyDescent="0.25">
      <c r="A59">
        <v>217</v>
      </c>
      <c r="B59" t="s">
        <v>8221</v>
      </c>
      <c r="C59">
        <v>38</v>
      </c>
      <c r="E59">
        <v>57</v>
      </c>
      <c r="F59" t="s">
        <v>8219</v>
      </c>
      <c r="G59">
        <v>69</v>
      </c>
    </row>
    <row r="60" spans="1:7" x14ac:dyDescent="0.25">
      <c r="A60">
        <v>218</v>
      </c>
      <c r="B60" t="s">
        <v>8221</v>
      </c>
      <c r="C60">
        <v>1</v>
      </c>
      <c r="E60">
        <v>58</v>
      </c>
      <c r="F60" t="s">
        <v>8219</v>
      </c>
      <c r="G60">
        <v>75</v>
      </c>
    </row>
    <row r="61" spans="1:7" x14ac:dyDescent="0.25">
      <c r="A61">
        <v>219</v>
      </c>
      <c r="B61" t="s">
        <v>8221</v>
      </c>
      <c r="C61">
        <v>76</v>
      </c>
      <c r="E61">
        <v>59</v>
      </c>
      <c r="F61" t="s">
        <v>8219</v>
      </c>
      <c r="G61">
        <v>33</v>
      </c>
    </row>
    <row r="62" spans="1:7" x14ac:dyDescent="0.25">
      <c r="A62">
        <v>220</v>
      </c>
      <c r="B62" t="s">
        <v>8221</v>
      </c>
      <c r="C62">
        <v>3</v>
      </c>
      <c r="E62">
        <v>60</v>
      </c>
      <c r="F62" t="s">
        <v>8219</v>
      </c>
      <c r="G62">
        <v>108</v>
      </c>
    </row>
    <row r="63" spans="1:7" x14ac:dyDescent="0.25">
      <c r="A63">
        <v>221</v>
      </c>
      <c r="B63" t="s">
        <v>8221</v>
      </c>
      <c r="C63">
        <v>0</v>
      </c>
      <c r="E63">
        <v>61</v>
      </c>
      <c r="F63" t="s">
        <v>8219</v>
      </c>
      <c r="G63">
        <v>23</v>
      </c>
    </row>
    <row r="64" spans="1:7" x14ac:dyDescent="0.25">
      <c r="A64">
        <v>222</v>
      </c>
      <c r="B64" t="s">
        <v>8221</v>
      </c>
      <c r="C64">
        <v>2</v>
      </c>
      <c r="E64">
        <v>62</v>
      </c>
      <c r="F64" t="s">
        <v>8219</v>
      </c>
      <c r="G64">
        <v>48</v>
      </c>
    </row>
    <row r="65" spans="1:7" x14ac:dyDescent="0.25">
      <c r="A65">
        <v>223</v>
      </c>
      <c r="B65" t="s">
        <v>8221</v>
      </c>
      <c r="C65">
        <v>0</v>
      </c>
      <c r="E65">
        <v>63</v>
      </c>
      <c r="F65" t="s">
        <v>8219</v>
      </c>
      <c r="G65">
        <v>64</v>
      </c>
    </row>
    <row r="66" spans="1:7" x14ac:dyDescent="0.25">
      <c r="A66">
        <v>224</v>
      </c>
      <c r="B66" t="s">
        <v>8221</v>
      </c>
      <c r="C66">
        <v>0</v>
      </c>
      <c r="E66">
        <v>64</v>
      </c>
      <c r="F66" t="s">
        <v>8219</v>
      </c>
      <c r="G66">
        <v>24</v>
      </c>
    </row>
    <row r="67" spans="1:7" x14ac:dyDescent="0.25">
      <c r="A67">
        <v>225</v>
      </c>
      <c r="B67" t="s">
        <v>8221</v>
      </c>
      <c r="C67">
        <v>0</v>
      </c>
      <c r="E67">
        <v>65</v>
      </c>
      <c r="F67" t="s">
        <v>8219</v>
      </c>
      <c r="G67">
        <v>57</v>
      </c>
    </row>
    <row r="68" spans="1:7" x14ac:dyDescent="0.25">
      <c r="A68">
        <v>226</v>
      </c>
      <c r="B68" t="s">
        <v>8221</v>
      </c>
      <c r="C68">
        <v>2</v>
      </c>
      <c r="E68">
        <v>66</v>
      </c>
      <c r="F68" t="s">
        <v>8219</v>
      </c>
      <c r="G68">
        <v>26</v>
      </c>
    </row>
    <row r="69" spans="1:7" x14ac:dyDescent="0.25">
      <c r="A69">
        <v>227</v>
      </c>
      <c r="B69" t="s">
        <v>8221</v>
      </c>
      <c r="C69">
        <v>0</v>
      </c>
      <c r="E69">
        <v>67</v>
      </c>
      <c r="F69" t="s">
        <v>8219</v>
      </c>
      <c r="G69">
        <v>20</v>
      </c>
    </row>
    <row r="70" spans="1:7" x14ac:dyDescent="0.25">
      <c r="A70">
        <v>228</v>
      </c>
      <c r="B70" t="s">
        <v>8221</v>
      </c>
      <c r="C70">
        <v>0</v>
      </c>
      <c r="E70">
        <v>68</v>
      </c>
      <c r="F70" t="s">
        <v>8219</v>
      </c>
      <c r="G70">
        <v>36</v>
      </c>
    </row>
    <row r="71" spans="1:7" x14ac:dyDescent="0.25">
      <c r="A71">
        <v>229</v>
      </c>
      <c r="B71" t="s">
        <v>8221</v>
      </c>
      <c r="C71">
        <v>0</v>
      </c>
      <c r="E71">
        <v>69</v>
      </c>
      <c r="F71" t="s">
        <v>8219</v>
      </c>
      <c r="G71">
        <v>178</v>
      </c>
    </row>
    <row r="72" spans="1:7" x14ac:dyDescent="0.25">
      <c r="A72">
        <v>230</v>
      </c>
      <c r="B72" t="s">
        <v>8221</v>
      </c>
      <c r="C72">
        <v>2</v>
      </c>
      <c r="E72">
        <v>70</v>
      </c>
      <c r="F72" t="s">
        <v>8219</v>
      </c>
      <c r="G72">
        <v>17</v>
      </c>
    </row>
    <row r="73" spans="1:7" x14ac:dyDescent="0.25">
      <c r="A73">
        <v>231</v>
      </c>
      <c r="B73" t="s">
        <v>8221</v>
      </c>
      <c r="C73">
        <v>0</v>
      </c>
      <c r="E73">
        <v>71</v>
      </c>
      <c r="F73" t="s">
        <v>8219</v>
      </c>
      <c r="G73">
        <v>32</v>
      </c>
    </row>
    <row r="74" spans="1:7" x14ac:dyDescent="0.25">
      <c r="A74">
        <v>232</v>
      </c>
      <c r="B74" t="s">
        <v>8221</v>
      </c>
      <c r="C74">
        <v>7</v>
      </c>
      <c r="E74">
        <v>72</v>
      </c>
      <c r="F74" t="s">
        <v>8219</v>
      </c>
      <c r="G74">
        <v>41</v>
      </c>
    </row>
    <row r="75" spans="1:7" x14ac:dyDescent="0.25">
      <c r="A75">
        <v>233</v>
      </c>
      <c r="B75" t="s">
        <v>8221</v>
      </c>
      <c r="C75">
        <v>0</v>
      </c>
      <c r="E75">
        <v>73</v>
      </c>
      <c r="F75" t="s">
        <v>8219</v>
      </c>
      <c r="G75">
        <v>18</v>
      </c>
    </row>
    <row r="76" spans="1:7" x14ac:dyDescent="0.25">
      <c r="A76">
        <v>234</v>
      </c>
      <c r="B76" t="s">
        <v>8221</v>
      </c>
      <c r="C76">
        <v>5</v>
      </c>
      <c r="E76">
        <v>74</v>
      </c>
      <c r="F76" t="s">
        <v>8219</v>
      </c>
      <c r="G76">
        <v>29</v>
      </c>
    </row>
    <row r="77" spans="1:7" x14ac:dyDescent="0.25">
      <c r="A77">
        <v>235</v>
      </c>
      <c r="B77" t="s">
        <v>8221</v>
      </c>
      <c r="C77">
        <v>0</v>
      </c>
      <c r="E77">
        <v>75</v>
      </c>
      <c r="F77" t="s">
        <v>8219</v>
      </c>
      <c r="G77">
        <v>47</v>
      </c>
    </row>
    <row r="78" spans="1:7" x14ac:dyDescent="0.25">
      <c r="A78">
        <v>236</v>
      </c>
      <c r="B78" t="s">
        <v>8221</v>
      </c>
      <c r="C78">
        <v>0</v>
      </c>
      <c r="E78">
        <v>76</v>
      </c>
      <c r="F78" t="s">
        <v>8219</v>
      </c>
      <c r="G78">
        <v>15</v>
      </c>
    </row>
    <row r="79" spans="1:7" x14ac:dyDescent="0.25">
      <c r="A79">
        <v>237</v>
      </c>
      <c r="B79" t="s">
        <v>8221</v>
      </c>
      <c r="C79">
        <v>1</v>
      </c>
      <c r="E79">
        <v>77</v>
      </c>
      <c r="F79" t="s">
        <v>8219</v>
      </c>
      <c r="G79">
        <v>26</v>
      </c>
    </row>
    <row r="80" spans="1:7" x14ac:dyDescent="0.25">
      <c r="A80">
        <v>238</v>
      </c>
      <c r="B80" t="s">
        <v>8221</v>
      </c>
      <c r="C80">
        <v>0</v>
      </c>
      <c r="E80">
        <v>78</v>
      </c>
      <c r="F80" t="s">
        <v>8219</v>
      </c>
      <c r="G80">
        <v>35</v>
      </c>
    </row>
    <row r="81" spans="1:7" x14ac:dyDescent="0.25">
      <c r="A81">
        <v>239</v>
      </c>
      <c r="B81" t="s">
        <v>8221</v>
      </c>
      <c r="C81">
        <v>5</v>
      </c>
      <c r="E81">
        <v>79</v>
      </c>
      <c r="F81" t="s">
        <v>8219</v>
      </c>
      <c r="G81">
        <v>41</v>
      </c>
    </row>
    <row r="82" spans="1:7" x14ac:dyDescent="0.25">
      <c r="A82">
        <v>420</v>
      </c>
      <c r="B82" t="s">
        <v>8221</v>
      </c>
      <c r="C82">
        <v>3</v>
      </c>
      <c r="E82">
        <v>80</v>
      </c>
      <c r="F82" t="s">
        <v>8219</v>
      </c>
      <c r="G82">
        <v>47</v>
      </c>
    </row>
    <row r="83" spans="1:7" x14ac:dyDescent="0.25">
      <c r="A83">
        <v>421</v>
      </c>
      <c r="B83" t="s">
        <v>8221</v>
      </c>
      <c r="C83">
        <v>6</v>
      </c>
      <c r="E83">
        <v>81</v>
      </c>
      <c r="F83" t="s">
        <v>8219</v>
      </c>
      <c r="G83">
        <v>28</v>
      </c>
    </row>
    <row r="84" spans="1:7" x14ac:dyDescent="0.25">
      <c r="A84">
        <v>422</v>
      </c>
      <c r="B84" t="s">
        <v>8221</v>
      </c>
      <c r="C84">
        <v>12</v>
      </c>
      <c r="E84">
        <v>82</v>
      </c>
      <c r="F84" t="s">
        <v>8219</v>
      </c>
      <c r="G84">
        <v>100</v>
      </c>
    </row>
    <row r="85" spans="1:7" x14ac:dyDescent="0.25">
      <c r="A85">
        <v>423</v>
      </c>
      <c r="B85" t="s">
        <v>8221</v>
      </c>
      <c r="C85">
        <v>13</v>
      </c>
      <c r="E85">
        <v>83</v>
      </c>
      <c r="F85" t="s">
        <v>8219</v>
      </c>
      <c r="G85">
        <v>13</v>
      </c>
    </row>
    <row r="86" spans="1:7" x14ac:dyDescent="0.25">
      <c r="A86">
        <v>424</v>
      </c>
      <c r="B86" t="s">
        <v>8221</v>
      </c>
      <c r="C86">
        <v>5</v>
      </c>
      <c r="E86">
        <v>84</v>
      </c>
      <c r="F86" t="s">
        <v>8219</v>
      </c>
      <c r="G86">
        <v>7</v>
      </c>
    </row>
    <row r="87" spans="1:7" x14ac:dyDescent="0.25">
      <c r="A87">
        <v>425</v>
      </c>
      <c r="B87" t="s">
        <v>8221</v>
      </c>
      <c r="C87">
        <v>2</v>
      </c>
      <c r="E87">
        <v>85</v>
      </c>
      <c r="F87" t="s">
        <v>8219</v>
      </c>
      <c r="G87">
        <v>21</v>
      </c>
    </row>
    <row r="88" spans="1:7" x14ac:dyDescent="0.25">
      <c r="A88">
        <v>426</v>
      </c>
      <c r="B88" t="s">
        <v>8221</v>
      </c>
      <c r="C88">
        <v>8</v>
      </c>
      <c r="E88">
        <v>86</v>
      </c>
      <c r="F88" t="s">
        <v>8219</v>
      </c>
      <c r="G88">
        <v>17</v>
      </c>
    </row>
    <row r="89" spans="1:7" x14ac:dyDescent="0.25">
      <c r="A89">
        <v>427</v>
      </c>
      <c r="B89" t="s">
        <v>8221</v>
      </c>
      <c r="C89">
        <v>0</v>
      </c>
      <c r="E89">
        <v>87</v>
      </c>
      <c r="F89" t="s">
        <v>8219</v>
      </c>
      <c r="G89">
        <v>25</v>
      </c>
    </row>
    <row r="90" spans="1:7" x14ac:dyDescent="0.25">
      <c r="A90">
        <v>428</v>
      </c>
      <c r="B90" t="s">
        <v>8221</v>
      </c>
      <c r="C90">
        <v>13</v>
      </c>
      <c r="E90">
        <v>88</v>
      </c>
      <c r="F90" t="s">
        <v>8219</v>
      </c>
      <c r="G90">
        <v>60</v>
      </c>
    </row>
    <row r="91" spans="1:7" x14ac:dyDescent="0.25">
      <c r="A91">
        <v>429</v>
      </c>
      <c r="B91" t="s">
        <v>8221</v>
      </c>
      <c r="C91">
        <v>0</v>
      </c>
      <c r="E91">
        <v>89</v>
      </c>
      <c r="F91" t="s">
        <v>8219</v>
      </c>
      <c r="G91">
        <v>56</v>
      </c>
    </row>
    <row r="92" spans="1:7" x14ac:dyDescent="0.25">
      <c r="A92">
        <v>430</v>
      </c>
      <c r="B92" t="s">
        <v>8221</v>
      </c>
      <c r="C92">
        <v>5</v>
      </c>
      <c r="E92">
        <v>90</v>
      </c>
      <c r="F92" t="s">
        <v>8219</v>
      </c>
      <c r="G92">
        <v>16</v>
      </c>
    </row>
    <row r="93" spans="1:7" x14ac:dyDescent="0.25">
      <c r="A93">
        <v>431</v>
      </c>
      <c r="B93" t="s">
        <v>8221</v>
      </c>
      <c r="C93">
        <v>8</v>
      </c>
      <c r="E93">
        <v>91</v>
      </c>
      <c r="F93" t="s">
        <v>8219</v>
      </c>
      <c r="G93">
        <v>46</v>
      </c>
    </row>
    <row r="94" spans="1:7" x14ac:dyDescent="0.25">
      <c r="A94">
        <v>432</v>
      </c>
      <c r="B94" t="s">
        <v>8221</v>
      </c>
      <c r="C94">
        <v>8</v>
      </c>
      <c r="E94">
        <v>92</v>
      </c>
      <c r="F94" t="s">
        <v>8219</v>
      </c>
      <c r="G94">
        <v>43</v>
      </c>
    </row>
    <row r="95" spans="1:7" x14ac:dyDescent="0.25">
      <c r="A95">
        <v>433</v>
      </c>
      <c r="B95" t="s">
        <v>8221</v>
      </c>
      <c r="C95">
        <v>0</v>
      </c>
      <c r="E95">
        <v>93</v>
      </c>
      <c r="F95" t="s">
        <v>8219</v>
      </c>
      <c r="G95">
        <v>15</v>
      </c>
    </row>
    <row r="96" spans="1:7" x14ac:dyDescent="0.25">
      <c r="A96">
        <v>434</v>
      </c>
      <c r="B96" t="s">
        <v>8221</v>
      </c>
      <c r="C96">
        <v>2</v>
      </c>
      <c r="E96">
        <v>94</v>
      </c>
      <c r="F96" t="s">
        <v>8219</v>
      </c>
      <c r="G96">
        <v>12</v>
      </c>
    </row>
    <row r="97" spans="1:7" x14ac:dyDescent="0.25">
      <c r="A97">
        <v>435</v>
      </c>
      <c r="B97" t="s">
        <v>8221</v>
      </c>
      <c r="C97">
        <v>3</v>
      </c>
      <c r="E97">
        <v>95</v>
      </c>
      <c r="F97" t="s">
        <v>8219</v>
      </c>
      <c r="G97">
        <v>21</v>
      </c>
    </row>
    <row r="98" spans="1:7" x14ac:dyDescent="0.25">
      <c r="A98">
        <v>436</v>
      </c>
      <c r="B98" t="s">
        <v>8221</v>
      </c>
      <c r="C98">
        <v>0</v>
      </c>
      <c r="E98">
        <v>96</v>
      </c>
      <c r="F98" t="s">
        <v>8219</v>
      </c>
      <c r="G98">
        <v>34</v>
      </c>
    </row>
    <row r="99" spans="1:7" x14ac:dyDescent="0.25">
      <c r="A99">
        <v>437</v>
      </c>
      <c r="B99" t="s">
        <v>8221</v>
      </c>
      <c r="C99">
        <v>0</v>
      </c>
      <c r="E99">
        <v>97</v>
      </c>
      <c r="F99" t="s">
        <v>8219</v>
      </c>
      <c r="G99">
        <v>8</v>
      </c>
    </row>
    <row r="100" spans="1:7" x14ac:dyDescent="0.25">
      <c r="A100">
        <v>438</v>
      </c>
      <c r="B100" t="s">
        <v>8221</v>
      </c>
      <c r="C100">
        <v>11</v>
      </c>
      <c r="E100">
        <v>98</v>
      </c>
      <c r="F100" t="s">
        <v>8219</v>
      </c>
      <c r="G100">
        <v>60</v>
      </c>
    </row>
    <row r="101" spans="1:7" x14ac:dyDescent="0.25">
      <c r="A101">
        <v>439</v>
      </c>
      <c r="B101" t="s">
        <v>8221</v>
      </c>
      <c r="C101">
        <v>0</v>
      </c>
      <c r="E101">
        <v>99</v>
      </c>
      <c r="F101" t="s">
        <v>8219</v>
      </c>
      <c r="G101">
        <v>39</v>
      </c>
    </row>
    <row r="102" spans="1:7" x14ac:dyDescent="0.25">
      <c r="A102">
        <v>440</v>
      </c>
      <c r="B102" t="s">
        <v>8221</v>
      </c>
      <c r="C102">
        <v>1</v>
      </c>
      <c r="E102">
        <v>100</v>
      </c>
      <c r="F102" t="s">
        <v>8219</v>
      </c>
      <c r="G102">
        <v>26</v>
      </c>
    </row>
    <row r="103" spans="1:7" x14ac:dyDescent="0.25">
      <c r="A103">
        <v>441</v>
      </c>
      <c r="B103" t="s">
        <v>8221</v>
      </c>
      <c r="C103">
        <v>0</v>
      </c>
      <c r="E103">
        <v>101</v>
      </c>
      <c r="F103" t="s">
        <v>8219</v>
      </c>
      <c r="G103">
        <v>35</v>
      </c>
    </row>
    <row r="104" spans="1:7" x14ac:dyDescent="0.25">
      <c r="A104">
        <v>442</v>
      </c>
      <c r="B104" t="s">
        <v>8221</v>
      </c>
      <c r="C104">
        <v>17</v>
      </c>
      <c r="E104">
        <v>102</v>
      </c>
      <c r="F104" t="s">
        <v>8219</v>
      </c>
      <c r="G104">
        <v>65</v>
      </c>
    </row>
    <row r="105" spans="1:7" x14ac:dyDescent="0.25">
      <c r="A105">
        <v>443</v>
      </c>
      <c r="B105" t="s">
        <v>8221</v>
      </c>
      <c r="C105">
        <v>2</v>
      </c>
      <c r="E105">
        <v>103</v>
      </c>
      <c r="F105" t="s">
        <v>8219</v>
      </c>
      <c r="G105">
        <v>49</v>
      </c>
    </row>
    <row r="106" spans="1:7" x14ac:dyDescent="0.25">
      <c r="A106">
        <v>444</v>
      </c>
      <c r="B106" t="s">
        <v>8221</v>
      </c>
      <c r="C106">
        <v>1</v>
      </c>
      <c r="E106">
        <v>104</v>
      </c>
      <c r="F106" t="s">
        <v>8219</v>
      </c>
      <c r="G106">
        <v>10</v>
      </c>
    </row>
    <row r="107" spans="1:7" x14ac:dyDescent="0.25">
      <c r="A107">
        <v>445</v>
      </c>
      <c r="B107" t="s">
        <v>8221</v>
      </c>
      <c r="C107">
        <v>2</v>
      </c>
      <c r="E107">
        <v>105</v>
      </c>
      <c r="F107" t="s">
        <v>8219</v>
      </c>
      <c r="G107">
        <v>60</v>
      </c>
    </row>
    <row r="108" spans="1:7" x14ac:dyDescent="0.25">
      <c r="A108">
        <v>446</v>
      </c>
      <c r="B108" t="s">
        <v>8221</v>
      </c>
      <c r="C108">
        <v>16</v>
      </c>
      <c r="E108">
        <v>106</v>
      </c>
      <c r="F108" t="s">
        <v>8219</v>
      </c>
      <c r="G108">
        <v>27</v>
      </c>
    </row>
    <row r="109" spans="1:7" x14ac:dyDescent="0.25">
      <c r="A109">
        <v>447</v>
      </c>
      <c r="B109" t="s">
        <v>8221</v>
      </c>
      <c r="C109">
        <v>1</v>
      </c>
      <c r="E109">
        <v>107</v>
      </c>
      <c r="F109" t="s">
        <v>8219</v>
      </c>
      <c r="G109">
        <v>69</v>
      </c>
    </row>
    <row r="110" spans="1:7" x14ac:dyDescent="0.25">
      <c r="A110">
        <v>448</v>
      </c>
      <c r="B110" t="s">
        <v>8221</v>
      </c>
      <c r="C110">
        <v>4</v>
      </c>
      <c r="E110">
        <v>108</v>
      </c>
      <c r="F110" t="s">
        <v>8219</v>
      </c>
      <c r="G110">
        <v>47</v>
      </c>
    </row>
    <row r="111" spans="1:7" x14ac:dyDescent="0.25">
      <c r="A111">
        <v>449</v>
      </c>
      <c r="B111" t="s">
        <v>8221</v>
      </c>
      <c r="C111">
        <v>5</v>
      </c>
      <c r="E111">
        <v>109</v>
      </c>
      <c r="F111" t="s">
        <v>8219</v>
      </c>
      <c r="G111">
        <v>47</v>
      </c>
    </row>
    <row r="112" spans="1:7" x14ac:dyDescent="0.25">
      <c r="A112">
        <v>450</v>
      </c>
      <c r="B112" t="s">
        <v>8221</v>
      </c>
      <c r="C112">
        <v>7</v>
      </c>
      <c r="E112">
        <v>110</v>
      </c>
      <c r="F112" t="s">
        <v>8219</v>
      </c>
      <c r="G112">
        <v>26</v>
      </c>
    </row>
    <row r="113" spans="1:7" x14ac:dyDescent="0.25">
      <c r="A113">
        <v>451</v>
      </c>
      <c r="B113" t="s">
        <v>8221</v>
      </c>
      <c r="C113">
        <v>0</v>
      </c>
      <c r="E113">
        <v>111</v>
      </c>
      <c r="F113" t="s">
        <v>8219</v>
      </c>
      <c r="G113">
        <v>53</v>
      </c>
    </row>
    <row r="114" spans="1:7" x14ac:dyDescent="0.25">
      <c r="A114">
        <v>452</v>
      </c>
      <c r="B114" t="s">
        <v>8221</v>
      </c>
      <c r="C114">
        <v>12</v>
      </c>
      <c r="E114">
        <v>112</v>
      </c>
      <c r="F114" t="s">
        <v>8219</v>
      </c>
      <c r="G114">
        <v>81</v>
      </c>
    </row>
    <row r="115" spans="1:7" x14ac:dyDescent="0.25">
      <c r="A115">
        <v>453</v>
      </c>
      <c r="B115" t="s">
        <v>8221</v>
      </c>
      <c r="C115">
        <v>2</v>
      </c>
      <c r="E115">
        <v>113</v>
      </c>
      <c r="F115" t="s">
        <v>8219</v>
      </c>
      <c r="G115">
        <v>78</v>
      </c>
    </row>
    <row r="116" spans="1:7" x14ac:dyDescent="0.25">
      <c r="A116">
        <v>454</v>
      </c>
      <c r="B116" t="s">
        <v>8221</v>
      </c>
      <c r="C116">
        <v>5</v>
      </c>
      <c r="E116">
        <v>114</v>
      </c>
      <c r="F116" t="s">
        <v>8219</v>
      </c>
      <c r="G116">
        <v>35</v>
      </c>
    </row>
    <row r="117" spans="1:7" x14ac:dyDescent="0.25">
      <c r="A117">
        <v>455</v>
      </c>
      <c r="B117" t="s">
        <v>8221</v>
      </c>
      <c r="C117">
        <v>2</v>
      </c>
      <c r="E117">
        <v>115</v>
      </c>
      <c r="F117" t="s">
        <v>8219</v>
      </c>
      <c r="G117">
        <v>22</v>
      </c>
    </row>
    <row r="118" spans="1:7" x14ac:dyDescent="0.25">
      <c r="A118">
        <v>456</v>
      </c>
      <c r="B118" t="s">
        <v>8221</v>
      </c>
      <c r="C118">
        <v>3</v>
      </c>
      <c r="E118">
        <v>116</v>
      </c>
      <c r="F118" t="s">
        <v>8219</v>
      </c>
      <c r="G118">
        <v>57</v>
      </c>
    </row>
    <row r="119" spans="1:7" x14ac:dyDescent="0.25">
      <c r="A119">
        <v>457</v>
      </c>
      <c r="B119" t="s">
        <v>8221</v>
      </c>
      <c r="C119">
        <v>0</v>
      </c>
      <c r="E119">
        <v>117</v>
      </c>
      <c r="F119" t="s">
        <v>8219</v>
      </c>
      <c r="G119">
        <v>27</v>
      </c>
    </row>
    <row r="120" spans="1:7" x14ac:dyDescent="0.25">
      <c r="A120">
        <v>458</v>
      </c>
      <c r="B120" t="s">
        <v>8221</v>
      </c>
      <c r="C120">
        <v>49</v>
      </c>
      <c r="E120">
        <v>118</v>
      </c>
      <c r="F120" t="s">
        <v>8219</v>
      </c>
      <c r="G120">
        <v>39</v>
      </c>
    </row>
    <row r="121" spans="1:7" x14ac:dyDescent="0.25">
      <c r="A121">
        <v>459</v>
      </c>
      <c r="B121" t="s">
        <v>8221</v>
      </c>
      <c r="C121">
        <v>1</v>
      </c>
      <c r="E121">
        <v>119</v>
      </c>
      <c r="F121" t="s">
        <v>8219</v>
      </c>
      <c r="G121">
        <v>37</v>
      </c>
    </row>
    <row r="122" spans="1:7" x14ac:dyDescent="0.25">
      <c r="A122">
        <v>460</v>
      </c>
      <c r="B122" t="s">
        <v>8221</v>
      </c>
      <c r="C122">
        <v>2</v>
      </c>
      <c r="E122">
        <v>240</v>
      </c>
      <c r="F122" t="s">
        <v>8219</v>
      </c>
      <c r="G122">
        <v>137</v>
      </c>
    </row>
    <row r="123" spans="1:7" x14ac:dyDescent="0.25">
      <c r="A123">
        <v>461</v>
      </c>
      <c r="B123" t="s">
        <v>8221</v>
      </c>
      <c r="C123">
        <v>0</v>
      </c>
      <c r="E123">
        <v>241</v>
      </c>
      <c r="F123" t="s">
        <v>8219</v>
      </c>
      <c r="G123">
        <v>376</v>
      </c>
    </row>
    <row r="124" spans="1:7" x14ac:dyDescent="0.25">
      <c r="A124">
        <v>462</v>
      </c>
      <c r="B124" t="s">
        <v>8221</v>
      </c>
      <c r="C124">
        <v>0</v>
      </c>
      <c r="E124">
        <v>242</v>
      </c>
      <c r="F124" t="s">
        <v>8219</v>
      </c>
      <c r="G124">
        <v>202</v>
      </c>
    </row>
    <row r="125" spans="1:7" x14ac:dyDescent="0.25">
      <c r="A125">
        <v>463</v>
      </c>
      <c r="B125" t="s">
        <v>8221</v>
      </c>
      <c r="C125">
        <v>11</v>
      </c>
      <c r="E125">
        <v>243</v>
      </c>
      <c r="F125" t="s">
        <v>8219</v>
      </c>
      <c r="G125">
        <v>328</v>
      </c>
    </row>
    <row r="126" spans="1:7" x14ac:dyDescent="0.25">
      <c r="A126">
        <v>464</v>
      </c>
      <c r="B126" t="s">
        <v>8221</v>
      </c>
      <c r="C126">
        <v>1</v>
      </c>
      <c r="E126">
        <v>244</v>
      </c>
      <c r="F126" t="s">
        <v>8219</v>
      </c>
      <c r="G126">
        <v>84</v>
      </c>
    </row>
    <row r="127" spans="1:7" x14ac:dyDescent="0.25">
      <c r="A127">
        <v>465</v>
      </c>
      <c r="B127" t="s">
        <v>8221</v>
      </c>
      <c r="C127">
        <v>8</v>
      </c>
      <c r="E127">
        <v>245</v>
      </c>
      <c r="F127" t="s">
        <v>8219</v>
      </c>
      <c r="G127">
        <v>96</v>
      </c>
    </row>
    <row r="128" spans="1:7" x14ac:dyDescent="0.25">
      <c r="A128">
        <v>466</v>
      </c>
      <c r="B128" t="s">
        <v>8221</v>
      </c>
      <c r="C128">
        <v>5</v>
      </c>
      <c r="E128">
        <v>246</v>
      </c>
      <c r="F128" t="s">
        <v>8219</v>
      </c>
      <c r="G128">
        <v>223</v>
      </c>
    </row>
    <row r="129" spans="1:7" x14ac:dyDescent="0.25">
      <c r="A129">
        <v>467</v>
      </c>
      <c r="B129" t="s">
        <v>8221</v>
      </c>
      <c r="C129">
        <v>39</v>
      </c>
      <c r="E129">
        <v>247</v>
      </c>
      <c r="F129" t="s">
        <v>8219</v>
      </c>
      <c r="G129">
        <v>62</v>
      </c>
    </row>
    <row r="130" spans="1:7" x14ac:dyDescent="0.25">
      <c r="A130">
        <v>468</v>
      </c>
      <c r="B130" t="s">
        <v>8221</v>
      </c>
      <c r="C130">
        <v>0</v>
      </c>
      <c r="E130">
        <v>248</v>
      </c>
      <c r="F130" t="s">
        <v>8219</v>
      </c>
      <c r="G130">
        <v>146</v>
      </c>
    </row>
    <row r="131" spans="1:7" x14ac:dyDescent="0.25">
      <c r="A131">
        <v>469</v>
      </c>
      <c r="B131" t="s">
        <v>8221</v>
      </c>
      <c r="C131">
        <v>0</v>
      </c>
      <c r="E131">
        <v>249</v>
      </c>
      <c r="F131" t="s">
        <v>8219</v>
      </c>
      <c r="G131">
        <v>235</v>
      </c>
    </row>
    <row r="132" spans="1:7" x14ac:dyDescent="0.25">
      <c r="A132">
        <v>470</v>
      </c>
      <c r="B132" t="s">
        <v>8221</v>
      </c>
      <c r="C132">
        <v>2</v>
      </c>
      <c r="E132">
        <v>250</v>
      </c>
      <c r="F132" t="s">
        <v>8219</v>
      </c>
      <c r="G132">
        <v>437</v>
      </c>
    </row>
    <row r="133" spans="1:7" x14ac:dyDescent="0.25">
      <c r="A133">
        <v>471</v>
      </c>
      <c r="B133" t="s">
        <v>8221</v>
      </c>
      <c r="C133">
        <v>170</v>
      </c>
      <c r="E133">
        <v>251</v>
      </c>
      <c r="F133" t="s">
        <v>8219</v>
      </c>
      <c r="G133">
        <v>77</v>
      </c>
    </row>
    <row r="134" spans="1:7" x14ac:dyDescent="0.25">
      <c r="A134">
        <v>472</v>
      </c>
      <c r="B134" t="s">
        <v>8221</v>
      </c>
      <c r="C134">
        <v>5</v>
      </c>
      <c r="E134">
        <v>252</v>
      </c>
      <c r="F134" t="s">
        <v>8219</v>
      </c>
      <c r="G134">
        <v>108</v>
      </c>
    </row>
    <row r="135" spans="1:7" x14ac:dyDescent="0.25">
      <c r="A135">
        <v>473</v>
      </c>
      <c r="B135" t="s">
        <v>8221</v>
      </c>
      <c r="C135">
        <v>14</v>
      </c>
      <c r="E135">
        <v>253</v>
      </c>
      <c r="F135" t="s">
        <v>8219</v>
      </c>
      <c r="G135">
        <v>7</v>
      </c>
    </row>
    <row r="136" spans="1:7" x14ac:dyDescent="0.25">
      <c r="A136">
        <v>474</v>
      </c>
      <c r="B136" t="s">
        <v>8221</v>
      </c>
      <c r="C136">
        <v>1</v>
      </c>
      <c r="E136">
        <v>254</v>
      </c>
      <c r="F136" t="s">
        <v>8219</v>
      </c>
      <c r="G136">
        <v>314</v>
      </c>
    </row>
    <row r="137" spans="1:7" x14ac:dyDescent="0.25">
      <c r="A137">
        <v>475</v>
      </c>
      <c r="B137" t="s">
        <v>8221</v>
      </c>
      <c r="C137">
        <v>0</v>
      </c>
      <c r="E137">
        <v>255</v>
      </c>
      <c r="F137" t="s">
        <v>8219</v>
      </c>
      <c r="G137">
        <v>188</v>
      </c>
    </row>
    <row r="138" spans="1:7" x14ac:dyDescent="0.25">
      <c r="A138">
        <v>476</v>
      </c>
      <c r="B138" t="s">
        <v>8221</v>
      </c>
      <c r="C138">
        <v>124</v>
      </c>
      <c r="E138">
        <v>256</v>
      </c>
      <c r="F138" t="s">
        <v>8219</v>
      </c>
      <c r="G138">
        <v>275</v>
      </c>
    </row>
    <row r="139" spans="1:7" x14ac:dyDescent="0.25">
      <c r="A139">
        <v>477</v>
      </c>
      <c r="B139" t="s">
        <v>8221</v>
      </c>
      <c r="C139">
        <v>0</v>
      </c>
      <c r="E139">
        <v>257</v>
      </c>
      <c r="F139" t="s">
        <v>8219</v>
      </c>
      <c r="G139">
        <v>560</v>
      </c>
    </row>
    <row r="140" spans="1:7" x14ac:dyDescent="0.25">
      <c r="A140">
        <v>478</v>
      </c>
      <c r="B140" t="s">
        <v>8221</v>
      </c>
      <c r="C140">
        <v>0</v>
      </c>
      <c r="E140">
        <v>258</v>
      </c>
      <c r="F140" t="s">
        <v>8219</v>
      </c>
      <c r="G140">
        <v>688</v>
      </c>
    </row>
    <row r="141" spans="1:7" x14ac:dyDescent="0.25">
      <c r="A141">
        <v>479</v>
      </c>
      <c r="B141" t="s">
        <v>8221</v>
      </c>
      <c r="C141">
        <v>55</v>
      </c>
      <c r="E141">
        <v>259</v>
      </c>
      <c r="F141" t="s">
        <v>8219</v>
      </c>
      <c r="G141">
        <v>942</v>
      </c>
    </row>
    <row r="142" spans="1:7" x14ac:dyDescent="0.25">
      <c r="A142">
        <v>480</v>
      </c>
      <c r="B142" t="s">
        <v>8221</v>
      </c>
      <c r="C142">
        <v>140</v>
      </c>
      <c r="E142">
        <v>260</v>
      </c>
      <c r="F142" t="s">
        <v>8219</v>
      </c>
      <c r="G142">
        <v>88</v>
      </c>
    </row>
    <row r="143" spans="1:7" x14ac:dyDescent="0.25">
      <c r="A143">
        <v>481</v>
      </c>
      <c r="B143" t="s">
        <v>8221</v>
      </c>
      <c r="C143">
        <v>21</v>
      </c>
      <c r="E143">
        <v>261</v>
      </c>
      <c r="F143" t="s">
        <v>8219</v>
      </c>
      <c r="G143">
        <v>220</v>
      </c>
    </row>
    <row r="144" spans="1:7" x14ac:dyDescent="0.25">
      <c r="A144">
        <v>482</v>
      </c>
      <c r="B144" t="s">
        <v>8221</v>
      </c>
      <c r="C144">
        <v>1</v>
      </c>
      <c r="E144">
        <v>262</v>
      </c>
      <c r="F144" t="s">
        <v>8219</v>
      </c>
      <c r="G144">
        <v>145</v>
      </c>
    </row>
    <row r="145" spans="1:7" x14ac:dyDescent="0.25">
      <c r="A145">
        <v>483</v>
      </c>
      <c r="B145" t="s">
        <v>8221</v>
      </c>
      <c r="C145">
        <v>147</v>
      </c>
      <c r="E145">
        <v>263</v>
      </c>
      <c r="F145" t="s">
        <v>8219</v>
      </c>
      <c r="G145">
        <v>963</v>
      </c>
    </row>
    <row r="146" spans="1:7" x14ac:dyDescent="0.25">
      <c r="A146">
        <v>484</v>
      </c>
      <c r="B146" t="s">
        <v>8221</v>
      </c>
      <c r="C146">
        <v>11</v>
      </c>
      <c r="E146">
        <v>264</v>
      </c>
      <c r="F146" t="s">
        <v>8219</v>
      </c>
      <c r="G146">
        <v>91</v>
      </c>
    </row>
    <row r="147" spans="1:7" x14ac:dyDescent="0.25">
      <c r="A147">
        <v>485</v>
      </c>
      <c r="B147" t="s">
        <v>8221</v>
      </c>
      <c r="C147">
        <v>125</v>
      </c>
      <c r="E147">
        <v>265</v>
      </c>
      <c r="F147" t="s">
        <v>8219</v>
      </c>
      <c r="G147">
        <v>58</v>
      </c>
    </row>
    <row r="148" spans="1:7" x14ac:dyDescent="0.25">
      <c r="A148">
        <v>486</v>
      </c>
      <c r="B148" t="s">
        <v>8221</v>
      </c>
      <c r="C148">
        <v>1</v>
      </c>
      <c r="E148">
        <v>266</v>
      </c>
      <c r="F148" t="s">
        <v>8219</v>
      </c>
      <c r="G148">
        <v>36</v>
      </c>
    </row>
    <row r="149" spans="1:7" x14ac:dyDescent="0.25">
      <c r="A149">
        <v>487</v>
      </c>
      <c r="B149" t="s">
        <v>8221</v>
      </c>
      <c r="C149">
        <v>0</v>
      </c>
      <c r="E149">
        <v>267</v>
      </c>
      <c r="F149" t="s">
        <v>8219</v>
      </c>
      <c r="G149">
        <v>165</v>
      </c>
    </row>
    <row r="150" spans="1:7" x14ac:dyDescent="0.25">
      <c r="A150">
        <v>488</v>
      </c>
      <c r="B150" t="s">
        <v>8221</v>
      </c>
      <c r="C150">
        <v>0</v>
      </c>
      <c r="E150">
        <v>268</v>
      </c>
      <c r="F150" t="s">
        <v>8219</v>
      </c>
      <c r="G150">
        <v>111</v>
      </c>
    </row>
    <row r="151" spans="1:7" x14ac:dyDescent="0.25">
      <c r="A151">
        <v>489</v>
      </c>
      <c r="B151" t="s">
        <v>8221</v>
      </c>
      <c r="C151">
        <v>3</v>
      </c>
      <c r="E151">
        <v>269</v>
      </c>
      <c r="F151" t="s">
        <v>8219</v>
      </c>
      <c r="G151">
        <v>1596</v>
      </c>
    </row>
    <row r="152" spans="1:7" x14ac:dyDescent="0.25">
      <c r="A152">
        <v>490</v>
      </c>
      <c r="B152" t="s">
        <v>8221</v>
      </c>
      <c r="C152">
        <v>0</v>
      </c>
      <c r="E152">
        <v>270</v>
      </c>
      <c r="F152" t="s">
        <v>8219</v>
      </c>
      <c r="G152">
        <v>61</v>
      </c>
    </row>
    <row r="153" spans="1:7" x14ac:dyDescent="0.25">
      <c r="A153">
        <v>491</v>
      </c>
      <c r="B153" t="s">
        <v>8221</v>
      </c>
      <c r="C153">
        <v>0</v>
      </c>
      <c r="E153">
        <v>271</v>
      </c>
      <c r="F153" t="s">
        <v>8219</v>
      </c>
      <c r="G153">
        <v>287</v>
      </c>
    </row>
    <row r="154" spans="1:7" x14ac:dyDescent="0.25">
      <c r="A154">
        <v>492</v>
      </c>
      <c r="B154" t="s">
        <v>8221</v>
      </c>
      <c r="C154">
        <v>0</v>
      </c>
      <c r="E154">
        <v>272</v>
      </c>
      <c r="F154" t="s">
        <v>8219</v>
      </c>
      <c r="G154">
        <v>65</v>
      </c>
    </row>
    <row r="155" spans="1:7" x14ac:dyDescent="0.25">
      <c r="A155">
        <v>493</v>
      </c>
      <c r="B155" t="s">
        <v>8221</v>
      </c>
      <c r="C155">
        <v>0</v>
      </c>
      <c r="E155">
        <v>273</v>
      </c>
      <c r="F155" t="s">
        <v>8219</v>
      </c>
      <c r="G155">
        <v>118</v>
      </c>
    </row>
    <row r="156" spans="1:7" x14ac:dyDescent="0.25">
      <c r="A156">
        <v>494</v>
      </c>
      <c r="B156" t="s">
        <v>8221</v>
      </c>
      <c r="C156">
        <v>3</v>
      </c>
      <c r="E156">
        <v>274</v>
      </c>
      <c r="F156" t="s">
        <v>8219</v>
      </c>
      <c r="G156">
        <v>113</v>
      </c>
    </row>
    <row r="157" spans="1:7" x14ac:dyDescent="0.25">
      <c r="A157">
        <v>495</v>
      </c>
      <c r="B157" t="s">
        <v>8221</v>
      </c>
      <c r="C157">
        <v>0</v>
      </c>
      <c r="E157">
        <v>275</v>
      </c>
      <c r="F157" t="s">
        <v>8219</v>
      </c>
      <c r="G157">
        <v>332</v>
      </c>
    </row>
    <row r="158" spans="1:7" x14ac:dyDescent="0.25">
      <c r="A158">
        <v>496</v>
      </c>
      <c r="B158" t="s">
        <v>8221</v>
      </c>
      <c r="C158">
        <v>1</v>
      </c>
      <c r="E158">
        <v>276</v>
      </c>
      <c r="F158" t="s">
        <v>8219</v>
      </c>
      <c r="G158">
        <v>62</v>
      </c>
    </row>
    <row r="159" spans="1:7" x14ac:dyDescent="0.25">
      <c r="A159">
        <v>497</v>
      </c>
      <c r="B159" t="s">
        <v>8221</v>
      </c>
      <c r="C159">
        <v>3</v>
      </c>
      <c r="E159">
        <v>277</v>
      </c>
      <c r="F159" t="s">
        <v>8219</v>
      </c>
      <c r="G159">
        <v>951</v>
      </c>
    </row>
    <row r="160" spans="1:7" x14ac:dyDescent="0.25">
      <c r="A160">
        <v>498</v>
      </c>
      <c r="B160" t="s">
        <v>8221</v>
      </c>
      <c r="C160">
        <v>22</v>
      </c>
      <c r="E160">
        <v>278</v>
      </c>
      <c r="F160" t="s">
        <v>8219</v>
      </c>
      <c r="G160">
        <v>415</v>
      </c>
    </row>
    <row r="161" spans="1:7" x14ac:dyDescent="0.25">
      <c r="A161">
        <v>499</v>
      </c>
      <c r="B161" t="s">
        <v>8221</v>
      </c>
      <c r="C161">
        <v>26</v>
      </c>
      <c r="E161">
        <v>279</v>
      </c>
      <c r="F161" t="s">
        <v>8219</v>
      </c>
      <c r="G161">
        <v>305</v>
      </c>
    </row>
    <row r="162" spans="1:7" x14ac:dyDescent="0.25">
      <c r="A162">
        <v>500</v>
      </c>
      <c r="B162" t="s">
        <v>8221</v>
      </c>
      <c r="C162">
        <v>4</v>
      </c>
      <c r="E162">
        <v>280</v>
      </c>
      <c r="F162" t="s">
        <v>8219</v>
      </c>
      <c r="G162">
        <v>2139</v>
      </c>
    </row>
    <row r="163" spans="1:7" x14ac:dyDescent="0.25">
      <c r="A163">
        <v>501</v>
      </c>
      <c r="B163" t="s">
        <v>8221</v>
      </c>
      <c r="C163">
        <v>0</v>
      </c>
      <c r="E163">
        <v>281</v>
      </c>
      <c r="F163" t="s">
        <v>8219</v>
      </c>
      <c r="G163">
        <v>79</v>
      </c>
    </row>
    <row r="164" spans="1:7" x14ac:dyDescent="0.25">
      <c r="A164">
        <v>502</v>
      </c>
      <c r="B164" t="s">
        <v>8221</v>
      </c>
      <c r="C164">
        <v>4</v>
      </c>
      <c r="E164">
        <v>282</v>
      </c>
      <c r="F164" t="s">
        <v>8219</v>
      </c>
      <c r="G164">
        <v>179</v>
      </c>
    </row>
    <row r="165" spans="1:7" x14ac:dyDescent="0.25">
      <c r="A165">
        <v>503</v>
      </c>
      <c r="B165" t="s">
        <v>8221</v>
      </c>
      <c r="C165">
        <v>9</v>
      </c>
      <c r="E165">
        <v>283</v>
      </c>
      <c r="F165" t="s">
        <v>8219</v>
      </c>
      <c r="G165">
        <v>202</v>
      </c>
    </row>
    <row r="166" spans="1:7" x14ac:dyDescent="0.25">
      <c r="A166">
        <v>504</v>
      </c>
      <c r="B166" t="s">
        <v>8221</v>
      </c>
      <c r="C166">
        <v>5</v>
      </c>
      <c r="E166">
        <v>284</v>
      </c>
      <c r="F166" t="s">
        <v>8219</v>
      </c>
      <c r="G166">
        <v>760</v>
      </c>
    </row>
    <row r="167" spans="1:7" x14ac:dyDescent="0.25">
      <c r="A167">
        <v>505</v>
      </c>
      <c r="B167" t="s">
        <v>8221</v>
      </c>
      <c r="C167">
        <v>14</v>
      </c>
      <c r="E167">
        <v>285</v>
      </c>
      <c r="F167" t="s">
        <v>8219</v>
      </c>
      <c r="G167">
        <v>563</v>
      </c>
    </row>
    <row r="168" spans="1:7" x14ac:dyDescent="0.25">
      <c r="A168">
        <v>506</v>
      </c>
      <c r="B168" t="s">
        <v>8221</v>
      </c>
      <c r="C168">
        <v>1</v>
      </c>
      <c r="E168">
        <v>286</v>
      </c>
      <c r="F168" t="s">
        <v>8219</v>
      </c>
      <c r="G168">
        <v>135</v>
      </c>
    </row>
    <row r="169" spans="1:7" x14ac:dyDescent="0.25">
      <c r="A169">
        <v>507</v>
      </c>
      <c r="B169" t="s">
        <v>8221</v>
      </c>
      <c r="C169">
        <v>10</v>
      </c>
      <c r="E169">
        <v>287</v>
      </c>
      <c r="F169" t="s">
        <v>8219</v>
      </c>
      <c r="G169">
        <v>290</v>
      </c>
    </row>
    <row r="170" spans="1:7" x14ac:dyDescent="0.25">
      <c r="A170">
        <v>508</v>
      </c>
      <c r="B170" t="s">
        <v>8221</v>
      </c>
      <c r="C170">
        <v>3</v>
      </c>
      <c r="E170">
        <v>288</v>
      </c>
      <c r="F170" t="s">
        <v>8219</v>
      </c>
      <c r="G170">
        <v>447</v>
      </c>
    </row>
    <row r="171" spans="1:7" x14ac:dyDescent="0.25">
      <c r="A171">
        <v>509</v>
      </c>
      <c r="B171" t="s">
        <v>8221</v>
      </c>
      <c r="C171">
        <v>1</v>
      </c>
      <c r="E171">
        <v>289</v>
      </c>
      <c r="F171" t="s">
        <v>8219</v>
      </c>
      <c r="G171">
        <v>232</v>
      </c>
    </row>
    <row r="172" spans="1:7" x14ac:dyDescent="0.25">
      <c r="A172">
        <v>510</v>
      </c>
      <c r="B172" t="s">
        <v>8221</v>
      </c>
      <c r="C172">
        <v>0</v>
      </c>
      <c r="E172">
        <v>290</v>
      </c>
      <c r="F172" t="s">
        <v>8219</v>
      </c>
      <c r="G172">
        <v>168</v>
      </c>
    </row>
    <row r="173" spans="1:7" x14ac:dyDescent="0.25">
      <c r="A173">
        <v>511</v>
      </c>
      <c r="B173" t="s">
        <v>8221</v>
      </c>
      <c r="C173">
        <v>5</v>
      </c>
      <c r="E173">
        <v>291</v>
      </c>
      <c r="F173" t="s">
        <v>8219</v>
      </c>
      <c r="G173">
        <v>128</v>
      </c>
    </row>
    <row r="174" spans="1:7" x14ac:dyDescent="0.25">
      <c r="A174">
        <v>512</v>
      </c>
      <c r="B174" t="s">
        <v>8221</v>
      </c>
      <c r="C174">
        <v>2</v>
      </c>
      <c r="E174">
        <v>292</v>
      </c>
      <c r="F174" t="s">
        <v>8219</v>
      </c>
      <c r="G174">
        <v>493</v>
      </c>
    </row>
    <row r="175" spans="1:7" x14ac:dyDescent="0.25">
      <c r="A175">
        <v>513</v>
      </c>
      <c r="B175" t="s">
        <v>8221</v>
      </c>
      <c r="C175">
        <v>68</v>
      </c>
      <c r="E175">
        <v>293</v>
      </c>
      <c r="F175" t="s">
        <v>8219</v>
      </c>
      <c r="G175">
        <v>131</v>
      </c>
    </row>
    <row r="176" spans="1:7" x14ac:dyDescent="0.25">
      <c r="A176">
        <v>514</v>
      </c>
      <c r="B176" t="s">
        <v>8221</v>
      </c>
      <c r="C176">
        <v>3</v>
      </c>
      <c r="E176">
        <v>294</v>
      </c>
      <c r="F176" t="s">
        <v>8219</v>
      </c>
      <c r="G176">
        <v>50</v>
      </c>
    </row>
    <row r="177" spans="1:7" x14ac:dyDescent="0.25">
      <c r="A177">
        <v>515</v>
      </c>
      <c r="B177" t="s">
        <v>8221</v>
      </c>
      <c r="C177">
        <v>34</v>
      </c>
      <c r="E177">
        <v>295</v>
      </c>
      <c r="F177" t="s">
        <v>8219</v>
      </c>
      <c r="G177">
        <v>665</v>
      </c>
    </row>
    <row r="178" spans="1:7" x14ac:dyDescent="0.25">
      <c r="A178">
        <v>516</v>
      </c>
      <c r="B178" t="s">
        <v>8221</v>
      </c>
      <c r="C178">
        <v>0</v>
      </c>
      <c r="E178">
        <v>296</v>
      </c>
      <c r="F178" t="s">
        <v>8219</v>
      </c>
      <c r="G178">
        <v>129</v>
      </c>
    </row>
    <row r="179" spans="1:7" x14ac:dyDescent="0.25">
      <c r="A179">
        <v>517</v>
      </c>
      <c r="B179" t="s">
        <v>8221</v>
      </c>
      <c r="C179">
        <v>3</v>
      </c>
      <c r="E179">
        <v>297</v>
      </c>
      <c r="F179" t="s">
        <v>8219</v>
      </c>
      <c r="G179">
        <v>142</v>
      </c>
    </row>
    <row r="180" spans="1:7" x14ac:dyDescent="0.25">
      <c r="A180">
        <v>518</v>
      </c>
      <c r="B180" t="s">
        <v>8221</v>
      </c>
      <c r="C180">
        <v>0</v>
      </c>
      <c r="E180">
        <v>298</v>
      </c>
      <c r="F180" t="s">
        <v>8219</v>
      </c>
      <c r="G180">
        <v>2436</v>
      </c>
    </row>
    <row r="181" spans="1:7" x14ac:dyDescent="0.25">
      <c r="A181">
        <v>519</v>
      </c>
      <c r="B181" t="s">
        <v>8221</v>
      </c>
      <c r="C181">
        <v>70</v>
      </c>
      <c r="E181">
        <v>299</v>
      </c>
      <c r="F181" t="s">
        <v>8219</v>
      </c>
      <c r="G181">
        <v>244</v>
      </c>
    </row>
    <row r="182" spans="1:7" x14ac:dyDescent="0.25">
      <c r="A182">
        <v>540</v>
      </c>
      <c r="B182" t="s">
        <v>8221</v>
      </c>
      <c r="C182">
        <v>1</v>
      </c>
      <c r="E182">
        <v>300</v>
      </c>
      <c r="F182" t="s">
        <v>8219</v>
      </c>
      <c r="G182">
        <v>298</v>
      </c>
    </row>
    <row r="183" spans="1:7" x14ac:dyDescent="0.25">
      <c r="A183">
        <v>541</v>
      </c>
      <c r="B183" t="s">
        <v>8221</v>
      </c>
      <c r="C183">
        <v>1</v>
      </c>
      <c r="E183">
        <v>301</v>
      </c>
      <c r="F183" t="s">
        <v>8219</v>
      </c>
      <c r="G183">
        <v>251</v>
      </c>
    </row>
    <row r="184" spans="1:7" x14ac:dyDescent="0.25">
      <c r="A184">
        <v>542</v>
      </c>
      <c r="B184" t="s">
        <v>8221</v>
      </c>
      <c r="C184">
        <v>1</v>
      </c>
      <c r="E184">
        <v>302</v>
      </c>
      <c r="F184" t="s">
        <v>8219</v>
      </c>
      <c r="G184">
        <v>108</v>
      </c>
    </row>
    <row r="185" spans="1:7" x14ac:dyDescent="0.25">
      <c r="A185">
        <v>543</v>
      </c>
      <c r="B185" t="s">
        <v>8221</v>
      </c>
      <c r="C185">
        <v>2</v>
      </c>
      <c r="E185">
        <v>303</v>
      </c>
      <c r="F185" t="s">
        <v>8219</v>
      </c>
      <c r="G185">
        <v>82</v>
      </c>
    </row>
    <row r="186" spans="1:7" x14ac:dyDescent="0.25">
      <c r="A186">
        <v>544</v>
      </c>
      <c r="B186" t="s">
        <v>8221</v>
      </c>
      <c r="C186">
        <v>2</v>
      </c>
      <c r="E186">
        <v>304</v>
      </c>
      <c r="F186" t="s">
        <v>8219</v>
      </c>
      <c r="G186">
        <v>74</v>
      </c>
    </row>
    <row r="187" spans="1:7" x14ac:dyDescent="0.25">
      <c r="A187">
        <v>545</v>
      </c>
      <c r="B187" t="s">
        <v>8221</v>
      </c>
      <c r="C187">
        <v>34</v>
      </c>
      <c r="E187">
        <v>305</v>
      </c>
      <c r="F187" t="s">
        <v>8219</v>
      </c>
      <c r="G187">
        <v>189</v>
      </c>
    </row>
    <row r="188" spans="1:7" x14ac:dyDescent="0.25">
      <c r="A188">
        <v>546</v>
      </c>
      <c r="B188" t="s">
        <v>8221</v>
      </c>
      <c r="C188">
        <v>2</v>
      </c>
      <c r="E188">
        <v>306</v>
      </c>
      <c r="F188" t="s">
        <v>8219</v>
      </c>
      <c r="G188">
        <v>80</v>
      </c>
    </row>
    <row r="189" spans="1:7" x14ac:dyDescent="0.25">
      <c r="A189">
        <v>547</v>
      </c>
      <c r="B189" t="s">
        <v>8221</v>
      </c>
      <c r="C189">
        <v>0</v>
      </c>
      <c r="E189">
        <v>307</v>
      </c>
      <c r="F189" t="s">
        <v>8219</v>
      </c>
      <c r="G189">
        <v>576</v>
      </c>
    </row>
    <row r="190" spans="1:7" x14ac:dyDescent="0.25">
      <c r="A190">
        <v>548</v>
      </c>
      <c r="B190" t="s">
        <v>8221</v>
      </c>
      <c r="C190">
        <v>1</v>
      </c>
      <c r="E190">
        <v>308</v>
      </c>
      <c r="F190" t="s">
        <v>8219</v>
      </c>
      <c r="G190">
        <v>202</v>
      </c>
    </row>
    <row r="191" spans="1:7" x14ac:dyDescent="0.25">
      <c r="A191">
        <v>549</v>
      </c>
      <c r="B191" t="s">
        <v>8221</v>
      </c>
      <c r="C191">
        <v>8</v>
      </c>
      <c r="E191">
        <v>309</v>
      </c>
      <c r="F191" t="s">
        <v>8219</v>
      </c>
      <c r="G191">
        <v>238</v>
      </c>
    </row>
    <row r="192" spans="1:7" x14ac:dyDescent="0.25">
      <c r="A192">
        <v>550</v>
      </c>
      <c r="B192" t="s">
        <v>8221</v>
      </c>
      <c r="C192">
        <v>4</v>
      </c>
      <c r="E192">
        <v>310</v>
      </c>
      <c r="F192" t="s">
        <v>8219</v>
      </c>
      <c r="G192">
        <v>36</v>
      </c>
    </row>
    <row r="193" spans="1:7" x14ac:dyDescent="0.25">
      <c r="A193">
        <v>551</v>
      </c>
      <c r="B193" t="s">
        <v>8221</v>
      </c>
      <c r="C193">
        <v>28</v>
      </c>
      <c r="E193">
        <v>311</v>
      </c>
      <c r="F193" t="s">
        <v>8219</v>
      </c>
      <c r="G193">
        <v>150</v>
      </c>
    </row>
    <row r="194" spans="1:7" x14ac:dyDescent="0.25">
      <c r="A194">
        <v>552</v>
      </c>
      <c r="B194" t="s">
        <v>8221</v>
      </c>
      <c r="C194">
        <v>0</v>
      </c>
      <c r="E194">
        <v>312</v>
      </c>
      <c r="F194" t="s">
        <v>8219</v>
      </c>
      <c r="G194">
        <v>146</v>
      </c>
    </row>
    <row r="195" spans="1:7" x14ac:dyDescent="0.25">
      <c r="A195">
        <v>553</v>
      </c>
      <c r="B195" t="s">
        <v>8221</v>
      </c>
      <c r="C195">
        <v>6</v>
      </c>
      <c r="E195">
        <v>313</v>
      </c>
      <c r="F195" t="s">
        <v>8219</v>
      </c>
      <c r="G195">
        <v>222</v>
      </c>
    </row>
    <row r="196" spans="1:7" x14ac:dyDescent="0.25">
      <c r="A196">
        <v>554</v>
      </c>
      <c r="B196" t="s">
        <v>8221</v>
      </c>
      <c r="C196">
        <v>22</v>
      </c>
      <c r="E196">
        <v>314</v>
      </c>
      <c r="F196" t="s">
        <v>8219</v>
      </c>
      <c r="G196">
        <v>120</v>
      </c>
    </row>
    <row r="197" spans="1:7" x14ac:dyDescent="0.25">
      <c r="A197">
        <v>555</v>
      </c>
      <c r="B197" t="s">
        <v>8221</v>
      </c>
      <c r="C197">
        <v>0</v>
      </c>
      <c r="E197">
        <v>315</v>
      </c>
      <c r="F197" t="s">
        <v>8219</v>
      </c>
      <c r="G197">
        <v>126</v>
      </c>
    </row>
    <row r="198" spans="1:7" x14ac:dyDescent="0.25">
      <c r="A198">
        <v>556</v>
      </c>
      <c r="B198" t="s">
        <v>8221</v>
      </c>
      <c r="C198">
        <v>1</v>
      </c>
      <c r="E198">
        <v>316</v>
      </c>
      <c r="F198" t="s">
        <v>8219</v>
      </c>
      <c r="G198">
        <v>158</v>
      </c>
    </row>
    <row r="199" spans="1:7" x14ac:dyDescent="0.25">
      <c r="A199">
        <v>557</v>
      </c>
      <c r="B199" t="s">
        <v>8221</v>
      </c>
      <c r="C199">
        <v>20</v>
      </c>
      <c r="E199">
        <v>317</v>
      </c>
      <c r="F199" t="s">
        <v>8219</v>
      </c>
      <c r="G199">
        <v>316</v>
      </c>
    </row>
    <row r="200" spans="1:7" x14ac:dyDescent="0.25">
      <c r="A200">
        <v>558</v>
      </c>
      <c r="B200" t="s">
        <v>8221</v>
      </c>
      <c r="C200">
        <v>0</v>
      </c>
      <c r="E200">
        <v>318</v>
      </c>
      <c r="F200" t="s">
        <v>8219</v>
      </c>
      <c r="G200">
        <v>284</v>
      </c>
    </row>
    <row r="201" spans="1:7" x14ac:dyDescent="0.25">
      <c r="A201">
        <v>559</v>
      </c>
      <c r="B201" t="s">
        <v>8221</v>
      </c>
      <c r="C201">
        <v>1</v>
      </c>
      <c r="E201">
        <v>319</v>
      </c>
      <c r="F201" t="s">
        <v>8219</v>
      </c>
      <c r="G201">
        <v>51</v>
      </c>
    </row>
    <row r="202" spans="1:7" x14ac:dyDescent="0.25">
      <c r="A202">
        <v>560</v>
      </c>
      <c r="B202" t="s">
        <v>8221</v>
      </c>
      <c r="C202">
        <v>3</v>
      </c>
      <c r="E202">
        <v>320</v>
      </c>
      <c r="F202" t="s">
        <v>8219</v>
      </c>
      <c r="G202">
        <v>158</v>
      </c>
    </row>
    <row r="203" spans="1:7" x14ac:dyDescent="0.25">
      <c r="A203">
        <v>561</v>
      </c>
      <c r="B203" t="s">
        <v>8221</v>
      </c>
      <c r="C203">
        <v>2</v>
      </c>
      <c r="E203">
        <v>321</v>
      </c>
      <c r="F203" t="s">
        <v>8219</v>
      </c>
      <c r="G203">
        <v>337</v>
      </c>
    </row>
    <row r="204" spans="1:7" x14ac:dyDescent="0.25">
      <c r="A204">
        <v>562</v>
      </c>
      <c r="B204" t="s">
        <v>8221</v>
      </c>
      <c r="C204">
        <v>0</v>
      </c>
      <c r="E204">
        <v>322</v>
      </c>
      <c r="F204" t="s">
        <v>8219</v>
      </c>
      <c r="G204">
        <v>186</v>
      </c>
    </row>
    <row r="205" spans="1:7" x14ac:dyDescent="0.25">
      <c r="A205">
        <v>563</v>
      </c>
      <c r="B205" t="s">
        <v>8221</v>
      </c>
      <c r="C205">
        <v>2</v>
      </c>
      <c r="E205">
        <v>323</v>
      </c>
      <c r="F205" t="s">
        <v>8219</v>
      </c>
      <c r="G205">
        <v>58</v>
      </c>
    </row>
    <row r="206" spans="1:7" x14ac:dyDescent="0.25">
      <c r="A206">
        <v>564</v>
      </c>
      <c r="B206" t="s">
        <v>8221</v>
      </c>
      <c r="C206">
        <v>1</v>
      </c>
      <c r="E206">
        <v>324</v>
      </c>
      <c r="F206" t="s">
        <v>8219</v>
      </c>
      <c r="G206">
        <v>82</v>
      </c>
    </row>
    <row r="207" spans="1:7" x14ac:dyDescent="0.25">
      <c r="A207">
        <v>565</v>
      </c>
      <c r="B207" t="s">
        <v>8221</v>
      </c>
      <c r="C207">
        <v>0</v>
      </c>
      <c r="E207">
        <v>325</v>
      </c>
      <c r="F207" t="s">
        <v>8219</v>
      </c>
      <c r="G207">
        <v>736</v>
      </c>
    </row>
    <row r="208" spans="1:7" x14ac:dyDescent="0.25">
      <c r="A208">
        <v>566</v>
      </c>
      <c r="B208" t="s">
        <v>8221</v>
      </c>
      <c r="C208">
        <v>1</v>
      </c>
      <c r="E208">
        <v>326</v>
      </c>
      <c r="F208" t="s">
        <v>8219</v>
      </c>
      <c r="G208">
        <v>1151</v>
      </c>
    </row>
    <row r="209" spans="1:7" x14ac:dyDescent="0.25">
      <c r="A209">
        <v>567</v>
      </c>
      <c r="B209" t="s">
        <v>8221</v>
      </c>
      <c r="C209">
        <v>0</v>
      </c>
      <c r="E209">
        <v>327</v>
      </c>
      <c r="F209" t="s">
        <v>8219</v>
      </c>
      <c r="G209">
        <v>34</v>
      </c>
    </row>
    <row r="210" spans="1:7" x14ac:dyDescent="0.25">
      <c r="A210">
        <v>568</v>
      </c>
      <c r="B210" t="s">
        <v>8221</v>
      </c>
      <c r="C210">
        <v>5</v>
      </c>
      <c r="E210">
        <v>328</v>
      </c>
      <c r="F210" t="s">
        <v>8219</v>
      </c>
      <c r="G210">
        <v>498</v>
      </c>
    </row>
    <row r="211" spans="1:7" x14ac:dyDescent="0.25">
      <c r="A211">
        <v>569</v>
      </c>
      <c r="B211" t="s">
        <v>8221</v>
      </c>
      <c r="C211">
        <v>1</v>
      </c>
      <c r="E211">
        <v>329</v>
      </c>
      <c r="F211" t="s">
        <v>8219</v>
      </c>
      <c r="G211">
        <v>167</v>
      </c>
    </row>
    <row r="212" spans="1:7" x14ac:dyDescent="0.25">
      <c r="A212">
        <v>570</v>
      </c>
      <c r="B212" t="s">
        <v>8221</v>
      </c>
      <c r="C212">
        <v>1</v>
      </c>
      <c r="E212">
        <v>330</v>
      </c>
      <c r="F212" t="s">
        <v>8219</v>
      </c>
      <c r="G212">
        <v>340</v>
      </c>
    </row>
    <row r="213" spans="1:7" x14ac:dyDescent="0.25">
      <c r="A213">
        <v>571</v>
      </c>
      <c r="B213" t="s">
        <v>8221</v>
      </c>
      <c r="C213">
        <v>2</v>
      </c>
      <c r="E213">
        <v>331</v>
      </c>
      <c r="F213" t="s">
        <v>8219</v>
      </c>
      <c r="G213">
        <v>438</v>
      </c>
    </row>
    <row r="214" spans="1:7" x14ac:dyDescent="0.25">
      <c r="A214">
        <v>572</v>
      </c>
      <c r="B214" t="s">
        <v>8221</v>
      </c>
      <c r="C214">
        <v>0</v>
      </c>
      <c r="E214">
        <v>332</v>
      </c>
      <c r="F214" t="s">
        <v>8219</v>
      </c>
      <c r="G214">
        <v>555</v>
      </c>
    </row>
    <row r="215" spans="1:7" x14ac:dyDescent="0.25">
      <c r="A215">
        <v>573</v>
      </c>
      <c r="B215" t="s">
        <v>8221</v>
      </c>
      <c r="C215">
        <v>9</v>
      </c>
      <c r="E215">
        <v>333</v>
      </c>
      <c r="F215" t="s">
        <v>8219</v>
      </c>
      <c r="G215">
        <v>266</v>
      </c>
    </row>
    <row r="216" spans="1:7" x14ac:dyDescent="0.25">
      <c r="A216">
        <v>574</v>
      </c>
      <c r="B216" t="s">
        <v>8221</v>
      </c>
      <c r="C216">
        <v>4</v>
      </c>
      <c r="E216">
        <v>334</v>
      </c>
      <c r="F216" t="s">
        <v>8219</v>
      </c>
      <c r="G216">
        <v>69</v>
      </c>
    </row>
    <row r="217" spans="1:7" x14ac:dyDescent="0.25">
      <c r="A217">
        <v>575</v>
      </c>
      <c r="B217" t="s">
        <v>8221</v>
      </c>
      <c r="C217">
        <v>4</v>
      </c>
      <c r="E217">
        <v>335</v>
      </c>
      <c r="F217" t="s">
        <v>8219</v>
      </c>
      <c r="G217">
        <v>80</v>
      </c>
    </row>
    <row r="218" spans="1:7" x14ac:dyDescent="0.25">
      <c r="A218">
        <v>576</v>
      </c>
      <c r="B218" t="s">
        <v>8221</v>
      </c>
      <c r="C218">
        <v>1</v>
      </c>
      <c r="E218">
        <v>336</v>
      </c>
      <c r="F218" t="s">
        <v>8219</v>
      </c>
      <c r="G218">
        <v>493</v>
      </c>
    </row>
    <row r="219" spans="1:7" x14ac:dyDescent="0.25">
      <c r="A219">
        <v>577</v>
      </c>
      <c r="B219" t="s">
        <v>8221</v>
      </c>
      <c r="C219">
        <v>1</v>
      </c>
      <c r="E219">
        <v>337</v>
      </c>
      <c r="F219" t="s">
        <v>8219</v>
      </c>
      <c r="G219">
        <v>31</v>
      </c>
    </row>
    <row r="220" spans="1:7" x14ac:dyDescent="0.25">
      <c r="A220">
        <v>578</v>
      </c>
      <c r="B220" t="s">
        <v>8221</v>
      </c>
      <c r="C220">
        <v>7</v>
      </c>
      <c r="E220">
        <v>338</v>
      </c>
      <c r="F220" t="s">
        <v>8219</v>
      </c>
      <c r="G220">
        <v>236</v>
      </c>
    </row>
    <row r="221" spans="1:7" x14ac:dyDescent="0.25">
      <c r="A221">
        <v>579</v>
      </c>
      <c r="B221" t="s">
        <v>8221</v>
      </c>
      <c r="C221">
        <v>5</v>
      </c>
      <c r="E221">
        <v>339</v>
      </c>
      <c r="F221" t="s">
        <v>8219</v>
      </c>
      <c r="G221">
        <v>89</v>
      </c>
    </row>
    <row r="222" spans="1:7" x14ac:dyDescent="0.25">
      <c r="A222">
        <v>580</v>
      </c>
      <c r="B222" t="s">
        <v>8221</v>
      </c>
      <c r="C222">
        <v>1</v>
      </c>
      <c r="E222">
        <v>340</v>
      </c>
      <c r="F222" t="s">
        <v>8219</v>
      </c>
      <c r="G222">
        <v>299</v>
      </c>
    </row>
    <row r="223" spans="1:7" x14ac:dyDescent="0.25">
      <c r="A223">
        <v>581</v>
      </c>
      <c r="B223" t="s">
        <v>8221</v>
      </c>
      <c r="C223">
        <v>0</v>
      </c>
      <c r="E223">
        <v>341</v>
      </c>
      <c r="F223" t="s">
        <v>8219</v>
      </c>
      <c r="G223">
        <v>55</v>
      </c>
    </row>
    <row r="224" spans="1:7" x14ac:dyDescent="0.25">
      <c r="A224">
        <v>582</v>
      </c>
      <c r="B224" t="s">
        <v>8221</v>
      </c>
      <c r="C224">
        <v>0</v>
      </c>
      <c r="E224">
        <v>342</v>
      </c>
      <c r="F224" t="s">
        <v>8219</v>
      </c>
      <c r="G224">
        <v>325</v>
      </c>
    </row>
    <row r="225" spans="1:7" x14ac:dyDescent="0.25">
      <c r="A225">
        <v>583</v>
      </c>
      <c r="B225" t="s">
        <v>8221</v>
      </c>
      <c r="C225">
        <v>1</v>
      </c>
      <c r="E225">
        <v>343</v>
      </c>
      <c r="F225" t="s">
        <v>8219</v>
      </c>
      <c r="G225">
        <v>524</v>
      </c>
    </row>
    <row r="226" spans="1:7" x14ac:dyDescent="0.25">
      <c r="A226">
        <v>584</v>
      </c>
      <c r="B226" t="s">
        <v>8221</v>
      </c>
      <c r="C226">
        <v>2</v>
      </c>
      <c r="E226">
        <v>344</v>
      </c>
      <c r="F226" t="s">
        <v>8219</v>
      </c>
      <c r="G226">
        <v>285</v>
      </c>
    </row>
    <row r="227" spans="1:7" x14ac:dyDescent="0.25">
      <c r="A227">
        <v>585</v>
      </c>
      <c r="B227" t="s">
        <v>8221</v>
      </c>
      <c r="C227">
        <v>0</v>
      </c>
      <c r="E227">
        <v>345</v>
      </c>
      <c r="F227" t="s">
        <v>8219</v>
      </c>
      <c r="G227">
        <v>179</v>
      </c>
    </row>
    <row r="228" spans="1:7" x14ac:dyDescent="0.25">
      <c r="A228">
        <v>586</v>
      </c>
      <c r="B228" t="s">
        <v>8221</v>
      </c>
      <c r="C228">
        <v>4</v>
      </c>
      <c r="E228">
        <v>346</v>
      </c>
      <c r="F228" t="s">
        <v>8219</v>
      </c>
      <c r="G228">
        <v>188</v>
      </c>
    </row>
    <row r="229" spans="1:7" x14ac:dyDescent="0.25">
      <c r="A229">
        <v>587</v>
      </c>
      <c r="B229" t="s">
        <v>8221</v>
      </c>
      <c r="C229">
        <v>7</v>
      </c>
      <c r="E229">
        <v>347</v>
      </c>
      <c r="F229" t="s">
        <v>8219</v>
      </c>
      <c r="G229">
        <v>379</v>
      </c>
    </row>
    <row r="230" spans="1:7" x14ac:dyDescent="0.25">
      <c r="A230">
        <v>588</v>
      </c>
      <c r="B230" t="s">
        <v>8221</v>
      </c>
      <c r="C230">
        <v>2</v>
      </c>
      <c r="E230">
        <v>348</v>
      </c>
      <c r="F230" t="s">
        <v>8219</v>
      </c>
      <c r="G230">
        <v>119</v>
      </c>
    </row>
    <row r="231" spans="1:7" x14ac:dyDescent="0.25">
      <c r="A231">
        <v>589</v>
      </c>
      <c r="B231" t="s">
        <v>8221</v>
      </c>
      <c r="C231">
        <v>1</v>
      </c>
      <c r="E231">
        <v>349</v>
      </c>
      <c r="F231" t="s">
        <v>8219</v>
      </c>
      <c r="G231">
        <v>167</v>
      </c>
    </row>
    <row r="232" spans="1:7" x14ac:dyDescent="0.25">
      <c r="A232">
        <v>590</v>
      </c>
      <c r="B232" t="s">
        <v>8221</v>
      </c>
      <c r="C232">
        <v>9</v>
      </c>
      <c r="E232">
        <v>350</v>
      </c>
      <c r="F232" t="s">
        <v>8219</v>
      </c>
      <c r="G232">
        <v>221</v>
      </c>
    </row>
    <row r="233" spans="1:7" x14ac:dyDescent="0.25">
      <c r="A233">
        <v>591</v>
      </c>
      <c r="B233" t="s">
        <v>8221</v>
      </c>
      <c r="C233">
        <v>2</v>
      </c>
      <c r="E233">
        <v>351</v>
      </c>
      <c r="F233" t="s">
        <v>8219</v>
      </c>
      <c r="G233">
        <v>964</v>
      </c>
    </row>
    <row r="234" spans="1:7" x14ac:dyDescent="0.25">
      <c r="A234">
        <v>592</v>
      </c>
      <c r="B234" t="s">
        <v>8221</v>
      </c>
      <c r="C234">
        <v>1</v>
      </c>
      <c r="E234">
        <v>352</v>
      </c>
      <c r="F234" t="s">
        <v>8219</v>
      </c>
      <c r="G234">
        <v>286</v>
      </c>
    </row>
    <row r="235" spans="1:7" x14ac:dyDescent="0.25">
      <c r="A235">
        <v>593</v>
      </c>
      <c r="B235" t="s">
        <v>8221</v>
      </c>
      <c r="C235">
        <v>7</v>
      </c>
      <c r="E235">
        <v>353</v>
      </c>
      <c r="F235" t="s">
        <v>8219</v>
      </c>
      <c r="G235">
        <v>613</v>
      </c>
    </row>
    <row r="236" spans="1:7" x14ac:dyDescent="0.25">
      <c r="A236">
        <v>594</v>
      </c>
      <c r="B236" t="s">
        <v>8221</v>
      </c>
      <c r="C236">
        <v>2</v>
      </c>
      <c r="E236">
        <v>354</v>
      </c>
      <c r="F236" t="s">
        <v>8219</v>
      </c>
      <c r="G236">
        <v>29</v>
      </c>
    </row>
    <row r="237" spans="1:7" x14ac:dyDescent="0.25">
      <c r="A237">
        <v>595</v>
      </c>
      <c r="B237" t="s">
        <v>8221</v>
      </c>
      <c r="C237">
        <v>8</v>
      </c>
      <c r="E237">
        <v>355</v>
      </c>
      <c r="F237" t="s">
        <v>8219</v>
      </c>
      <c r="G237">
        <v>165</v>
      </c>
    </row>
    <row r="238" spans="1:7" x14ac:dyDescent="0.25">
      <c r="A238">
        <v>596</v>
      </c>
      <c r="B238" t="s">
        <v>8221</v>
      </c>
      <c r="C238">
        <v>2</v>
      </c>
      <c r="E238">
        <v>356</v>
      </c>
      <c r="F238" t="s">
        <v>8219</v>
      </c>
      <c r="G238">
        <v>97</v>
      </c>
    </row>
    <row r="239" spans="1:7" x14ac:dyDescent="0.25">
      <c r="A239">
        <v>597</v>
      </c>
      <c r="B239" t="s">
        <v>8221</v>
      </c>
      <c r="C239">
        <v>2</v>
      </c>
      <c r="E239">
        <v>357</v>
      </c>
      <c r="F239" t="s">
        <v>8219</v>
      </c>
      <c r="G239">
        <v>303</v>
      </c>
    </row>
    <row r="240" spans="1:7" x14ac:dyDescent="0.25">
      <c r="A240">
        <v>598</v>
      </c>
      <c r="B240" t="s">
        <v>8221</v>
      </c>
      <c r="C240">
        <v>7</v>
      </c>
      <c r="E240">
        <v>358</v>
      </c>
      <c r="F240" t="s">
        <v>8219</v>
      </c>
      <c r="G240">
        <v>267</v>
      </c>
    </row>
    <row r="241" spans="1:7" x14ac:dyDescent="0.25">
      <c r="A241">
        <v>599</v>
      </c>
      <c r="B241" t="s">
        <v>8221</v>
      </c>
      <c r="C241">
        <v>2</v>
      </c>
      <c r="E241">
        <v>359</v>
      </c>
      <c r="F241" t="s">
        <v>8219</v>
      </c>
      <c r="G241">
        <v>302</v>
      </c>
    </row>
    <row r="242" spans="1:7" x14ac:dyDescent="0.25">
      <c r="A242">
        <v>660</v>
      </c>
      <c r="B242" t="s">
        <v>8221</v>
      </c>
      <c r="C242">
        <v>18</v>
      </c>
      <c r="E242">
        <v>360</v>
      </c>
      <c r="F242" t="s">
        <v>8219</v>
      </c>
      <c r="G242">
        <v>87</v>
      </c>
    </row>
    <row r="243" spans="1:7" x14ac:dyDescent="0.25">
      <c r="A243">
        <v>661</v>
      </c>
      <c r="B243" t="s">
        <v>8221</v>
      </c>
      <c r="C243">
        <v>9</v>
      </c>
      <c r="E243">
        <v>361</v>
      </c>
      <c r="F243" t="s">
        <v>8219</v>
      </c>
      <c r="G243">
        <v>354</v>
      </c>
    </row>
    <row r="244" spans="1:7" x14ac:dyDescent="0.25">
      <c r="A244">
        <v>662</v>
      </c>
      <c r="B244" t="s">
        <v>8221</v>
      </c>
      <c r="C244">
        <v>4</v>
      </c>
      <c r="E244">
        <v>362</v>
      </c>
      <c r="F244" t="s">
        <v>8219</v>
      </c>
      <c r="G244">
        <v>86</v>
      </c>
    </row>
    <row r="245" spans="1:7" x14ac:dyDescent="0.25">
      <c r="A245">
        <v>663</v>
      </c>
      <c r="B245" t="s">
        <v>8221</v>
      </c>
      <c r="C245">
        <v>7</v>
      </c>
      <c r="E245">
        <v>363</v>
      </c>
      <c r="F245" t="s">
        <v>8219</v>
      </c>
      <c r="G245">
        <v>26</v>
      </c>
    </row>
    <row r="246" spans="1:7" x14ac:dyDescent="0.25">
      <c r="A246">
        <v>664</v>
      </c>
      <c r="B246" t="s">
        <v>8221</v>
      </c>
      <c r="C246">
        <v>29</v>
      </c>
      <c r="E246">
        <v>364</v>
      </c>
      <c r="F246" t="s">
        <v>8219</v>
      </c>
      <c r="G246">
        <v>113</v>
      </c>
    </row>
    <row r="247" spans="1:7" x14ac:dyDescent="0.25">
      <c r="A247">
        <v>665</v>
      </c>
      <c r="B247" t="s">
        <v>8221</v>
      </c>
      <c r="C247">
        <v>12</v>
      </c>
      <c r="E247">
        <v>365</v>
      </c>
      <c r="F247" t="s">
        <v>8219</v>
      </c>
      <c r="G247">
        <v>65</v>
      </c>
    </row>
    <row r="248" spans="1:7" x14ac:dyDescent="0.25">
      <c r="A248">
        <v>666</v>
      </c>
      <c r="B248" t="s">
        <v>8221</v>
      </c>
      <c r="C248">
        <v>4</v>
      </c>
      <c r="E248">
        <v>366</v>
      </c>
      <c r="F248" t="s">
        <v>8219</v>
      </c>
      <c r="G248">
        <v>134</v>
      </c>
    </row>
    <row r="249" spans="1:7" x14ac:dyDescent="0.25">
      <c r="A249">
        <v>667</v>
      </c>
      <c r="B249" t="s">
        <v>8221</v>
      </c>
      <c r="C249">
        <v>28</v>
      </c>
      <c r="E249">
        <v>367</v>
      </c>
      <c r="F249" t="s">
        <v>8219</v>
      </c>
      <c r="G249">
        <v>119</v>
      </c>
    </row>
    <row r="250" spans="1:7" x14ac:dyDescent="0.25">
      <c r="A250">
        <v>668</v>
      </c>
      <c r="B250" t="s">
        <v>8221</v>
      </c>
      <c r="C250">
        <v>25</v>
      </c>
      <c r="E250">
        <v>368</v>
      </c>
      <c r="F250" t="s">
        <v>8219</v>
      </c>
      <c r="G250">
        <v>159</v>
      </c>
    </row>
    <row r="251" spans="1:7" x14ac:dyDescent="0.25">
      <c r="A251">
        <v>669</v>
      </c>
      <c r="B251" t="s">
        <v>8221</v>
      </c>
      <c r="C251">
        <v>28</v>
      </c>
      <c r="E251">
        <v>369</v>
      </c>
      <c r="F251" t="s">
        <v>8219</v>
      </c>
      <c r="G251">
        <v>167</v>
      </c>
    </row>
    <row r="252" spans="1:7" x14ac:dyDescent="0.25">
      <c r="A252">
        <v>670</v>
      </c>
      <c r="B252" t="s">
        <v>8221</v>
      </c>
      <c r="C252">
        <v>310</v>
      </c>
      <c r="E252">
        <v>370</v>
      </c>
      <c r="F252" t="s">
        <v>8219</v>
      </c>
      <c r="G252">
        <v>43</v>
      </c>
    </row>
    <row r="253" spans="1:7" x14ac:dyDescent="0.25">
      <c r="A253">
        <v>671</v>
      </c>
      <c r="B253" t="s">
        <v>8221</v>
      </c>
      <c r="C253">
        <v>15</v>
      </c>
      <c r="E253">
        <v>371</v>
      </c>
      <c r="F253" t="s">
        <v>8219</v>
      </c>
      <c r="G253">
        <v>1062</v>
      </c>
    </row>
    <row r="254" spans="1:7" x14ac:dyDescent="0.25">
      <c r="A254">
        <v>672</v>
      </c>
      <c r="B254" t="s">
        <v>8221</v>
      </c>
      <c r="C254">
        <v>215</v>
      </c>
      <c r="E254">
        <v>372</v>
      </c>
      <c r="F254" t="s">
        <v>8219</v>
      </c>
      <c r="G254">
        <v>9</v>
      </c>
    </row>
    <row r="255" spans="1:7" x14ac:dyDescent="0.25">
      <c r="A255">
        <v>673</v>
      </c>
      <c r="B255" t="s">
        <v>8221</v>
      </c>
      <c r="C255">
        <v>3</v>
      </c>
      <c r="E255">
        <v>373</v>
      </c>
      <c r="F255" t="s">
        <v>8219</v>
      </c>
      <c r="G255">
        <v>89</v>
      </c>
    </row>
    <row r="256" spans="1:7" x14ac:dyDescent="0.25">
      <c r="A256">
        <v>674</v>
      </c>
      <c r="B256" t="s">
        <v>8221</v>
      </c>
      <c r="C256">
        <v>2</v>
      </c>
      <c r="E256">
        <v>374</v>
      </c>
      <c r="F256" t="s">
        <v>8219</v>
      </c>
      <c r="G256">
        <v>174</v>
      </c>
    </row>
    <row r="257" spans="1:7" x14ac:dyDescent="0.25">
      <c r="A257">
        <v>675</v>
      </c>
      <c r="B257" t="s">
        <v>8221</v>
      </c>
      <c r="C257">
        <v>26</v>
      </c>
      <c r="E257">
        <v>375</v>
      </c>
      <c r="F257" t="s">
        <v>8219</v>
      </c>
      <c r="G257">
        <v>14</v>
      </c>
    </row>
    <row r="258" spans="1:7" x14ac:dyDescent="0.25">
      <c r="A258">
        <v>676</v>
      </c>
      <c r="B258" t="s">
        <v>8221</v>
      </c>
      <c r="C258">
        <v>24</v>
      </c>
      <c r="E258">
        <v>376</v>
      </c>
      <c r="F258" t="s">
        <v>8219</v>
      </c>
      <c r="G258">
        <v>48</v>
      </c>
    </row>
    <row r="259" spans="1:7" x14ac:dyDescent="0.25">
      <c r="A259">
        <v>677</v>
      </c>
      <c r="B259" t="s">
        <v>8221</v>
      </c>
      <c r="C259">
        <v>96</v>
      </c>
      <c r="E259">
        <v>377</v>
      </c>
      <c r="F259" t="s">
        <v>8219</v>
      </c>
      <c r="G259">
        <v>133</v>
      </c>
    </row>
    <row r="260" spans="1:7" x14ac:dyDescent="0.25">
      <c r="A260">
        <v>678</v>
      </c>
      <c r="B260" t="s">
        <v>8221</v>
      </c>
      <c r="C260">
        <v>17</v>
      </c>
      <c r="E260">
        <v>378</v>
      </c>
      <c r="F260" t="s">
        <v>8219</v>
      </c>
      <c r="G260">
        <v>83</v>
      </c>
    </row>
    <row r="261" spans="1:7" x14ac:dyDescent="0.25">
      <c r="A261">
        <v>679</v>
      </c>
      <c r="B261" t="s">
        <v>8221</v>
      </c>
      <c r="C261">
        <v>94</v>
      </c>
      <c r="E261">
        <v>379</v>
      </c>
      <c r="F261" t="s">
        <v>8219</v>
      </c>
      <c r="G261">
        <v>149</v>
      </c>
    </row>
    <row r="262" spans="1:7" x14ac:dyDescent="0.25">
      <c r="A262">
        <v>680</v>
      </c>
      <c r="B262" t="s">
        <v>8221</v>
      </c>
      <c r="C262">
        <v>129</v>
      </c>
      <c r="E262">
        <v>380</v>
      </c>
      <c r="F262" t="s">
        <v>8219</v>
      </c>
      <c r="G262">
        <v>49</v>
      </c>
    </row>
    <row r="263" spans="1:7" x14ac:dyDescent="0.25">
      <c r="A263">
        <v>681</v>
      </c>
      <c r="B263" t="s">
        <v>8221</v>
      </c>
      <c r="C263">
        <v>1</v>
      </c>
      <c r="E263">
        <v>381</v>
      </c>
      <c r="F263" t="s">
        <v>8219</v>
      </c>
      <c r="G263">
        <v>251</v>
      </c>
    </row>
    <row r="264" spans="1:7" x14ac:dyDescent="0.25">
      <c r="A264">
        <v>682</v>
      </c>
      <c r="B264" t="s">
        <v>8221</v>
      </c>
      <c r="C264">
        <v>4</v>
      </c>
      <c r="E264">
        <v>382</v>
      </c>
      <c r="F264" t="s">
        <v>8219</v>
      </c>
      <c r="G264">
        <v>22</v>
      </c>
    </row>
    <row r="265" spans="1:7" x14ac:dyDescent="0.25">
      <c r="A265">
        <v>683</v>
      </c>
      <c r="B265" t="s">
        <v>8221</v>
      </c>
      <c r="C265">
        <v>3</v>
      </c>
      <c r="E265">
        <v>383</v>
      </c>
      <c r="F265" t="s">
        <v>8219</v>
      </c>
      <c r="G265">
        <v>48</v>
      </c>
    </row>
    <row r="266" spans="1:7" x14ac:dyDescent="0.25">
      <c r="A266">
        <v>684</v>
      </c>
      <c r="B266" t="s">
        <v>8221</v>
      </c>
      <c r="C266">
        <v>135</v>
      </c>
      <c r="E266">
        <v>384</v>
      </c>
      <c r="F266" t="s">
        <v>8219</v>
      </c>
      <c r="G266">
        <v>383</v>
      </c>
    </row>
    <row r="267" spans="1:7" x14ac:dyDescent="0.25">
      <c r="A267">
        <v>685</v>
      </c>
      <c r="B267" t="s">
        <v>8221</v>
      </c>
      <c r="C267">
        <v>10</v>
      </c>
      <c r="E267">
        <v>385</v>
      </c>
      <c r="F267" t="s">
        <v>8219</v>
      </c>
      <c r="G267">
        <v>237</v>
      </c>
    </row>
    <row r="268" spans="1:7" x14ac:dyDescent="0.25">
      <c r="A268">
        <v>686</v>
      </c>
      <c r="B268" t="s">
        <v>8221</v>
      </c>
      <c r="C268">
        <v>0</v>
      </c>
      <c r="E268">
        <v>386</v>
      </c>
      <c r="F268" t="s">
        <v>8219</v>
      </c>
      <c r="G268">
        <v>13</v>
      </c>
    </row>
    <row r="269" spans="1:7" x14ac:dyDescent="0.25">
      <c r="A269">
        <v>687</v>
      </c>
      <c r="B269" t="s">
        <v>8221</v>
      </c>
      <c r="C269">
        <v>6</v>
      </c>
      <c r="E269">
        <v>387</v>
      </c>
      <c r="F269" t="s">
        <v>8219</v>
      </c>
      <c r="G269">
        <v>562</v>
      </c>
    </row>
    <row r="270" spans="1:7" x14ac:dyDescent="0.25">
      <c r="A270">
        <v>688</v>
      </c>
      <c r="B270" t="s">
        <v>8221</v>
      </c>
      <c r="C270">
        <v>36</v>
      </c>
      <c r="E270">
        <v>388</v>
      </c>
      <c r="F270" t="s">
        <v>8219</v>
      </c>
      <c r="G270">
        <v>71</v>
      </c>
    </row>
    <row r="271" spans="1:7" x14ac:dyDescent="0.25">
      <c r="A271">
        <v>689</v>
      </c>
      <c r="B271" t="s">
        <v>8221</v>
      </c>
      <c r="C271">
        <v>336</v>
      </c>
      <c r="E271">
        <v>389</v>
      </c>
      <c r="F271" t="s">
        <v>8219</v>
      </c>
      <c r="G271">
        <v>1510</v>
      </c>
    </row>
    <row r="272" spans="1:7" x14ac:dyDescent="0.25">
      <c r="A272">
        <v>690</v>
      </c>
      <c r="B272" t="s">
        <v>8221</v>
      </c>
      <c r="C272">
        <v>34</v>
      </c>
      <c r="E272">
        <v>390</v>
      </c>
      <c r="F272" t="s">
        <v>8219</v>
      </c>
      <c r="G272">
        <v>14</v>
      </c>
    </row>
    <row r="273" spans="1:7" x14ac:dyDescent="0.25">
      <c r="A273">
        <v>691</v>
      </c>
      <c r="B273" t="s">
        <v>8221</v>
      </c>
      <c r="C273">
        <v>10</v>
      </c>
      <c r="E273">
        <v>391</v>
      </c>
      <c r="F273" t="s">
        <v>8219</v>
      </c>
      <c r="G273">
        <v>193</v>
      </c>
    </row>
    <row r="274" spans="1:7" x14ac:dyDescent="0.25">
      <c r="A274">
        <v>692</v>
      </c>
      <c r="B274" t="s">
        <v>8221</v>
      </c>
      <c r="C274">
        <v>201</v>
      </c>
      <c r="E274">
        <v>392</v>
      </c>
      <c r="F274" t="s">
        <v>8219</v>
      </c>
      <c r="G274">
        <v>206</v>
      </c>
    </row>
    <row r="275" spans="1:7" x14ac:dyDescent="0.25">
      <c r="A275">
        <v>693</v>
      </c>
      <c r="B275" t="s">
        <v>8221</v>
      </c>
      <c r="C275">
        <v>296</v>
      </c>
      <c r="E275">
        <v>393</v>
      </c>
      <c r="F275" t="s">
        <v>8219</v>
      </c>
      <c r="G275">
        <v>351</v>
      </c>
    </row>
    <row r="276" spans="1:7" x14ac:dyDescent="0.25">
      <c r="A276">
        <v>694</v>
      </c>
      <c r="B276" t="s">
        <v>8221</v>
      </c>
      <c r="C276">
        <v>7</v>
      </c>
      <c r="E276">
        <v>394</v>
      </c>
      <c r="F276" t="s">
        <v>8219</v>
      </c>
      <c r="G276">
        <v>50</v>
      </c>
    </row>
    <row r="277" spans="1:7" x14ac:dyDescent="0.25">
      <c r="A277">
        <v>695</v>
      </c>
      <c r="B277" t="s">
        <v>8221</v>
      </c>
      <c r="C277">
        <v>7</v>
      </c>
      <c r="E277">
        <v>395</v>
      </c>
      <c r="F277" t="s">
        <v>8219</v>
      </c>
      <c r="G277">
        <v>184</v>
      </c>
    </row>
    <row r="278" spans="1:7" x14ac:dyDescent="0.25">
      <c r="A278">
        <v>696</v>
      </c>
      <c r="B278" t="s">
        <v>8221</v>
      </c>
      <c r="C278">
        <v>1</v>
      </c>
      <c r="E278">
        <v>396</v>
      </c>
      <c r="F278" t="s">
        <v>8219</v>
      </c>
      <c r="G278">
        <v>196</v>
      </c>
    </row>
    <row r="279" spans="1:7" x14ac:dyDescent="0.25">
      <c r="A279">
        <v>697</v>
      </c>
      <c r="B279" t="s">
        <v>8221</v>
      </c>
      <c r="C279">
        <v>114</v>
      </c>
      <c r="E279">
        <v>397</v>
      </c>
      <c r="F279" t="s">
        <v>8219</v>
      </c>
      <c r="G279">
        <v>229</v>
      </c>
    </row>
    <row r="280" spans="1:7" x14ac:dyDescent="0.25">
      <c r="A280">
        <v>698</v>
      </c>
      <c r="B280" t="s">
        <v>8221</v>
      </c>
      <c r="C280">
        <v>29</v>
      </c>
      <c r="E280">
        <v>398</v>
      </c>
      <c r="F280" t="s">
        <v>8219</v>
      </c>
      <c r="G280">
        <v>67</v>
      </c>
    </row>
    <row r="281" spans="1:7" x14ac:dyDescent="0.25">
      <c r="A281">
        <v>699</v>
      </c>
      <c r="B281" t="s">
        <v>8221</v>
      </c>
      <c r="C281">
        <v>890</v>
      </c>
      <c r="E281">
        <v>399</v>
      </c>
      <c r="F281" t="s">
        <v>8219</v>
      </c>
      <c r="G281">
        <v>95</v>
      </c>
    </row>
    <row r="282" spans="1:7" x14ac:dyDescent="0.25">
      <c r="A282">
        <v>700</v>
      </c>
      <c r="B282" t="s">
        <v>8221</v>
      </c>
      <c r="C282">
        <v>31</v>
      </c>
      <c r="E282">
        <v>400</v>
      </c>
      <c r="F282" t="s">
        <v>8219</v>
      </c>
      <c r="G282">
        <v>62</v>
      </c>
    </row>
    <row r="283" spans="1:7" x14ac:dyDescent="0.25">
      <c r="A283">
        <v>701</v>
      </c>
      <c r="B283" t="s">
        <v>8221</v>
      </c>
      <c r="C283">
        <v>21</v>
      </c>
      <c r="E283">
        <v>401</v>
      </c>
      <c r="F283" t="s">
        <v>8219</v>
      </c>
      <c r="G283">
        <v>73</v>
      </c>
    </row>
    <row r="284" spans="1:7" x14ac:dyDescent="0.25">
      <c r="A284">
        <v>702</v>
      </c>
      <c r="B284" t="s">
        <v>8221</v>
      </c>
      <c r="C284">
        <v>37</v>
      </c>
      <c r="E284">
        <v>402</v>
      </c>
      <c r="F284" t="s">
        <v>8219</v>
      </c>
      <c r="G284">
        <v>43</v>
      </c>
    </row>
    <row r="285" spans="1:7" x14ac:dyDescent="0.25">
      <c r="A285">
        <v>703</v>
      </c>
      <c r="B285" t="s">
        <v>8221</v>
      </c>
      <c r="C285">
        <v>7</v>
      </c>
      <c r="E285">
        <v>403</v>
      </c>
      <c r="F285" t="s">
        <v>8219</v>
      </c>
      <c r="G285">
        <v>70</v>
      </c>
    </row>
    <row r="286" spans="1:7" x14ac:dyDescent="0.25">
      <c r="A286">
        <v>704</v>
      </c>
      <c r="B286" t="s">
        <v>8221</v>
      </c>
      <c r="C286">
        <v>4</v>
      </c>
      <c r="E286">
        <v>404</v>
      </c>
      <c r="F286" t="s">
        <v>8219</v>
      </c>
      <c r="G286">
        <v>271</v>
      </c>
    </row>
    <row r="287" spans="1:7" x14ac:dyDescent="0.25">
      <c r="A287">
        <v>705</v>
      </c>
      <c r="B287" t="s">
        <v>8221</v>
      </c>
      <c r="C287">
        <v>5</v>
      </c>
      <c r="E287">
        <v>405</v>
      </c>
      <c r="F287" t="s">
        <v>8219</v>
      </c>
      <c r="G287">
        <v>55</v>
      </c>
    </row>
    <row r="288" spans="1:7" x14ac:dyDescent="0.25">
      <c r="A288">
        <v>706</v>
      </c>
      <c r="B288" t="s">
        <v>8221</v>
      </c>
      <c r="C288">
        <v>0</v>
      </c>
      <c r="E288">
        <v>406</v>
      </c>
      <c r="F288" t="s">
        <v>8219</v>
      </c>
      <c r="G288">
        <v>35</v>
      </c>
    </row>
    <row r="289" spans="1:7" x14ac:dyDescent="0.25">
      <c r="A289">
        <v>707</v>
      </c>
      <c r="B289" t="s">
        <v>8221</v>
      </c>
      <c r="C289">
        <v>456</v>
      </c>
      <c r="E289">
        <v>407</v>
      </c>
      <c r="F289" t="s">
        <v>8219</v>
      </c>
      <c r="G289">
        <v>22</v>
      </c>
    </row>
    <row r="290" spans="1:7" x14ac:dyDescent="0.25">
      <c r="A290">
        <v>708</v>
      </c>
      <c r="B290" t="s">
        <v>8221</v>
      </c>
      <c r="C290">
        <v>369</v>
      </c>
      <c r="E290">
        <v>408</v>
      </c>
      <c r="F290" t="s">
        <v>8219</v>
      </c>
      <c r="G290">
        <v>38</v>
      </c>
    </row>
    <row r="291" spans="1:7" x14ac:dyDescent="0.25">
      <c r="A291">
        <v>709</v>
      </c>
      <c r="B291" t="s">
        <v>8221</v>
      </c>
      <c r="C291">
        <v>2</v>
      </c>
      <c r="E291">
        <v>409</v>
      </c>
      <c r="F291" t="s">
        <v>8219</v>
      </c>
      <c r="G291">
        <v>15</v>
      </c>
    </row>
    <row r="292" spans="1:7" x14ac:dyDescent="0.25">
      <c r="A292">
        <v>710</v>
      </c>
      <c r="B292" t="s">
        <v>8221</v>
      </c>
      <c r="C292">
        <v>0</v>
      </c>
      <c r="E292">
        <v>410</v>
      </c>
      <c r="F292" t="s">
        <v>8219</v>
      </c>
      <c r="G292">
        <v>7</v>
      </c>
    </row>
    <row r="293" spans="1:7" x14ac:dyDescent="0.25">
      <c r="A293">
        <v>711</v>
      </c>
      <c r="B293" t="s">
        <v>8221</v>
      </c>
      <c r="C293">
        <v>338</v>
      </c>
      <c r="E293">
        <v>411</v>
      </c>
      <c r="F293" t="s">
        <v>8219</v>
      </c>
      <c r="G293">
        <v>241</v>
      </c>
    </row>
    <row r="294" spans="1:7" x14ac:dyDescent="0.25">
      <c r="A294">
        <v>712</v>
      </c>
      <c r="B294" t="s">
        <v>8221</v>
      </c>
      <c r="C294">
        <v>4</v>
      </c>
      <c r="E294">
        <v>412</v>
      </c>
      <c r="F294" t="s">
        <v>8219</v>
      </c>
      <c r="G294">
        <v>55</v>
      </c>
    </row>
    <row r="295" spans="1:7" x14ac:dyDescent="0.25">
      <c r="A295">
        <v>713</v>
      </c>
      <c r="B295" t="s">
        <v>8221</v>
      </c>
      <c r="C295">
        <v>1</v>
      </c>
      <c r="E295">
        <v>413</v>
      </c>
      <c r="F295" t="s">
        <v>8219</v>
      </c>
      <c r="G295">
        <v>171</v>
      </c>
    </row>
    <row r="296" spans="1:7" x14ac:dyDescent="0.25">
      <c r="A296">
        <v>714</v>
      </c>
      <c r="B296" t="s">
        <v>8221</v>
      </c>
      <c r="C296">
        <v>28</v>
      </c>
      <c r="E296">
        <v>414</v>
      </c>
      <c r="F296" t="s">
        <v>8219</v>
      </c>
      <c r="G296">
        <v>208</v>
      </c>
    </row>
    <row r="297" spans="1:7" x14ac:dyDescent="0.25">
      <c r="A297">
        <v>715</v>
      </c>
      <c r="B297" t="s">
        <v>8221</v>
      </c>
      <c r="C297">
        <v>12</v>
      </c>
      <c r="E297">
        <v>415</v>
      </c>
      <c r="F297" t="s">
        <v>8219</v>
      </c>
      <c r="G297">
        <v>21</v>
      </c>
    </row>
    <row r="298" spans="1:7" x14ac:dyDescent="0.25">
      <c r="A298">
        <v>716</v>
      </c>
      <c r="B298" t="s">
        <v>8221</v>
      </c>
      <c r="C298">
        <v>16</v>
      </c>
      <c r="E298">
        <v>416</v>
      </c>
      <c r="F298" t="s">
        <v>8219</v>
      </c>
      <c r="G298">
        <v>25</v>
      </c>
    </row>
    <row r="299" spans="1:7" x14ac:dyDescent="0.25">
      <c r="A299">
        <v>717</v>
      </c>
      <c r="B299" t="s">
        <v>8221</v>
      </c>
      <c r="C299">
        <v>4</v>
      </c>
      <c r="E299">
        <v>417</v>
      </c>
      <c r="F299" t="s">
        <v>8219</v>
      </c>
      <c r="G299">
        <v>52</v>
      </c>
    </row>
    <row r="300" spans="1:7" x14ac:dyDescent="0.25">
      <c r="A300">
        <v>718</v>
      </c>
      <c r="B300" t="s">
        <v>8221</v>
      </c>
      <c r="C300">
        <v>4</v>
      </c>
      <c r="E300">
        <v>418</v>
      </c>
      <c r="F300" t="s">
        <v>8219</v>
      </c>
      <c r="G300">
        <v>104</v>
      </c>
    </row>
    <row r="301" spans="1:7" x14ac:dyDescent="0.25">
      <c r="A301">
        <v>719</v>
      </c>
      <c r="B301" t="s">
        <v>8221</v>
      </c>
      <c r="C301">
        <v>10</v>
      </c>
      <c r="E301">
        <v>419</v>
      </c>
      <c r="F301" t="s">
        <v>8219</v>
      </c>
      <c r="G301">
        <v>73</v>
      </c>
    </row>
    <row r="302" spans="1:7" x14ac:dyDescent="0.25">
      <c r="A302">
        <v>760</v>
      </c>
      <c r="B302" t="s">
        <v>8221</v>
      </c>
      <c r="C302">
        <v>0</v>
      </c>
      <c r="E302">
        <v>520</v>
      </c>
      <c r="F302" t="s">
        <v>8219</v>
      </c>
      <c r="G302">
        <v>34</v>
      </c>
    </row>
    <row r="303" spans="1:7" x14ac:dyDescent="0.25">
      <c r="A303">
        <v>761</v>
      </c>
      <c r="B303" t="s">
        <v>8221</v>
      </c>
      <c r="C303">
        <v>6</v>
      </c>
      <c r="E303">
        <v>521</v>
      </c>
      <c r="F303" t="s">
        <v>8219</v>
      </c>
      <c r="G303">
        <v>56</v>
      </c>
    </row>
    <row r="304" spans="1:7" x14ac:dyDescent="0.25">
      <c r="A304">
        <v>762</v>
      </c>
      <c r="B304" t="s">
        <v>8221</v>
      </c>
      <c r="C304">
        <v>0</v>
      </c>
      <c r="E304">
        <v>522</v>
      </c>
      <c r="F304" t="s">
        <v>8219</v>
      </c>
      <c r="G304">
        <v>31</v>
      </c>
    </row>
    <row r="305" spans="1:7" x14ac:dyDescent="0.25">
      <c r="A305">
        <v>763</v>
      </c>
      <c r="B305" t="s">
        <v>8221</v>
      </c>
      <c r="C305">
        <v>1</v>
      </c>
      <c r="E305">
        <v>523</v>
      </c>
      <c r="F305" t="s">
        <v>8219</v>
      </c>
      <c r="G305">
        <v>84</v>
      </c>
    </row>
    <row r="306" spans="1:7" x14ac:dyDescent="0.25">
      <c r="A306">
        <v>764</v>
      </c>
      <c r="B306" t="s">
        <v>8221</v>
      </c>
      <c r="C306">
        <v>0</v>
      </c>
      <c r="E306">
        <v>524</v>
      </c>
      <c r="F306" t="s">
        <v>8219</v>
      </c>
      <c r="G306">
        <v>130</v>
      </c>
    </row>
    <row r="307" spans="1:7" x14ac:dyDescent="0.25">
      <c r="A307">
        <v>765</v>
      </c>
      <c r="B307" t="s">
        <v>8221</v>
      </c>
      <c r="C307">
        <v>44</v>
      </c>
      <c r="E307">
        <v>525</v>
      </c>
      <c r="F307" t="s">
        <v>8219</v>
      </c>
      <c r="G307">
        <v>12</v>
      </c>
    </row>
    <row r="308" spans="1:7" x14ac:dyDescent="0.25">
      <c r="A308">
        <v>766</v>
      </c>
      <c r="B308" t="s">
        <v>8221</v>
      </c>
      <c r="C308">
        <v>0</v>
      </c>
      <c r="E308">
        <v>526</v>
      </c>
      <c r="F308" t="s">
        <v>8219</v>
      </c>
      <c r="G308">
        <v>23</v>
      </c>
    </row>
    <row r="309" spans="1:7" x14ac:dyDescent="0.25">
      <c r="A309">
        <v>767</v>
      </c>
      <c r="B309" t="s">
        <v>8221</v>
      </c>
      <c r="C309">
        <v>3</v>
      </c>
      <c r="E309">
        <v>527</v>
      </c>
      <c r="F309" t="s">
        <v>8219</v>
      </c>
      <c r="G309">
        <v>158</v>
      </c>
    </row>
    <row r="310" spans="1:7" x14ac:dyDescent="0.25">
      <c r="A310">
        <v>768</v>
      </c>
      <c r="B310" t="s">
        <v>8221</v>
      </c>
      <c r="C310">
        <v>0</v>
      </c>
      <c r="E310">
        <v>528</v>
      </c>
      <c r="F310" t="s">
        <v>8219</v>
      </c>
      <c r="G310">
        <v>30</v>
      </c>
    </row>
    <row r="311" spans="1:7" x14ac:dyDescent="0.25">
      <c r="A311">
        <v>769</v>
      </c>
      <c r="B311" t="s">
        <v>8221</v>
      </c>
      <c r="C311">
        <v>52</v>
      </c>
      <c r="E311">
        <v>529</v>
      </c>
      <c r="F311" t="s">
        <v>8219</v>
      </c>
      <c r="G311">
        <v>18</v>
      </c>
    </row>
    <row r="312" spans="1:7" x14ac:dyDescent="0.25">
      <c r="A312">
        <v>770</v>
      </c>
      <c r="B312" t="s">
        <v>8221</v>
      </c>
      <c r="C312">
        <v>0</v>
      </c>
      <c r="E312">
        <v>530</v>
      </c>
      <c r="F312" t="s">
        <v>8219</v>
      </c>
      <c r="G312">
        <v>29</v>
      </c>
    </row>
    <row r="313" spans="1:7" x14ac:dyDescent="0.25">
      <c r="A313">
        <v>771</v>
      </c>
      <c r="B313" t="s">
        <v>8221</v>
      </c>
      <c r="C313">
        <v>1</v>
      </c>
      <c r="E313">
        <v>531</v>
      </c>
      <c r="F313" t="s">
        <v>8219</v>
      </c>
      <c r="G313">
        <v>31</v>
      </c>
    </row>
    <row r="314" spans="1:7" x14ac:dyDescent="0.25">
      <c r="A314">
        <v>772</v>
      </c>
      <c r="B314" t="s">
        <v>8221</v>
      </c>
      <c r="C314">
        <v>1</v>
      </c>
      <c r="E314">
        <v>532</v>
      </c>
      <c r="F314" t="s">
        <v>8219</v>
      </c>
      <c r="G314">
        <v>173</v>
      </c>
    </row>
    <row r="315" spans="1:7" x14ac:dyDescent="0.25">
      <c r="A315">
        <v>773</v>
      </c>
      <c r="B315" t="s">
        <v>8221</v>
      </c>
      <c r="C315">
        <v>2</v>
      </c>
      <c r="E315">
        <v>533</v>
      </c>
      <c r="F315" t="s">
        <v>8219</v>
      </c>
      <c r="G315">
        <v>17</v>
      </c>
    </row>
    <row r="316" spans="1:7" x14ac:dyDescent="0.25">
      <c r="A316">
        <v>774</v>
      </c>
      <c r="B316" t="s">
        <v>8221</v>
      </c>
      <c r="C316">
        <v>9</v>
      </c>
      <c r="E316">
        <v>534</v>
      </c>
      <c r="F316" t="s">
        <v>8219</v>
      </c>
      <c r="G316">
        <v>48</v>
      </c>
    </row>
    <row r="317" spans="1:7" x14ac:dyDescent="0.25">
      <c r="A317">
        <v>775</v>
      </c>
      <c r="B317" t="s">
        <v>8221</v>
      </c>
      <c r="C317">
        <v>5</v>
      </c>
      <c r="E317">
        <v>535</v>
      </c>
      <c r="F317" t="s">
        <v>8219</v>
      </c>
      <c r="G317">
        <v>59</v>
      </c>
    </row>
    <row r="318" spans="1:7" x14ac:dyDescent="0.25">
      <c r="A318">
        <v>776</v>
      </c>
      <c r="B318" t="s">
        <v>8221</v>
      </c>
      <c r="C318">
        <v>57</v>
      </c>
      <c r="E318">
        <v>536</v>
      </c>
      <c r="F318" t="s">
        <v>8219</v>
      </c>
      <c r="G318">
        <v>39</v>
      </c>
    </row>
    <row r="319" spans="1:7" x14ac:dyDescent="0.25">
      <c r="A319">
        <v>777</v>
      </c>
      <c r="B319" t="s">
        <v>8221</v>
      </c>
      <c r="C319">
        <v>3</v>
      </c>
      <c r="E319">
        <v>537</v>
      </c>
      <c r="F319" t="s">
        <v>8219</v>
      </c>
      <c r="G319">
        <v>59</v>
      </c>
    </row>
    <row r="320" spans="1:7" x14ac:dyDescent="0.25">
      <c r="A320">
        <v>778</v>
      </c>
      <c r="B320" t="s">
        <v>8221</v>
      </c>
      <c r="C320">
        <v>1</v>
      </c>
      <c r="E320">
        <v>538</v>
      </c>
      <c r="F320" t="s">
        <v>8219</v>
      </c>
      <c r="G320">
        <v>60</v>
      </c>
    </row>
    <row r="321" spans="1:7" x14ac:dyDescent="0.25">
      <c r="A321">
        <v>779</v>
      </c>
      <c r="B321" t="s">
        <v>8221</v>
      </c>
      <c r="C321">
        <v>6</v>
      </c>
      <c r="E321">
        <v>539</v>
      </c>
      <c r="F321" t="s">
        <v>8219</v>
      </c>
      <c r="G321">
        <v>20</v>
      </c>
    </row>
    <row r="322" spans="1:7" x14ac:dyDescent="0.25">
      <c r="A322">
        <v>860</v>
      </c>
      <c r="B322" t="s">
        <v>8221</v>
      </c>
      <c r="C322">
        <v>48</v>
      </c>
      <c r="E322">
        <v>640</v>
      </c>
      <c r="F322" t="s">
        <v>8219</v>
      </c>
      <c r="G322">
        <v>2</v>
      </c>
    </row>
    <row r="323" spans="1:7" x14ac:dyDescent="0.25">
      <c r="A323">
        <v>861</v>
      </c>
      <c r="B323" t="s">
        <v>8221</v>
      </c>
      <c r="C323">
        <v>2</v>
      </c>
      <c r="E323">
        <v>641</v>
      </c>
      <c r="F323" t="s">
        <v>8219</v>
      </c>
      <c r="G323">
        <v>315</v>
      </c>
    </row>
    <row r="324" spans="1:7" x14ac:dyDescent="0.25">
      <c r="A324">
        <v>862</v>
      </c>
      <c r="B324" t="s">
        <v>8221</v>
      </c>
      <c r="C324">
        <v>4</v>
      </c>
      <c r="E324">
        <v>642</v>
      </c>
      <c r="F324" t="s">
        <v>8219</v>
      </c>
      <c r="G324">
        <v>2174</v>
      </c>
    </row>
    <row r="325" spans="1:7" x14ac:dyDescent="0.25">
      <c r="A325">
        <v>863</v>
      </c>
      <c r="B325" t="s">
        <v>8221</v>
      </c>
      <c r="C325">
        <v>5</v>
      </c>
      <c r="E325">
        <v>643</v>
      </c>
      <c r="F325" t="s">
        <v>8219</v>
      </c>
      <c r="G325">
        <v>152</v>
      </c>
    </row>
    <row r="326" spans="1:7" x14ac:dyDescent="0.25">
      <c r="A326">
        <v>864</v>
      </c>
      <c r="B326" t="s">
        <v>8221</v>
      </c>
      <c r="C326">
        <v>79</v>
      </c>
      <c r="E326">
        <v>644</v>
      </c>
      <c r="F326" t="s">
        <v>8219</v>
      </c>
      <c r="G326">
        <v>1021</v>
      </c>
    </row>
    <row r="327" spans="1:7" x14ac:dyDescent="0.25">
      <c r="A327">
        <v>865</v>
      </c>
      <c r="B327" t="s">
        <v>8221</v>
      </c>
      <c r="C327">
        <v>2</v>
      </c>
      <c r="E327">
        <v>645</v>
      </c>
      <c r="F327" t="s">
        <v>8219</v>
      </c>
      <c r="G327">
        <v>237</v>
      </c>
    </row>
    <row r="328" spans="1:7" x14ac:dyDescent="0.25">
      <c r="A328">
        <v>866</v>
      </c>
      <c r="B328" t="s">
        <v>8221</v>
      </c>
      <c r="C328">
        <v>11</v>
      </c>
      <c r="E328">
        <v>646</v>
      </c>
      <c r="F328" t="s">
        <v>8219</v>
      </c>
      <c r="G328">
        <v>27</v>
      </c>
    </row>
    <row r="329" spans="1:7" x14ac:dyDescent="0.25">
      <c r="A329">
        <v>867</v>
      </c>
      <c r="B329" t="s">
        <v>8221</v>
      </c>
      <c r="C329">
        <v>11</v>
      </c>
      <c r="E329">
        <v>647</v>
      </c>
      <c r="F329" t="s">
        <v>8219</v>
      </c>
      <c r="G329">
        <v>17</v>
      </c>
    </row>
    <row r="330" spans="1:7" x14ac:dyDescent="0.25">
      <c r="A330">
        <v>868</v>
      </c>
      <c r="B330" t="s">
        <v>8221</v>
      </c>
      <c r="C330">
        <v>1</v>
      </c>
      <c r="E330">
        <v>648</v>
      </c>
      <c r="F330" t="s">
        <v>8219</v>
      </c>
      <c r="G330">
        <v>27</v>
      </c>
    </row>
    <row r="331" spans="1:7" x14ac:dyDescent="0.25">
      <c r="A331">
        <v>869</v>
      </c>
      <c r="B331" t="s">
        <v>8221</v>
      </c>
      <c r="C331">
        <v>3</v>
      </c>
      <c r="E331">
        <v>649</v>
      </c>
      <c r="F331" t="s">
        <v>8219</v>
      </c>
      <c r="G331">
        <v>82</v>
      </c>
    </row>
    <row r="332" spans="1:7" x14ac:dyDescent="0.25">
      <c r="A332">
        <v>870</v>
      </c>
      <c r="B332" t="s">
        <v>8221</v>
      </c>
      <c r="C332">
        <v>5</v>
      </c>
      <c r="E332">
        <v>650</v>
      </c>
      <c r="F332" t="s">
        <v>8219</v>
      </c>
      <c r="G332">
        <v>48</v>
      </c>
    </row>
    <row r="333" spans="1:7" x14ac:dyDescent="0.25">
      <c r="A333">
        <v>871</v>
      </c>
      <c r="B333" t="s">
        <v>8221</v>
      </c>
      <c r="C333">
        <v>12</v>
      </c>
      <c r="E333">
        <v>651</v>
      </c>
      <c r="F333" t="s">
        <v>8219</v>
      </c>
      <c r="G333">
        <v>105</v>
      </c>
    </row>
    <row r="334" spans="1:7" x14ac:dyDescent="0.25">
      <c r="A334">
        <v>872</v>
      </c>
      <c r="B334" t="s">
        <v>8221</v>
      </c>
      <c r="C334">
        <v>2</v>
      </c>
      <c r="E334">
        <v>652</v>
      </c>
      <c r="F334" t="s">
        <v>8219</v>
      </c>
      <c r="G334">
        <v>28</v>
      </c>
    </row>
    <row r="335" spans="1:7" x14ac:dyDescent="0.25">
      <c r="A335">
        <v>873</v>
      </c>
      <c r="B335" t="s">
        <v>8221</v>
      </c>
      <c r="C335">
        <v>5</v>
      </c>
      <c r="E335">
        <v>653</v>
      </c>
      <c r="F335" t="s">
        <v>8219</v>
      </c>
      <c r="G335">
        <v>1107</v>
      </c>
    </row>
    <row r="336" spans="1:7" x14ac:dyDescent="0.25">
      <c r="A336">
        <v>874</v>
      </c>
      <c r="B336" t="s">
        <v>8221</v>
      </c>
      <c r="C336">
        <v>21</v>
      </c>
      <c r="E336">
        <v>654</v>
      </c>
      <c r="F336" t="s">
        <v>8219</v>
      </c>
      <c r="G336">
        <v>1013</v>
      </c>
    </row>
    <row r="337" spans="1:7" x14ac:dyDescent="0.25">
      <c r="A337">
        <v>875</v>
      </c>
      <c r="B337" t="s">
        <v>8221</v>
      </c>
      <c r="C337">
        <v>0</v>
      </c>
      <c r="E337">
        <v>655</v>
      </c>
      <c r="F337" t="s">
        <v>8219</v>
      </c>
      <c r="G337">
        <v>274</v>
      </c>
    </row>
    <row r="338" spans="1:7" x14ac:dyDescent="0.25">
      <c r="A338">
        <v>876</v>
      </c>
      <c r="B338" t="s">
        <v>8221</v>
      </c>
      <c r="C338">
        <v>45</v>
      </c>
      <c r="E338">
        <v>656</v>
      </c>
      <c r="F338" t="s">
        <v>8219</v>
      </c>
      <c r="G338">
        <v>87</v>
      </c>
    </row>
    <row r="339" spans="1:7" x14ac:dyDescent="0.25">
      <c r="A339">
        <v>877</v>
      </c>
      <c r="B339" t="s">
        <v>8221</v>
      </c>
      <c r="C339">
        <v>29</v>
      </c>
      <c r="E339">
        <v>657</v>
      </c>
      <c r="F339" t="s">
        <v>8219</v>
      </c>
      <c r="G339">
        <v>99</v>
      </c>
    </row>
    <row r="340" spans="1:7" x14ac:dyDescent="0.25">
      <c r="A340">
        <v>878</v>
      </c>
      <c r="B340" t="s">
        <v>8221</v>
      </c>
      <c r="C340">
        <v>2</v>
      </c>
      <c r="E340">
        <v>658</v>
      </c>
      <c r="F340" t="s">
        <v>8219</v>
      </c>
      <c r="G340">
        <v>276</v>
      </c>
    </row>
    <row r="341" spans="1:7" x14ac:dyDescent="0.25">
      <c r="A341">
        <v>879</v>
      </c>
      <c r="B341" t="s">
        <v>8221</v>
      </c>
      <c r="C341">
        <v>30</v>
      </c>
      <c r="E341">
        <v>659</v>
      </c>
      <c r="F341" t="s">
        <v>8219</v>
      </c>
      <c r="G341">
        <v>21</v>
      </c>
    </row>
    <row r="342" spans="1:7" x14ac:dyDescent="0.25">
      <c r="A342">
        <v>880</v>
      </c>
      <c r="B342" t="s">
        <v>8221</v>
      </c>
      <c r="C342">
        <v>8</v>
      </c>
      <c r="E342">
        <v>720</v>
      </c>
      <c r="F342" t="s">
        <v>8219</v>
      </c>
      <c r="G342">
        <v>41</v>
      </c>
    </row>
    <row r="343" spans="1:7" x14ac:dyDescent="0.25">
      <c r="A343">
        <v>881</v>
      </c>
      <c r="B343" t="s">
        <v>8221</v>
      </c>
      <c r="C343">
        <v>1</v>
      </c>
      <c r="E343">
        <v>721</v>
      </c>
      <c r="F343" t="s">
        <v>8219</v>
      </c>
      <c r="G343">
        <v>119</v>
      </c>
    </row>
    <row r="344" spans="1:7" x14ac:dyDescent="0.25">
      <c r="A344">
        <v>882</v>
      </c>
      <c r="B344" t="s">
        <v>8221</v>
      </c>
      <c r="C344">
        <v>14</v>
      </c>
      <c r="E344">
        <v>722</v>
      </c>
      <c r="F344" t="s">
        <v>8219</v>
      </c>
      <c r="G344">
        <v>153</v>
      </c>
    </row>
    <row r="345" spans="1:7" x14ac:dyDescent="0.25">
      <c r="A345">
        <v>883</v>
      </c>
      <c r="B345" t="s">
        <v>8221</v>
      </c>
      <c r="C345">
        <v>24</v>
      </c>
      <c r="E345">
        <v>723</v>
      </c>
      <c r="F345" t="s">
        <v>8219</v>
      </c>
      <c r="G345">
        <v>100</v>
      </c>
    </row>
    <row r="346" spans="1:7" x14ac:dyDescent="0.25">
      <c r="A346">
        <v>884</v>
      </c>
      <c r="B346" t="s">
        <v>8221</v>
      </c>
      <c r="C346">
        <v>2</v>
      </c>
      <c r="E346">
        <v>724</v>
      </c>
      <c r="F346" t="s">
        <v>8219</v>
      </c>
      <c r="G346">
        <v>143</v>
      </c>
    </row>
    <row r="347" spans="1:7" x14ac:dyDescent="0.25">
      <c r="A347">
        <v>885</v>
      </c>
      <c r="B347" t="s">
        <v>8221</v>
      </c>
      <c r="C347">
        <v>21</v>
      </c>
      <c r="E347">
        <v>725</v>
      </c>
      <c r="F347" t="s">
        <v>8219</v>
      </c>
      <c r="G347">
        <v>140</v>
      </c>
    </row>
    <row r="348" spans="1:7" x14ac:dyDescent="0.25">
      <c r="A348">
        <v>886</v>
      </c>
      <c r="B348" t="s">
        <v>8221</v>
      </c>
      <c r="C348">
        <v>7</v>
      </c>
      <c r="E348">
        <v>726</v>
      </c>
      <c r="F348" t="s">
        <v>8219</v>
      </c>
      <c r="G348">
        <v>35</v>
      </c>
    </row>
    <row r="349" spans="1:7" x14ac:dyDescent="0.25">
      <c r="A349">
        <v>887</v>
      </c>
      <c r="B349" t="s">
        <v>8221</v>
      </c>
      <c r="C349">
        <v>0</v>
      </c>
      <c r="E349">
        <v>727</v>
      </c>
      <c r="F349" t="s">
        <v>8219</v>
      </c>
      <c r="G349">
        <v>149</v>
      </c>
    </row>
    <row r="350" spans="1:7" x14ac:dyDescent="0.25">
      <c r="A350">
        <v>888</v>
      </c>
      <c r="B350" t="s">
        <v>8221</v>
      </c>
      <c r="C350">
        <v>4</v>
      </c>
      <c r="E350">
        <v>728</v>
      </c>
      <c r="F350" t="s">
        <v>8219</v>
      </c>
      <c r="G350">
        <v>130</v>
      </c>
    </row>
    <row r="351" spans="1:7" x14ac:dyDescent="0.25">
      <c r="A351">
        <v>889</v>
      </c>
      <c r="B351" t="s">
        <v>8221</v>
      </c>
      <c r="C351">
        <v>32</v>
      </c>
      <c r="E351">
        <v>729</v>
      </c>
      <c r="F351" t="s">
        <v>8219</v>
      </c>
      <c r="G351">
        <v>120</v>
      </c>
    </row>
    <row r="352" spans="1:7" x14ac:dyDescent="0.25">
      <c r="A352">
        <v>890</v>
      </c>
      <c r="B352" t="s">
        <v>8221</v>
      </c>
      <c r="C352">
        <v>4</v>
      </c>
      <c r="E352">
        <v>730</v>
      </c>
      <c r="F352" t="s">
        <v>8219</v>
      </c>
      <c r="G352">
        <v>265</v>
      </c>
    </row>
    <row r="353" spans="1:7" x14ac:dyDescent="0.25">
      <c r="A353">
        <v>891</v>
      </c>
      <c r="B353" t="s">
        <v>8221</v>
      </c>
      <c r="C353">
        <v>9</v>
      </c>
      <c r="E353">
        <v>731</v>
      </c>
      <c r="F353" t="s">
        <v>8219</v>
      </c>
      <c r="G353">
        <v>71</v>
      </c>
    </row>
    <row r="354" spans="1:7" x14ac:dyDescent="0.25">
      <c r="A354">
        <v>892</v>
      </c>
      <c r="B354" t="s">
        <v>8221</v>
      </c>
      <c r="C354">
        <v>17</v>
      </c>
      <c r="E354">
        <v>732</v>
      </c>
      <c r="F354" t="s">
        <v>8219</v>
      </c>
      <c r="G354">
        <v>13</v>
      </c>
    </row>
    <row r="355" spans="1:7" x14ac:dyDescent="0.25">
      <c r="A355">
        <v>893</v>
      </c>
      <c r="B355" t="s">
        <v>8221</v>
      </c>
      <c r="C355">
        <v>5</v>
      </c>
      <c r="E355">
        <v>733</v>
      </c>
      <c r="F355" t="s">
        <v>8219</v>
      </c>
      <c r="G355">
        <v>169</v>
      </c>
    </row>
    <row r="356" spans="1:7" x14ac:dyDescent="0.25">
      <c r="A356">
        <v>894</v>
      </c>
      <c r="B356" t="s">
        <v>8221</v>
      </c>
      <c r="C356">
        <v>53</v>
      </c>
      <c r="E356">
        <v>734</v>
      </c>
      <c r="F356" t="s">
        <v>8219</v>
      </c>
      <c r="G356">
        <v>57</v>
      </c>
    </row>
    <row r="357" spans="1:7" x14ac:dyDescent="0.25">
      <c r="A357">
        <v>895</v>
      </c>
      <c r="B357" t="s">
        <v>8221</v>
      </c>
      <c r="C357">
        <v>7</v>
      </c>
      <c r="E357">
        <v>735</v>
      </c>
      <c r="F357" t="s">
        <v>8219</v>
      </c>
      <c r="G357">
        <v>229</v>
      </c>
    </row>
    <row r="358" spans="1:7" x14ac:dyDescent="0.25">
      <c r="A358">
        <v>896</v>
      </c>
      <c r="B358" t="s">
        <v>8221</v>
      </c>
      <c r="C358">
        <v>72</v>
      </c>
      <c r="E358">
        <v>736</v>
      </c>
      <c r="F358" t="s">
        <v>8219</v>
      </c>
      <c r="G358">
        <v>108</v>
      </c>
    </row>
    <row r="359" spans="1:7" x14ac:dyDescent="0.25">
      <c r="A359">
        <v>897</v>
      </c>
      <c r="B359" t="s">
        <v>8221</v>
      </c>
      <c r="C359">
        <v>0</v>
      </c>
      <c r="E359">
        <v>737</v>
      </c>
      <c r="F359" t="s">
        <v>8219</v>
      </c>
      <c r="G359">
        <v>108</v>
      </c>
    </row>
    <row r="360" spans="1:7" x14ac:dyDescent="0.25">
      <c r="A360">
        <v>898</v>
      </c>
      <c r="B360" t="s">
        <v>8221</v>
      </c>
      <c r="C360">
        <v>2</v>
      </c>
      <c r="E360">
        <v>738</v>
      </c>
      <c r="F360" t="s">
        <v>8219</v>
      </c>
      <c r="G360">
        <v>41</v>
      </c>
    </row>
    <row r="361" spans="1:7" x14ac:dyDescent="0.25">
      <c r="A361">
        <v>899</v>
      </c>
      <c r="B361" t="s">
        <v>8221</v>
      </c>
      <c r="C361">
        <v>8</v>
      </c>
      <c r="E361">
        <v>739</v>
      </c>
      <c r="F361" t="s">
        <v>8219</v>
      </c>
      <c r="G361">
        <v>139</v>
      </c>
    </row>
    <row r="362" spans="1:7" x14ac:dyDescent="0.25">
      <c r="A362">
        <v>900</v>
      </c>
      <c r="B362" t="s">
        <v>8221</v>
      </c>
      <c r="C362">
        <v>2</v>
      </c>
      <c r="E362">
        <v>740</v>
      </c>
      <c r="F362" t="s">
        <v>8219</v>
      </c>
      <c r="G362">
        <v>19</v>
      </c>
    </row>
    <row r="363" spans="1:7" x14ac:dyDescent="0.25">
      <c r="A363">
        <v>901</v>
      </c>
      <c r="B363" t="s">
        <v>8221</v>
      </c>
      <c r="C363">
        <v>0</v>
      </c>
      <c r="E363">
        <v>741</v>
      </c>
      <c r="F363" t="s">
        <v>8219</v>
      </c>
      <c r="G363">
        <v>94</v>
      </c>
    </row>
    <row r="364" spans="1:7" x14ac:dyDescent="0.25">
      <c r="A364">
        <v>902</v>
      </c>
      <c r="B364" t="s">
        <v>8221</v>
      </c>
      <c r="C364">
        <v>3</v>
      </c>
      <c r="E364">
        <v>742</v>
      </c>
      <c r="F364" t="s">
        <v>8219</v>
      </c>
      <c r="G364">
        <v>23</v>
      </c>
    </row>
    <row r="365" spans="1:7" x14ac:dyDescent="0.25">
      <c r="A365">
        <v>903</v>
      </c>
      <c r="B365" t="s">
        <v>8221</v>
      </c>
      <c r="C365">
        <v>4</v>
      </c>
      <c r="E365">
        <v>743</v>
      </c>
      <c r="F365" t="s">
        <v>8219</v>
      </c>
      <c r="G365">
        <v>15</v>
      </c>
    </row>
    <row r="366" spans="1:7" x14ac:dyDescent="0.25">
      <c r="A366">
        <v>904</v>
      </c>
      <c r="B366" t="s">
        <v>8221</v>
      </c>
      <c r="C366">
        <v>3</v>
      </c>
      <c r="E366">
        <v>744</v>
      </c>
      <c r="F366" t="s">
        <v>8219</v>
      </c>
      <c r="G366">
        <v>62</v>
      </c>
    </row>
    <row r="367" spans="1:7" x14ac:dyDescent="0.25">
      <c r="A367">
        <v>905</v>
      </c>
      <c r="B367" t="s">
        <v>8221</v>
      </c>
      <c r="C367">
        <v>6</v>
      </c>
      <c r="E367">
        <v>745</v>
      </c>
      <c r="F367" t="s">
        <v>8219</v>
      </c>
      <c r="G367">
        <v>74</v>
      </c>
    </row>
    <row r="368" spans="1:7" x14ac:dyDescent="0.25">
      <c r="A368">
        <v>906</v>
      </c>
      <c r="B368" t="s">
        <v>8221</v>
      </c>
      <c r="C368">
        <v>0</v>
      </c>
      <c r="E368">
        <v>746</v>
      </c>
      <c r="F368" t="s">
        <v>8219</v>
      </c>
      <c r="G368">
        <v>97</v>
      </c>
    </row>
    <row r="369" spans="1:7" x14ac:dyDescent="0.25">
      <c r="A369">
        <v>907</v>
      </c>
      <c r="B369" t="s">
        <v>8221</v>
      </c>
      <c r="C369">
        <v>0</v>
      </c>
      <c r="E369">
        <v>747</v>
      </c>
      <c r="F369" t="s">
        <v>8219</v>
      </c>
      <c r="G369">
        <v>55</v>
      </c>
    </row>
    <row r="370" spans="1:7" x14ac:dyDescent="0.25">
      <c r="A370">
        <v>908</v>
      </c>
      <c r="B370" t="s">
        <v>8221</v>
      </c>
      <c r="C370">
        <v>0</v>
      </c>
      <c r="E370">
        <v>748</v>
      </c>
      <c r="F370" t="s">
        <v>8219</v>
      </c>
      <c r="G370">
        <v>44</v>
      </c>
    </row>
    <row r="371" spans="1:7" x14ac:dyDescent="0.25">
      <c r="A371">
        <v>909</v>
      </c>
      <c r="B371" t="s">
        <v>8221</v>
      </c>
      <c r="C371">
        <v>8</v>
      </c>
      <c r="E371">
        <v>749</v>
      </c>
      <c r="F371" t="s">
        <v>8219</v>
      </c>
      <c r="G371">
        <v>110</v>
      </c>
    </row>
    <row r="372" spans="1:7" x14ac:dyDescent="0.25">
      <c r="A372">
        <v>910</v>
      </c>
      <c r="B372" t="s">
        <v>8221</v>
      </c>
      <c r="C372">
        <v>5</v>
      </c>
      <c r="E372">
        <v>750</v>
      </c>
      <c r="F372" t="s">
        <v>8219</v>
      </c>
      <c r="G372">
        <v>59</v>
      </c>
    </row>
    <row r="373" spans="1:7" x14ac:dyDescent="0.25">
      <c r="A373">
        <v>911</v>
      </c>
      <c r="B373" t="s">
        <v>8221</v>
      </c>
      <c r="C373">
        <v>0</v>
      </c>
      <c r="E373">
        <v>751</v>
      </c>
      <c r="F373" t="s">
        <v>8219</v>
      </c>
      <c r="G373">
        <v>62</v>
      </c>
    </row>
    <row r="374" spans="1:7" x14ac:dyDescent="0.25">
      <c r="A374">
        <v>912</v>
      </c>
      <c r="B374" t="s">
        <v>8221</v>
      </c>
      <c r="C374">
        <v>2</v>
      </c>
      <c r="E374">
        <v>752</v>
      </c>
      <c r="F374" t="s">
        <v>8219</v>
      </c>
      <c r="G374">
        <v>105</v>
      </c>
    </row>
    <row r="375" spans="1:7" x14ac:dyDescent="0.25">
      <c r="A375">
        <v>913</v>
      </c>
      <c r="B375" t="s">
        <v>8221</v>
      </c>
      <c r="C375">
        <v>24</v>
      </c>
      <c r="E375">
        <v>753</v>
      </c>
      <c r="F375" t="s">
        <v>8219</v>
      </c>
      <c r="G375">
        <v>26</v>
      </c>
    </row>
    <row r="376" spans="1:7" x14ac:dyDescent="0.25">
      <c r="A376">
        <v>914</v>
      </c>
      <c r="B376" t="s">
        <v>8221</v>
      </c>
      <c r="C376">
        <v>0</v>
      </c>
      <c r="E376">
        <v>754</v>
      </c>
      <c r="F376" t="s">
        <v>8219</v>
      </c>
      <c r="G376">
        <v>49</v>
      </c>
    </row>
    <row r="377" spans="1:7" x14ac:dyDescent="0.25">
      <c r="A377">
        <v>915</v>
      </c>
      <c r="B377" t="s">
        <v>8221</v>
      </c>
      <c r="C377">
        <v>9</v>
      </c>
      <c r="E377">
        <v>755</v>
      </c>
      <c r="F377" t="s">
        <v>8219</v>
      </c>
      <c r="G377">
        <v>68</v>
      </c>
    </row>
    <row r="378" spans="1:7" x14ac:dyDescent="0.25">
      <c r="A378">
        <v>916</v>
      </c>
      <c r="B378" t="s">
        <v>8221</v>
      </c>
      <c r="C378">
        <v>0</v>
      </c>
      <c r="E378">
        <v>756</v>
      </c>
      <c r="F378" t="s">
        <v>8219</v>
      </c>
      <c r="G378">
        <v>22</v>
      </c>
    </row>
    <row r="379" spans="1:7" x14ac:dyDescent="0.25">
      <c r="A379">
        <v>917</v>
      </c>
      <c r="B379" t="s">
        <v>8221</v>
      </c>
      <c r="C379">
        <v>1</v>
      </c>
      <c r="E379">
        <v>757</v>
      </c>
      <c r="F379" t="s">
        <v>8219</v>
      </c>
      <c r="G379">
        <v>18</v>
      </c>
    </row>
    <row r="380" spans="1:7" x14ac:dyDescent="0.25">
      <c r="A380">
        <v>918</v>
      </c>
      <c r="B380" t="s">
        <v>8221</v>
      </c>
      <c r="C380">
        <v>10</v>
      </c>
      <c r="E380">
        <v>758</v>
      </c>
      <c r="F380" t="s">
        <v>8219</v>
      </c>
      <c r="G380">
        <v>19</v>
      </c>
    </row>
    <row r="381" spans="1:7" x14ac:dyDescent="0.25">
      <c r="A381">
        <v>919</v>
      </c>
      <c r="B381" t="s">
        <v>8221</v>
      </c>
      <c r="C381">
        <v>1</v>
      </c>
      <c r="E381">
        <v>759</v>
      </c>
      <c r="F381" t="s">
        <v>8219</v>
      </c>
      <c r="G381">
        <v>99</v>
      </c>
    </row>
    <row r="382" spans="1:7" x14ac:dyDescent="0.25">
      <c r="A382">
        <v>920</v>
      </c>
      <c r="B382" t="s">
        <v>8221</v>
      </c>
      <c r="C382">
        <v>0</v>
      </c>
      <c r="E382">
        <v>780</v>
      </c>
      <c r="F382" t="s">
        <v>8219</v>
      </c>
      <c r="G382">
        <v>27</v>
      </c>
    </row>
    <row r="383" spans="1:7" x14ac:dyDescent="0.25">
      <c r="A383">
        <v>921</v>
      </c>
      <c r="B383" t="s">
        <v>8221</v>
      </c>
      <c r="C383">
        <v>20</v>
      </c>
      <c r="E383">
        <v>781</v>
      </c>
      <c r="F383" t="s">
        <v>8219</v>
      </c>
      <c r="G383">
        <v>25</v>
      </c>
    </row>
    <row r="384" spans="1:7" x14ac:dyDescent="0.25">
      <c r="A384">
        <v>922</v>
      </c>
      <c r="B384" t="s">
        <v>8221</v>
      </c>
      <c r="C384">
        <v>30</v>
      </c>
      <c r="E384">
        <v>782</v>
      </c>
      <c r="F384" t="s">
        <v>8219</v>
      </c>
      <c r="G384">
        <v>14</v>
      </c>
    </row>
    <row r="385" spans="1:7" x14ac:dyDescent="0.25">
      <c r="A385">
        <v>923</v>
      </c>
      <c r="B385" t="s">
        <v>8221</v>
      </c>
      <c r="C385">
        <v>6</v>
      </c>
      <c r="E385">
        <v>783</v>
      </c>
      <c r="F385" t="s">
        <v>8219</v>
      </c>
      <c r="G385">
        <v>35</v>
      </c>
    </row>
    <row r="386" spans="1:7" x14ac:dyDescent="0.25">
      <c r="A386">
        <v>924</v>
      </c>
      <c r="B386" t="s">
        <v>8221</v>
      </c>
      <c r="C386">
        <v>15</v>
      </c>
      <c r="E386">
        <v>784</v>
      </c>
      <c r="F386" t="s">
        <v>8219</v>
      </c>
      <c r="G386">
        <v>10</v>
      </c>
    </row>
    <row r="387" spans="1:7" x14ac:dyDescent="0.25">
      <c r="A387">
        <v>925</v>
      </c>
      <c r="B387" t="s">
        <v>8221</v>
      </c>
      <c r="C387">
        <v>5</v>
      </c>
      <c r="E387">
        <v>785</v>
      </c>
      <c r="F387" t="s">
        <v>8219</v>
      </c>
      <c r="G387">
        <v>29</v>
      </c>
    </row>
    <row r="388" spans="1:7" x14ac:dyDescent="0.25">
      <c r="A388">
        <v>926</v>
      </c>
      <c r="B388" t="s">
        <v>8221</v>
      </c>
      <c r="C388">
        <v>0</v>
      </c>
      <c r="E388">
        <v>786</v>
      </c>
      <c r="F388" t="s">
        <v>8219</v>
      </c>
      <c r="G388">
        <v>44</v>
      </c>
    </row>
    <row r="389" spans="1:7" x14ac:dyDescent="0.25">
      <c r="A389">
        <v>927</v>
      </c>
      <c r="B389" t="s">
        <v>8221</v>
      </c>
      <c r="C389">
        <v>0</v>
      </c>
      <c r="E389">
        <v>787</v>
      </c>
      <c r="F389" t="s">
        <v>8219</v>
      </c>
      <c r="G389">
        <v>17</v>
      </c>
    </row>
    <row r="390" spans="1:7" x14ac:dyDescent="0.25">
      <c r="A390">
        <v>928</v>
      </c>
      <c r="B390" t="s">
        <v>8221</v>
      </c>
      <c r="C390">
        <v>28</v>
      </c>
      <c r="E390">
        <v>788</v>
      </c>
      <c r="F390" t="s">
        <v>8219</v>
      </c>
      <c r="G390">
        <v>34</v>
      </c>
    </row>
    <row r="391" spans="1:7" x14ac:dyDescent="0.25">
      <c r="A391">
        <v>929</v>
      </c>
      <c r="B391" t="s">
        <v>8221</v>
      </c>
      <c r="C391">
        <v>0</v>
      </c>
      <c r="E391">
        <v>789</v>
      </c>
      <c r="F391" t="s">
        <v>8219</v>
      </c>
      <c r="G391">
        <v>14</v>
      </c>
    </row>
    <row r="392" spans="1:7" x14ac:dyDescent="0.25">
      <c r="A392">
        <v>930</v>
      </c>
      <c r="B392" t="s">
        <v>8221</v>
      </c>
      <c r="C392">
        <v>5</v>
      </c>
      <c r="E392">
        <v>790</v>
      </c>
      <c r="F392" t="s">
        <v>8219</v>
      </c>
      <c r="G392">
        <v>156</v>
      </c>
    </row>
    <row r="393" spans="1:7" x14ac:dyDescent="0.25">
      <c r="A393">
        <v>931</v>
      </c>
      <c r="B393" t="s">
        <v>8221</v>
      </c>
      <c r="C393">
        <v>7</v>
      </c>
      <c r="E393">
        <v>791</v>
      </c>
      <c r="F393" t="s">
        <v>8219</v>
      </c>
      <c r="G393">
        <v>128</v>
      </c>
    </row>
    <row r="394" spans="1:7" x14ac:dyDescent="0.25">
      <c r="A394">
        <v>932</v>
      </c>
      <c r="B394" t="s">
        <v>8221</v>
      </c>
      <c r="C394">
        <v>30</v>
      </c>
      <c r="E394">
        <v>792</v>
      </c>
      <c r="F394" t="s">
        <v>8219</v>
      </c>
      <c r="G394">
        <v>60</v>
      </c>
    </row>
    <row r="395" spans="1:7" x14ac:dyDescent="0.25">
      <c r="A395">
        <v>933</v>
      </c>
      <c r="B395" t="s">
        <v>8221</v>
      </c>
      <c r="C395">
        <v>2</v>
      </c>
      <c r="E395">
        <v>793</v>
      </c>
      <c r="F395" t="s">
        <v>8219</v>
      </c>
      <c r="G395">
        <v>32</v>
      </c>
    </row>
    <row r="396" spans="1:7" x14ac:dyDescent="0.25">
      <c r="A396">
        <v>934</v>
      </c>
      <c r="B396" t="s">
        <v>8221</v>
      </c>
      <c r="C396">
        <v>30</v>
      </c>
      <c r="E396">
        <v>794</v>
      </c>
      <c r="F396" t="s">
        <v>8219</v>
      </c>
      <c r="G396">
        <v>53</v>
      </c>
    </row>
    <row r="397" spans="1:7" x14ac:dyDescent="0.25">
      <c r="A397">
        <v>935</v>
      </c>
      <c r="B397" t="s">
        <v>8221</v>
      </c>
      <c r="C397">
        <v>2</v>
      </c>
      <c r="E397">
        <v>795</v>
      </c>
      <c r="F397" t="s">
        <v>8219</v>
      </c>
      <c r="G397">
        <v>184</v>
      </c>
    </row>
    <row r="398" spans="1:7" x14ac:dyDescent="0.25">
      <c r="A398">
        <v>936</v>
      </c>
      <c r="B398" t="s">
        <v>8221</v>
      </c>
      <c r="C398">
        <v>0</v>
      </c>
      <c r="E398">
        <v>796</v>
      </c>
      <c r="F398" t="s">
        <v>8219</v>
      </c>
      <c r="G398">
        <v>90</v>
      </c>
    </row>
    <row r="399" spans="1:7" x14ac:dyDescent="0.25">
      <c r="A399">
        <v>937</v>
      </c>
      <c r="B399" t="s">
        <v>8221</v>
      </c>
      <c r="C399">
        <v>2</v>
      </c>
      <c r="E399">
        <v>797</v>
      </c>
      <c r="F399" t="s">
        <v>8219</v>
      </c>
      <c r="G399">
        <v>71</v>
      </c>
    </row>
    <row r="400" spans="1:7" x14ac:dyDescent="0.25">
      <c r="A400">
        <v>938</v>
      </c>
      <c r="B400" t="s">
        <v>8221</v>
      </c>
      <c r="C400">
        <v>1</v>
      </c>
      <c r="E400">
        <v>798</v>
      </c>
      <c r="F400" t="s">
        <v>8219</v>
      </c>
      <c r="G400">
        <v>87</v>
      </c>
    </row>
    <row r="401" spans="1:7" x14ac:dyDescent="0.25">
      <c r="A401">
        <v>939</v>
      </c>
      <c r="B401" t="s">
        <v>8221</v>
      </c>
      <c r="C401">
        <v>2</v>
      </c>
      <c r="E401">
        <v>799</v>
      </c>
      <c r="F401" t="s">
        <v>8219</v>
      </c>
      <c r="G401">
        <v>28</v>
      </c>
    </row>
    <row r="402" spans="1:7" x14ac:dyDescent="0.25">
      <c r="A402">
        <v>940</v>
      </c>
      <c r="B402" t="s">
        <v>8221</v>
      </c>
      <c r="C402">
        <v>14</v>
      </c>
      <c r="E402">
        <v>800</v>
      </c>
      <c r="F402" t="s">
        <v>8219</v>
      </c>
      <c r="G402">
        <v>56</v>
      </c>
    </row>
    <row r="403" spans="1:7" x14ac:dyDescent="0.25">
      <c r="A403">
        <v>941</v>
      </c>
      <c r="B403" t="s">
        <v>8221</v>
      </c>
      <c r="C403">
        <v>31</v>
      </c>
      <c r="E403">
        <v>801</v>
      </c>
      <c r="F403" t="s">
        <v>8219</v>
      </c>
      <c r="G403">
        <v>51</v>
      </c>
    </row>
    <row r="404" spans="1:7" x14ac:dyDescent="0.25">
      <c r="A404">
        <v>942</v>
      </c>
      <c r="B404" t="s">
        <v>8221</v>
      </c>
      <c r="C404">
        <v>16</v>
      </c>
      <c r="E404">
        <v>802</v>
      </c>
      <c r="F404" t="s">
        <v>8219</v>
      </c>
      <c r="G404">
        <v>75</v>
      </c>
    </row>
    <row r="405" spans="1:7" x14ac:dyDescent="0.25">
      <c r="A405">
        <v>943</v>
      </c>
      <c r="B405" t="s">
        <v>8221</v>
      </c>
      <c r="C405">
        <v>12</v>
      </c>
      <c r="E405">
        <v>803</v>
      </c>
      <c r="F405" t="s">
        <v>8219</v>
      </c>
      <c r="G405">
        <v>38</v>
      </c>
    </row>
    <row r="406" spans="1:7" x14ac:dyDescent="0.25">
      <c r="A406">
        <v>944</v>
      </c>
      <c r="B406" t="s">
        <v>8221</v>
      </c>
      <c r="C406">
        <v>96</v>
      </c>
      <c r="E406">
        <v>804</v>
      </c>
      <c r="F406" t="s">
        <v>8219</v>
      </c>
      <c r="G406">
        <v>18</v>
      </c>
    </row>
    <row r="407" spans="1:7" x14ac:dyDescent="0.25">
      <c r="A407">
        <v>945</v>
      </c>
      <c r="B407" t="s">
        <v>8221</v>
      </c>
      <c r="C407">
        <v>16</v>
      </c>
      <c r="E407">
        <v>805</v>
      </c>
      <c r="F407" t="s">
        <v>8219</v>
      </c>
      <c r="G407">
        <v>54</v>
      </c>
    </row>
    <row r="408" spans="1:7" x14ac:dyDescent="0.25">
      <c r="A408">
        <v>946</v>
      </c>
      <c r="B408" t="s">
        <v>8221</v>
      </c>
      <c r="C408">
        <v>5</v>
      </c>
      <c r="E408">
        <v>806</v>
      </c>
      <c r="F408" t="s">
        <v>8219</v>
      </c>
      <c r="G408">
        <v>71</v>
      </c>
    </row>
    <row r="409" spans="1:7" x14ac:dyDescent="0.25">
      <c r="A409">
        <v>947</v>
      </c>
      <c r="B409" t="s">
        <v>8221</v>
      </c>
      <c r="C409">
        <v>0</v>
      </c>
      <c r="E409">
        <v>807</v>
      </c>
      <c r="F409" t="s">
        <v>8219</v>
      </c>
      <c r="G409">
        <v>57</v>
      </c>
    </row>
    <row r="410" spans="1:7" x14ac:dyDescent="0.25">
      <c r="A410">
        <v>948</v>
      </c>
      <c r="B410" t="s">
        <v>8221</v>
      </c>
      <c r="C410">
        <v>8</v>
      </c>
      <c r="E410">
        <v>808</v>
      </c>
      <c r="F410" t="s">
        <v>8219</v>
      </c>
      <c r="G410">
        <v>43</v>
      </c>
    </row>
    <row r="411" spans="1:7" x14ac:dyDescent="0.25">
      <c r="A411">
        <v>949</v>
      </c>
      <c r="B411" t="s">
        <v>8221</v>
      </c>
      <c r="C411">
        <v>7</v>
      </c>
      <c r="E411">
        <v>809</v>
      </c>
      <c r="F411" t="s">
        <v>8219</v>
      </c>
      <c r="G411">
        <v>52</v>
      </c>
    </row>
    <row r="412" spans="1:7" x14ac:dyDescent="0.25">
      <c r="A412">
        <v>950</v>
      </c>
      <c r="B412" t="s">
        <v>8221</v>
      </c>
      <c r="C412">
        <v>24</v>
      </c>
      <c r="E412">
        <v>810</v>
      </c>
      <c r="F412" t="s">
        <v>8219</v>
      </c>
      <c r="G412">
        <v>27</v>
      </c>
    </row>
    <row r="413" spans="1:7" x14ac:dyDescent="0.25">
      <c r="A413">
        <v>951</v>
      </c>
      <c r="B413" t="s">
        <v>8221</v>
      </c>
      <c r="C413">
        <v>121</v>
      </c>
      <c r="E413">
        <v>811</v>
      </c>
      <c r="F413" t="s">
        <v>8219</v>
      </c>
      <c r="G413">
        <v>12</v>
      </c>
    </row>
    <row r="414" spans="1:7" x14ac:dyDescent="0.25">
      <c r="A414">
        <v>952</v>
      </c>
      <c r="B414" t="s">
        <v>8221</v>
      </c>
      <c r="C414">
        <v>196</v>
      </c>
      <c r="E414">
        <v>812</v>
      </c>
      <c r="F414" t="s">
        <v>8219</v>
      </c>
      <c r="G414">
        <v>33</v>
      </c>
    </row>
    <row r="415" spans="1:7" x14ac:dyDescent="0.25">
      <c r="A415">
        <v>953</v>
      </c>
      <c r="B415" t="s">
        <v>8221</v>
      </c>
      <c r="C415">
        <v>5</v>
      </c>
      <c r="E415">
        <v>813</v>
      </c>
      <c r="F415" t="s">
        <v>8219</v>
      </c>
      <c r="G415">
        <v>96</v>
      </c>
    </row>
    <row r="416" spans="1:7" x14ac:dyDescent="0.25">
      <c r="A416">
        <v>954</v>
      </c>
      <c r="B416" t="s">
        <v>8221</v>
      </c>
      <c r="C416">
        <v>73</v>
      </c>
      <c r="E416">
        <v>814</v>
      </c>
      <c r="F416" t="s">
        <v>8219</v>
      </c>
      <c r="G416">
        <v>28</v>
      </c>
    </row>
    <row r="417" spans="1:7" x14ac:dyDescent="0.25">
      <c r="A417">
        <v>955</v>
      </c>
      <c r="B417" t="s">
        <v>8221</v>
      </c>
      <c r="C417">
        <v>93</v>
      </c>
      <c r="E417">
        <v>815</v>
      </c>
      <c r="F417" t="s">
        <v>8219</v>
      </c>
      <c r="G417">
        <v>43</v>
      </c>
    </row>
    <row r="418" spans="1:7" x14ac:dyDescent="0.25">
      <c r="A418">
        <v>956</v>
      </c>
      <c r="B418" t="s">
        <v>8221</v>
      </c>
      <c r="C418">
        <v>17</v>
      </c>
      <c r="E418">
        <v>816</v>
      </c>
      <c r="F418" t="s">
        <v>8219</v>
      </c>
      <c r="G418">
        <v>205</v>
      </c>
    </row>
    <row r="419" spans="1:7" x14ac:dyDescent="0.25">
      <c r="A419">
        <v>957</v>
      </c>
      <c r="B419" t="s">
        <v>8221</v>
      </c>
      <c r="C419">
        <v>7</v>
      </c>
      <c r="E419">
        <v>817</v>
      </c>
      <c r="F419" t="s">
        <v>8219</v>
      </c>
      <c r="G419">
        <v>23</v>
      </c>
    </row>
    <row r="420" spans="1:7" x14ac:dyDescent="0.25">
      <c r="A420">
        <v>958</v>
      </c>
      <c r="B420" t="s">
        <v>8221</v>
      </c>
      <c r="C420">
        <v>17</v>
      </c>
      <c r="E420">
        <v>818</v>
      </c>
      <c r="F420" t="s">
        <v>8219</v>
      </c>
      <c r="G420">
        <v>19</v>
      </c>
    </row>
    <row r="421" spans="1:7" x14ac:dyDescent="0.25">
      <c r="A421">
        <v>959</v>
      </c>
      <c r="B421" t="s">
        <v>8221</v>
      </c>
      <c r="C421">
        <v>171</v>
      </c>
      <c r="E421">
        <v>819</v>
      </c>
      <c r="F421" t="s">
        <v>8219</v>
      </c>
      <c r="G421">
        <v>14</v>
      </c>
    </row>
    <row r="422" spans="1:7" x14ac:dyDescent="0.25">
      <c r="A422">
        <v>960</v>
      </c>
      <c r="B422" t="s">
        <v>8221</v>
      </c>
      <c r="C422">
        <v>188</v>
      </c>
      <c r="E422">
        <v>820</v>
      </c>
      <c r="F422" t="s">
        <v>8219</v>
      </c>
      <c r="G422">
        <v>38</v>
      </c>
    </row>
    <row r="423" spans="1:7" x14ac:dyDescent="0.25">
      <c r="A423">
        <v>961</v>
      </c>
      <c r="B423" t="s">
        <v>8221</v>
      </c>
      <c r="C423">
        <v>110</v>
      </c>
      <c r="E423">
        <v>821</v>
      </c>
      <c r="F423" t="s">
        <v>8219</v>
      </c>
      <c r="G423">
        <v>78</v>
      </c>
    </row>
    <row r="424" spans="1:7" x14ac:dyDescent="0.25">
      <c r="A424">
        <v>962</v>
      </c>
      <c r="B424" t="s">
        <v>8221</v>
      </c>
      <c r="C424">
        <v>37</v>
      </c>
      <c r="E424">
        <v>822</v>
      </c>
      <c r="F424" t="s">
        <v>8219</v>
      </c>
      <c r="G424">
        <v>69</v>
      </c>
    </row>
    <row r="425" spans="1:7" x14ac:dyDescent="0.25">
      <c r="A425">
        <v>963</v>
      </c>
      <c r="B425" t="s">
        <v>8221</v>
      </c>
      <c r="C425">
        <v>9</v>
      </c>
      <c r="E425">
        <v>823</v>
      </c>
      <c r="F425" t="s">
        <v>8219</v>
      </c>
      <c r="G425">
        <v>33</v>
      </c>
    </row>
    <row r="426" spans="1:7" x14ac:dyDescent="0.25">
      <c r="A426">
        <v>964</v>
      </c>
      <c r="B426" t="s">
        <v>8221</v>
      </c>
      <c r="C426">
        <v>29</v>
      </c>
      <c r="E426">
        <v>824</v>
      </c>
      <c r="F426" t="s">
        <v>8219</v>
      </c>
      <c r="G426">
        <v>54</v>
      </c>
    </row>
    <row r="427" spans="1:7" x14ac:dyDescent="0.25">
      <c r="A427">
        <v>965</v>
      </c>
      <c r="B427" t="s">
        <v>8221</v>
      </c>
      <c r="C427">
        <v>6</v>
      </c>
      <c r="E427">
        <v>825</v>
      </c>
      <c r="F427" t="s">
        <v>8219</v>
      </c>
      <c r="G427">
        <v>99</v>
      </c>
    </row>
    <row r="428" spans="1:7" x14ac:dyDescent="0.25">
      <c r="A428">
        <v>966</v>
      </c>
      <c r="B428" t="s">
        <v>8221</v>
      </c>
      <c r="C428">
        <v>30</v>
      </c>
      <c r="E428">
        <v>826</v>
      </c>
      <c r="F428" t="s">
        <v>8219</v>
      </c>
      <c r="G428">
        <v>49</v>
      </c>
    </row>
    <row r="429" spans="1:7" x14ac:dyDescent="0.25">
      <c r="A429">
        <v>967</v>
      </c>
      <c r="B429" t="s">
        <v>8221</v>
      </c>
      <c r="C429">
        <v>81</v>
      </c>
      <c r="E429">
        <v>827</v>
      </c>
      <c r="F429" t="s">
        <v>8219</v>
      </c>
      <c r="G429">
        <v>11</v>
      </c>
    </row>
    <row r="430" spans="1:7" x14ac:dyDescent="0.25">
      <c r="A430">
        <v>968</v>
      </c>
      <c r="B430" t="s">
        <v>8221</v>
      </c>
      <c r="C430">
        <v>4</v>
      </c>
      <c r="E430">
        <v>828</v>
      </c>
      <c r="F430" t="s">
        <v>8219</v>
      </c>
      <c r="G430">
        <v>38</v>
      </c>
    </row>
    <row r="431" spans="1:7" x14ac:dyDescent="0.25">
      <c r="A431">
        <v>969</v>
      </c>
      <c r="B431" t="s">
        <v>8221</v>
      </c>
      <c r="C431">
        <v>11</v>
      </c>
      <c r="E431">
        <v>829</v>
      </c>
      <c r="F431" t="s">
        <v>8219</v>
      </c>
      <c r="G431">
        <v>16</v>
      </c>
    </row>
    <row r="432" spans="1:7" x14ac:dyDescent="0.25">
      <c r="A432">
        <v>970</v>
      </c>
      <c r="B432" t="s">
        <v>8221</v>
      </c>
      <c r="C432">
        <v>14</v>
      </c>
      <c r="E432">
        <v>830</v>
      </c>
      <c r="F432" t="s">
        <v>8219</v>
      </c>
      <c r="G432">
        <v>32</v>
      </c>
    </row>
    <row r="433" spans="1:7" x14ac:dyDescent="0.25">
      <c r="A433">
        <v>971</v>
      </c>
      <c r="B433" t="s">
        <v>8221</v>
      </c>
      <c r="C433">
        <v>5</v>
      </c>
      <c r="E433">
        <v>831</v>
      </c>
      <c r="F433" t="s">
        <v>8219</v>
      </c>
      <c r="G433">
        <v>20</v>
      </c>
    </row>
    <row r="434" spans="1:7" x14ac:dyDescent="0.25">
      <c r="A434">
        <v>972</v>
      </c>
      <c r="B434" t="s">
        <v>8221</v>
      </c>
      <c r="C434">
        <v>45</v>
      </c>
      <c r="E434">
        <v>832</v>
      </c>
      <c r="F434" t="s">
        <v>8219</v>
      </c>
      <c r="G434">
        <v>154</v>
      </c>
    </row>
    <row r="435" spans="1:7" x14ac:dyDescent="0.25">
      <c r="A435">
        <v>973</v>
      </c>
      <c r="B435" t="s">
        <v>8221</v>
      </c>
      <c r="C435">
        <v>8</v>
      </c>
      <c r="E435">
        <v>833</v>
      </c>
      <c r="F435" t="s">
        <v>8219</v>
      </c>
      <c r="G435">
        <v>41</v>
      </c>
    </row>
    <row r="436" spans="1:7" x14ac:dyDescent="0.25">
      <c r="A436">
        <v>974</v>
      </c>
      <c r="B436" t="s">
        <v>8221</v>
      </c>
      <c r="C436">
        <v>3</v>
      </c>
      <c r="E436">
        <v>834</v>
      </c>
      <c r="F436" t="s">
        <v>8219</v>
      </c>
      <c r="G436">
        <v>75</v>
      </c>
    </row>
    <row r="437" spans="1:7" x14ac:dyDescent="0.25">
      <c r="A437">
        <v>975</v>
      </c>
      <c r="B437" t="s">
        <v>8221</v>
      </c>
      <c r="C437">
        <v>24</v>
      </c>
      <c r="E437">
        <v>835</v>
      </c>
      <c r="F437" t="s">
        <v>8219</v>
      </c>
      <c r="G437">
        <v>40</v>
      </c>
    </row>
    <row r="438" spans="1:7" x14ac:dyDescent="0.25">
      <c r="A438">
        <v>976</v>
      </c>
      <c r="B438" t="s">
        <v>8221</v>
      </c>
      <c r="C438">
        <v>18</v>
      </c>
      <c r="E438">
        <v>836</v>
      </c>
      <c r="F438" t="s">
        <v>8219</v>
      </c>
      <c r="G438">
        <v>46</v>
      </c>
    </row>
    <row r="439" spans="1:7" x14ac:dyDescent="0.25">
      <c r="A439">
        <v>977</v>
      </c>
      <c r="B439" t="s">
        <v>8221</v>
      </c>
      <c r="C439">
        <v>12</v>
      </c>
      <c r="E439">
        <v>837</v>
      </c>
      <c r="F439" t="s">
        <v>8219</v>
      </c>
      <c r="G439">
        <v>62</v>
      </c>
    </row>
    <row r="440" spans="1:7" x14ac:dyDescent="0.25">
      <c r="A440">
        <v>978</v>
      </c>
      <c r="B440" t="s">
        <v>8221</v>
      </c>
      <c r="C440">
        <v>123</v>
      </c>
      <c r="E440">
        <v>838</v>
      </c>
      <c r="F440" t="s">
        <v>8219</v>
      </c>
      <c r="G440">
        <v>61</v>
      </c>
    </row>
    <row r="441" spans="1:7" x14ac:dyDescent="0.25">
      <c r="A441">
        <v>979</v>
      </c>
      <c r="B441" t="s">
        <v>8221</v>
      </c>
      <c r="C441">
        <v>96</v>
      </c>
      <c r="E441">
        <v>839</v>
      </c>
      <c r="F441" t="s">
        <v>8219</v>
      </c>
      <c r="G441">
        <v>96</v>
      </c>
    </row>
    <row r="442" spans="1:7" x14ac:dyDescent="0.25">
      <c r="A442">
        <v>980</v>
      </c>
      <c r="B442" t="s">
        <v>8221</v>
      </c>
      <c r="C442">
        <v>31</v>
      </c>
      <c r="E442">
        <v>840</v>
      </c>
      <c r="F442" t="s">
        <v>8219</v>
      </c>
      <c r="G442">
        <v>190</v>
      </c>
    </row>
    <row r="443" spans="1:7" x14ac:dyDescent="0.25">
      <c r="A443">
        <v>981</v>
      </c>
      <c r="B443" t="s">
        <v>8221</v>
      </c>
      <c r="C443">
        <v>4</v>
      </c>
      <c r="E443">
        <v>841</v>
      </c>
      <c r="F443" t="s">
        <v>8219</v>
      </c>
      <c r="G443">
        <v>94</v>
      </c>
    </row>
    <row r="444" spans="1:7" x14ac:dyDescent="0.25">
      <c r="A444">
        <v>982</v>
      </c>
      <c r="B444" t="s">
        <v>8221</v>
      </c>
      <c r="C444">
        <v>3</v>
      </c>
      <c r="E444">
        <v>842</v>
      </c>
      <c r="F444" t="s">
        <v>8219</v>
      </c>
      <c r="G444">
        <v>39</v>
      </c>
    </row>
    <row r="445" spans="1:7" x14ac:dyDescent="0.25">
      <c r="A445">
        <v>983</v>
      </c>
      <c r="B445" t="s">
        <v>8221</v>
      </c>
      <c r="C445">
        <v>179</v>
      </c>
      <c r="E445">
        <v>843</v>
      </c>
      <c r="F445" t="s">
        <v>8219</v>
      </c>
      <c r="G445">
        <v>127</v>
      </c>
    </row>
    <row r="446" spans="1:7" x14ac:dyDescent="0.25">
      <c r="A446">
        <v>984</v>
      </c>
      <c r="B446" t="s">
        <v>8221</v>
      </c>
      <c r="C446">
        <v>3</v>
      </c>
      <c r="E446">
        <v>844</v>
      </c>
      <c r="F446" t="s">
        <v>8219</v>
      </c>
      <c r="G446">
        <v>159</v>
      </c>
    </row>
    <row r="447" spans="1:7" x14ac:dyDescent="0.25">
      <c r="A447">
        <v>985</v>
      </c>
      <c r="B447" t="s">
        <v>8221</v>
      </c>
      <c r="C447">
        <v>23</v>
      </c>
      <c r="E447">
        <v>845</v>
      </c>
      <c r="F447" t="s">
        <v>8219</v>
      </c>
      <c r="G447">
        <v>177</v>
      </c>
    </row>
    <row r="448" spans="1:7" x14ac:dyDescent="0.25">
      <c r="A448">
        <v>986</v>
      </c>
      <c r="B448" t="s">
        <v>8221</v>
      </c>
      <c r="C448">
        <v>23</v>
      </c>
      <c r="E448">
        <v>846</v>
      </c>
      <c r="F448" t="s">
        <v>8219</v>
      </c>
      <c r="G448">
        <v>47</v>
      </c>
    </row>
    <row r="449" spans="1:7" x14ac:dyDescent="0.25">
      <c r="A449">
        <v>987</v>
      </c>
      <c r="B449" t="s">
        <v>8221</v>
      </c>
      <c r="C449">
        <v>41</v>
      </c>
      <c r="E449">
        <v>847</v>
      </c>
      <c r="F449" t="s">
        <v>8219</v>
      </c>
      <c r="G449">
        <v>1</v>
      </c>
    </row>
    <row r="450" spans="1:7" x14ac:dyDescent="0.25">
      <c r="A450">
        <v>988</v>
      </c>
      <c r="B450" t="s">
        <v>8221</v>
      </c>
      <c r="C450">
        <v>0</v>
      </c>
      <c r="E450">
        <v>848</v>
      </c>
      <c r="F450" t="s">
        <v>8219</v>
      </c>
      <c r="G450">
        <v>16</v>
      </c>
    </row>
    <row r="451" spans="1:7" x14ac:dyDescent="0.25">
      <c r="A451">
        <v>989</v>
      </c>
      <c r="B451" t="s">
        <v>8221</v>
      </c>
      <c r="C451">
        <v>32</v>
      </c>
      <c r="E451">
        <v>849</v>
      </c>
      <c r="F451" t="s">
        <v>8219</v>
      </c>
      <c r="G451">
        <v>115</v>
      </c>
    </row>
    <row r="452" spans="1:7" x14ac:dyDescent="0.25">
      <c r="A452">
        <v>990</v>
      </c>
      <c r="B452" t="s">
        <v>8221</v>
      </c>
      <c r="C452">
        <v>2</v>
      </c>
      <c r="E452">
        <v>850</v>
      </c>
      <c r="F452" t="s">
        <v>8219</v>
      </c>
      <c r="G452">
        <v>133</v>
      </c>
    </row>
    <row r="453" spans="1:7" x14ac:dyDescent="0.25">
      <c r="A453">
        <v>991</v>
      </c>
      <c r="B453" t="s">
        <v>8221</v>
      </c>
      <c r="C453">
        <v>7</v>
      </c>
      <c r="E453">
        <v>851</v>
      </c>
      <c r="F453" t="s">
        <v>8219</v>
      </c>
      <c r="G453">
        <v>70</v>
      </c>
    </row>
    <row r="454" spans="1:7" x14ac:dyDescent="0.25">
      <c r="A454">
        <v>992</v>
      </c>
      <c r="B454" t="s">
        <v>8221</v>
      </c>
      <c r="C454">
        <v>4</v>
      </c>
      <c r="E454">
        <v>852</v>
      </c>
      <c r="F454" t="s">
        <v>8219</v>
      </c>
      <c r="G454">
        <v>62</v>
      </c>
    </row>
    <row r="455" spans="1:7" x14ac:dyDescent="0.25">
      <c r="A455">
        <v>993</v>
      </c>
      <c r="B455" t="s">
        <v>8221</v>
      </c>
      <c r="C455">
        <v>196</v>
      </c>
      <c r="E455">
        <v>853</v>
      </c>
      <c r="F455" t="s">
        <v>8219</v>
      </c>
      <c r="G455">
        <v>10</v>
      </c>
    </row>
    <row r="456" spans="1:7" x14ac:dyDescent="0.25">
      <c r="A456">
        <v>994</v>
      </c>
      <c r="B456" t="s">
        <v>8221</v>
      </c>
      <c r="C456">
        <v>11</v>
      </c>
      <c r="E456">
        <v>854</v>
      </c>
      <c r="F456" t="s">
        <v>8219</v>
      </c>
      <c r="G456">
        <v>499</v>
      </c>
    </row>
    <row r="457" spans="1:7" x14ac:dyDescent="0.25">
      <c r="A457">
        <v>995</v>
      </c>
      <c r="B457" t="s">
        <v>8221</v>
      </c>
      <c r="C457">
        <v>9</v>
      </c>
      <c r="E457">
        <v>855</v>
      </c>
      <c r="F457" t="s">
        <v>8219</v>
      </c>
      <c r="G457">
        <v>47</v>
      </c>
    </row>
    <row r="458" spans="1:7" x14ac:dyDescent="0.25">
      <c r="A458">
        <v>996</v>
      </c>
      <c r="B458" t="s">
        <v>8221</v>
      </c>
      <c r="C458">
        <v>5</v>
      </c>
      <c r="E458">
        <v>856</v>
      </c>
      <c r="F458" t="s">
        <v>8219</v>
      </c>
      <c r="G458">
        <v>28</v>
      </c>
    </row>
    <row r="459" spans="1:7" x14ac:dyDescent="0.25">
      <c r="A459">
        <v>997</v>
      </c>
      <c r="B459" t="s">
        <v>8221</v>
      </c>
      <c r="C459">
        <v>8</v>
      </c>
      <c r="E459">
        <v>857</v>
      </c>
      <c r="F459" t="s">
        <v>8219</v>
      </c>
      <c r="G459">
        <v>24</v>
      </c>
    </row>
    <row r="460" spans="1:7" x14ac:dyDescent="0.25">
      <c r="A460">
        <v>998</v>
      </c>
      <c r="B460" t="s">
        <v>8221</v>
      </c>
      <c r="C460">
        <v>229</v>
      </c>
      <c r="E460">
        <v>858</v>
      </c>
      <c r="F460" t="s">
        <v>8219</v>
      </c>
      <c r="G460">
        <v>76</v>
      </c>
    </row>
    <row r="461" spans="1:7" x14ac:dyDescent="0.25">
      <c r="A461">
        <v>999</v>
      </c>
      <c r="B461" t="s">
        <v>8221</v>
      </c>
      <c r="C461">
        <v>40</v>
      </c>
      <c r="E461">
        <v>859</v>
      </c>
      <c r="F461" t="s">
        <v>8219</v>
      </c>
      <c r="G461">
        <v>98</v>
      </c>
    </row>
    <row r="462" spans="1:7" x14ac:dyDescent="0.25">
      <c r="A462">
        <v>1064</v>
      </c>
      <c r="B462" t="s">
        <v>8221</v>
      </c>
      <c r="C462">
        <v>123</v>
      </c>
      <c r="E462">
        <v>1020</v>
      </c>
      <c r="F462" t="s">
        <v>8219</v>
      </c>
      <c r="G462">
        <v>30</v>
      </c>
    </row>
    <row r="463" spans="1:7" x14ac:dyDescent="0.25">
      <c r="A463">
        <v>1065</v>
      </c>
      <c r="B463" t="s">
        <v>8221</v>
      </c>
      <c r="C463">
        <v>5</v>
      </c>
      <c r="E463">
        <v>1021</v>
      </c>
      <c r="F463" t="s">
        <v>8219</v>
      </c>
      <c r="G463">
        <v>478</v>
      </c>
    </row>
    <row r="464" spans="1:7" x14ac:dyDescent="0.25">
      <c r="A464">
        <v>1066</v>
      </c>
      <c r="B464" t="s">
        <v>8221</v>
      </c>
      <c r="C464">
        <v>148</v>
      </c>
      <c r="E464">
        <v>1022</v>
      </c>
      <c r="F464" t="s">
        <v>8219</v>
      </c>
      <c r="G464">
        <v>74</v>
      </c>
    </row>
    <row r="465" spans="1:7" x14ac:dyDescent="0.25">
      <c r="A465">
        <v>1067</v>
      </c>
      <c r="B465" t="s">
        <v>8221</v>
      </c>
      <c r="C465">
        <v>10</v>
      </c>
      <c r="E465">
        <v>1023</v>
      </c>
      <c r="F465" t="s">
        <v>8219</v>
      </c>
      <c r="G465">
        <v>131</v>
      </c>
    </row>
    <row r="466" spans="1:7" x14ac:dyDescent="0.25">
      <c r="A466">
        <v>1068</v>
      </c>
      <c r="B466" t="s">
        <v>8221</v>
      </c>
      <c r="C466">
        <v>4</v>
      </c>
      <c r="E466">
        <v>1024</v>
      </c>
      <c r="F466" t="s">
        <v>8219</v>
      </c>
      <c r="G466">
        <v>61</v>
      </c>
    </row>
    <row r="467" spans="1:7" x14ac:dyDescent="0.25">
      <c r="A467">
        <v>1069</v>
      </c>
      <c r="B467" t="s">
        <v>8221</v>
      </c>
      <c r="C467">
        <v>21</v>
      </c>
      <c r="E467">
        <v>1025</v>
      </c>
      <c r="F467" t="s">
        <v>8219</v>
      </c>
      <c r="G467">
        <v>1071</v>
      </c>
    </row>
    <row r="468" spans="1:7" x14ac:dyDescent="0.25">
      <c r="A468">
        <v>1070</v>
      </c>
      <c r="B468" t="s">
        <v>8221</v>
      </c>
      <c r="C468">
        <v>2</v>
      </c>
      <c r="E468">
        <v>1026</v>
      </c>
      <c r="F468" t="s">
        <v>8219</v>
      </c>
      <c r="G468">
        <v>122</v>
      </c>
    </row>
    <row r="469" spans="1:7" x14ac:dyDescent="0.25">
      <c r="A469">
        <v>1071</v>
      </c>
      <c r="B469" t="s">
        <v>8221</v>
      </c>
      <c r="C469">
        <v>0</v>
      </c>
      <c r="E469">
        <v>1027</v>
      </c>
      <c r="F469" t="s">
        <v>8219</v>
      </c>
      <c r="G469">
        <v>111</v>
      </c>
    </row>
    <row r="470" spans="1:7" x14ac:dyDescent="0.25">
      <c r="A470">
        <v>1072</v>
      </c>
      <c r="B470" t="s">
        <v>8221</v>
      </c>
      <c r="C470">
        <v>4</v>
      </c>
      <c r="E470">
        <v>1028</v>
      </c>
      <c r="F470" t="s">
        <v>8219</v>
      </c>
      <c r="G470">
        <v>255</v>
      </c>
    </row>
    <row r="471" spans="1:7" x14ac:dyDescent="0.25">
      <c r="A471">
        <v>1073</v>
      </c>
      <c r="B471" t="s">
        <v>8221</v>
      </c>
      <c r="C471">
        <v>1</v>
      </c>
      <c r="E471">
        <v>1029</v>
      </c>
      <c r="F471" t="s">
        <v>8219</v>
      </c>
      <c r="G471">
        <v>141</v>
      </c>
    </row>
    <row r="472" spans="1:7" x14ac:dyDescent="0.25">
      <c r="A472">
        <v>1074</v>
      </c>
      <c r="B472" t="s">
        <v>8221</v>
      </c>
      <c r="C472">
        <v>30</v>
      </c>
      <c r="E472">
        <v>1030</v>
      </c>
      <c r="F472" t="s">
        <v>8219</v>
      </c>
      <c r="G472">
        <v>159</v>
      </c>
    </row>
    <row r="473" spans="1:7" x14ac:dyDescent="0.25">
      <c r="A473">
        <v>1075</v>
      </c>
      <c r="B473" t="s">
        <v>8221</v>
      </c>
      <c r="C473">
        <v>3</v>
      </c>
      <c r="E473">
        <v>1031</v>
      </c>
      <c r="F473" t="s">
        <v>8219</v>
      </c>
      <c r="G473">
        <v>99</v>
      </c>
    </row>
    <row r="474" spans="1:7" x14ac:dyDescent="0.25">
      <c r="A474">
        <v>1076</v>
      </c>
      <c r="B474" t="s">
        <v>8221</v>
      </c>
      <c r="C474">
        <v>975</v>
      </c>
      <c r="E474">
        <v>1032</v>
      </c>
      <c r="F474" t="s">
        <v>8219</v>
      </c>
      <c r="G474">
        <v>96</v>
      </c>
    </row>
    <row r="475" spans="1:7" x14ac:dyDescent="0.25">
      <c r="A475">
        <v>1077</v>
      </c>
      <c r="B475" t="s">
        <v>8221</v>
      </c>
      <c r="C475">
        <v>167</v>
      </c>
      <c r="E475">
        <v>1033</v>
      </c>
      <c r="F475" t="s">
        <v>8219</v>
      </c>
      <c r="G475">
        <v>27</v>
      </c>
    </row>
    <row r="476" spans="1:7" x14ac:dyDescent="0.25">
      <c r="A476">
        <v>1078</v>
      </c>
      <c r="B476" t="s">
        <v>8221</v>
      </c>
      <c r="C476">
        <v>5</v>
      </c>
      <c r="E476">
        <v>1034</v>
      </c>
      <c r="F476" t="s">
        <v>8219</v>
      </c>
      <c r="G476">
        <v>166</v>
      </c>
    </row>
    <row r="477" spans="1:7" x14ac:dyDescent="0.25">
      <c r="A477">
        <v>1079</v>
      </c>
      <c r="B477" t="s">
        <v>8221</v>
      </c>
      <c r="C477">
        <v>18</v>
      </c>
      <c r="E477">
        <v>1035</v>
      </c>
      <c r="F477" t="s">
        <v>8219</v>
      </c>
      <c r="G477">
        <v>76</v>
      </c>
    </row>
    <row r="478" spans="1:7" x14ac:dyDescent="0.25">
      <c r="A478">
        <v>1080</v>
      </c>
      <c r="B478" t="s">
        <v>8221</v>
      </c>
      <c r="C478">
        <v>98</v>
      </c>
      <c r="E478">
        <v>1036</v>
      </c>
      <c r="F478" t="s">
        <v>8219</v>
      </c>
      <c r="G478">
        <v>211</v>
      </c>
    </row>
    <row r="479" spans="1:7" x14ac:dyDescent="0.25">
      <c r="A479">
        <v>1081</v>
      </c>
      <c r="B479" t="s">
        <v>8221</v>
      </c>
      <c r="C479">
        <v>4</v>
      </c>
      <c r="E479">
        <v>1037</v>
      </c>
      <c r="F479" t="s">
        <v>8219</v>
      </c>
      <c r="G479">
        <v>21</v>
      </c>
    </row>
    <row r="480" spans="1:7" x14ac:dyDescent="0.25">
      <c r="A480">
        <v>1082</v>
      </c>
      <c r="B480" t="s">
        <v>8221</v>
      </c>
      <c r="C480">
        <v>3</v>
      </c>
      <c r="E480">
        <v>1038</v>
      </c>
      <c r="F480" t="s">
        <v>8219</v>
      </c>
      <c r="G480">
        <v>61</v>
      </c>
    </row>
    <row r="481" spans="1:7" x14ac:dyDescent="0.25">
      <c r="A481">
        <v>1083</v>
      </c>
      <c r="B481" t="s">
        <v>8221</v>
      </c>
      <c r="C481">
        <v>1</v>
      </c>
      <c r="E481">
        <v>1039</v>
      </c>
      <c r="F481" t="s">
        <v>8219</v>
      </c>
      <c r="G481">
        <v>30</v>
      </c>
    </row>
    <row r="482" spans="1:7" x14ac:dyDescent="0.25">
      <c r="A482">
        <v>1084</v>
      </c>
      <c r="B482" t="s">
        <v>8221</v>
      </c>
      <c r="C482">
        <v>0</v>
      </c>
      <c r="E482">
        <v>1184</v>
      </c>
      <c r="F482" t="s">
        <v>8219</v>
      </c>
      <c r="G482">
        <v>375</v>
      </c>
    </row>
    <row r="483" spans="1:7" x14ac:dyDescent="0.25">
      <c r="A483">
        <v>1085</v>
      </c>
      <c r="B483" t="s">
        <v>8221</v>
      </c>
      <c r="C483">
        <v>9</v>
      </c>
      <c r="E483">
        <v>1185</v>
      </c>
      <c r="F483" t="s">
        <v>8219</v>
      </c>
      <c r="G483">
        <v>111</v>
      </c>
    </row>
    <row r="484" spans="1:7" x14ac:dyDescent="0.25">
      <c r="A484">
        <v>1086</v>
      </c>
      <c r="B484" t="s">
        <v>8221</v>
      </c>
      <c r="C484">
        <v>2</v>
      </c>
      <c r="E484">
        <v>1186</v>
      </c>
      <c r="F484" t="s">
        <v>8219</v>
      </c>
      <c r="G484">
        <v>123</v>
      </c>
    </row>
    <row r="485" spans="1:7" x14ac:dyDescent="0.25">
      <c r="A485">
        <v>1087</v>
      </c>
      <c r="B485" t="s">
        <v>8221</v>
      </c>
      <c r="C485">
        <v>0</v>
      </c>
      <c r="E485">
        <v>1187</v>
      </c>
      <c r="F485" t="s">
        <v>8219</v>
      </c>
      <c r="G485">
        <v>70</v>
      </c>
    </row>
    <row r="486" spans="1:7" x14ac:dyDescent="0.25">
      <c r="A486">
        <v>1088</v>
      </c>
      <c r="B486" t="s">
        <v>8221</v>
      </c>
      <c r="C486">
        <v>147</v>
      </c>
      <c r="E486">
        <v>1188</v>
      </c>
      <c r="F486" t="s">
        <v>8219</v>
      </c>
      <c r="G486">
        <v>85</v>
      </c>
    </row>
    <row r="487" spans="1:7" x14ac:dyDescent="0.25">
      <c r="A487">
        <v>1089</v>
      </c>
      <c r="B487" t="s">
        <v>8221</v>
      </c>
      <c r="C487">
        <v>49</v>
      </c>
      <c r="E487">
        <v>1189</v>
      </c>
      <c r="F487" t="s">
        <v>8219</v>
      </c>
      <c r="G487">
        <v>86</v>
      </c>
    </row>
    <row r="488" spans="1:7" x14ac:dyDescent="0.25">
      <c r="A488">
        <v>1090</v>
      </c>
      <c r="B488" t="s">
        <v>8221</v>
      </c>
      <c r="C488">
        <v>1</v>
      </c>
      <c r="E488">
        <v>1190</v>
      </c>
      <c r="F488" t="s">
        <v>8219</v>
      </c>
      <c r="G488">
        <v>13</v>
      </c>
    </row>
    <row r="489" spans="1:7" x14ac:dyDescent="0.25">
      <c r="A489">
        <v>1091</v>
      </c>
      <c r="B489" t="s">
        <v>8221</v>
      </c>
      <c r="C489">
        <v>2</v>
      </c>
      <c r="E489">
        <v>1191</v>
      </c>
      <c r="F489" t="s">
        <v>8219</v>
      </c>
      <c r="G489">
        <v>33</v>
      </c>
    </row>
    <row r="490" spans="1:7" x14ac:dyDescent="0.25">
      <c r="A490">
        <v>1092</v>
      </c>
      <c r="B490" t="s">
        <v>8221</v>
      </c>
      <c r="C490">
        <v>7</v>
      </c>
      <c r="E490">
        <v>1192</v>
      </c>
      <c r="F490" t="s">
        <v>8219</v>
      </c>
      <c r="G490">
        <v>15</v>
      </c>
    </row>
    <row r="491" spans="1:7" x14ac:dyDescent="0.25">
      <c r="A491">
        <v>1093</v>
      </c>
      <c r="B491" t="s">
        <v>8221</v>
      </c>
      <c r="C491">
        <v>4</v>
      </c>
      <c r="E491">
        <v>1193</v>
      </c>
      <c r="F491" t="s">
        <v>8219</v>
      </c>
      <c r="G491">
        <v>273</v>
      </c>
    </row>
    <row r="492" spans="1:7" x14ac:dyDescent="0.25">
      <c r="A492">
        <v>1094</v>
      </c>
      <c r="B492" t="s">
        <v>8221</v>
      </c>
      <c r="C492">
        <v>27</v>
      </c>
      <c r="E492">
        <v>1194</v>
      </c>
      <c r="F492" t="s">
        <v>8219</v>
      </c>
      <c r="G492">
        <v>714</v>
      </c>
    </row>
    <row r="493" spans="1:7" x14ac:dyDescent="0.25">
      <c r="A493">
        <v>1095</v>
      </c>
      <c r="B493" t="s">
        <v>8221</v>
      </c>
      <c r="C493">
        <v>94</v>
      </c>
      <c r="E493">
        <v>1195</v>
      </c>
      <c r="F493" t="s">
        <v>8219</v>
      </c>
      <c r="G493">
        <v>170</v>
      </c>
    </row>
    <row r="494" spans="1:7" x14ac:dyDescent="0.25">
      <c r="A494">
        <v>1096</v>
      </c>
      <c r="B494" t="s">
        <v>8221</v>
      </c>
      <c r="C494">
        <v>29</v>
      </c>
      <c r="E494">
        <v>1196</v>
      </c>
      <c r="F494" t="s">
        <v>8219</v>
      </c>
      <c r="G494">
        <v>512</v>
      </c>
    </row>
    <row r="495" spans="1:7" x14ac:dyDescent="0.25">
      <c r="A495">
        <v>1097</v>
      </c>
      <c r="B495" t="s">
        <v>8221</v>
      </c>
      <c r="C495">
        <v>7</v>
      </c>
      <c r="E495">
        <v>1197</v>
      </c>
      <c r="F495" t="s">
        <v>8219</v>
      </c>
      <c r="G495">
        <v>314</v>
      </c>
    </row>
    <row r="496" spans="1:7" x14ac:dyDescent="0.25">
      <c r="A496">
        <v>1098</v>
      </c>
      <c r="B496" t="s">
        <v>8221</v>
      </c>
      <c r="C496">
        <v>22</v>
      </c>
      <c r="E496">
        <v>1198</v>
      </c>
      <c r="F496" t="s">
        <v>8219</v>
      </c>
      <c r="G496">
        <v>167</v>
      </c>
    </row>
    <row r="497" spans="1:7" x14ac:dyDescent="0.25">
      <c r="A497">
        <v>1099</v>
      </c>
      <c r="B497" t="s">
        <v>8221</v>
      </c>
      <c r="C497">
        <v>1</v>
      </c>
      <c r="E497">
        <v>1199</v>
      </c>
      <c r="F497" t="s">
        <v>8219</v>
      </c>
      <c r="G497">
        <v>9</v>
      </c>
    </row>
    <row r="498" spans="1:7" x14ac:dyDescent="0.25">
      <c r="A498">
        <v>1100</v>
      </c>
      <c r="B498" t="s">
        <v>8221</v>
      </c>
      <c r="C498">
        <v>10</v>
      </c>
      <c r="E498">
        <v>1200</v>
      </c>
      <c r="F498" t="s">
        <v>8219</v>
      </c>
      <c r="G498">
        <v>103</v>
      </c>
    </row>
    <row r="499" spans="1:7" x14ac:dyDescent="0.25">
      <c r="A499">
        <v>1101</v>
      </c>
      <c r="B499" t="s">
        <v>8221</v>
      </c>
      <c r="C499">
        <v>6</v>
      </c>
      <c r="E499">
        <v>1201</v>
      </c>
      <c r="F499" t="s">
        <v>8219</v>
      </c>
      <c r="G499">
        <v>111</v>
      </c>
    </row>
    <row r="500" spans="1:7" x14ac:dyDescent="0.25">
      <c r="A500">
        <v>1102</v>
      </c>
      <c r="B500" t="s">
        <v>8221</v>
      </c>
      <c r="C500">
        <v>24</v>
      </c>
      <c r="E500">
        <v>1202</v>
      </c>
      <c r="F500" t="s">
        <v>8219</v>
      </c>
      <c r="G500">
        <v>271</v>
      </c>
    </row>
    <row r="501" spans="1:7" x14ac:dyDescent="0.25">
      <c r="A501">
        <v>1103</v>
      </c>
      <c r="B501" t="s">
        <v>8221</v>
      </c>
      <c r="C501">
        <v>15</v>
      </c>
      <c r="E501">
        <v>1203</v>
      </c>
      <c r="F501" t="s">
        <v>8219</v>
      </c>
      <c r="G501">
        <v>101</v>
      </c>
    </row>
    <row r="502" spans="1:7" x14ac:dyDescent="0.25">
      <c r="A502">
        <v>1104</v>
      </c>
      <c r="B502" t="s">
        <v>8221</v>
      </c>
      <c r="C502">
        <v>37</v>
      </c>
      <c r="E502">
        <v>1204</v>
      </c>
      <c r="F502" t="s">
        <v>8219</v>
      </c>
      <c r="G502">
        <v>57</v>
      </c>
    </row>
    <row r="503" spans="1:7" x14ac:dyDescent="0.25">
      <c r="A503">
        <v>1105</v>
      </c>
      <c r="B503" t="s">
        <v>8221</v>
      </c>
      <c r="C503">
        <v>20</v>
      </c>
      <c r="E503">
        <v>1205</v>
      </c>
      <c r="F503" t="s">
        <v>8219</v>
      </c>
      <c r="G503">
        <v>62</v>
      </c>
    </row>
    <row r="504" spans="1:7" x14ac:dyDescent="0.25">
      <c r="A504">
        <v>1106</v>
      </c>
      <c r="B504" t="s">
        <v>8221</v>
      </c>
      <c r="C504">
        <v>7</v>
      </c>
      <c r="E504">
        <v>1206</v>
      </c>
      <c r="F504" t="s">
        <v>8219</v>
      </c>
      <c r="G504">
        <v>32</v>
      </c>
    </row>
    <row r="505" spans="1:7" x14ac:dyDescent="0.25">
      <c r="A505">
        <v>1107</v>
      </c>
      <c r="B505" t="s">
        <v>8221</v>
      </c>
      <c r="C505">
        <v>0</v>
      </c>
      <c r="E505">
        <v>1207</v>
      </c>
      <c r="F505" t="s">
        <v>8219</v>
      </c>
      <c r="G505">
        <v>141</v>
      </c>
    </row>
    <row r="506" spans="1:7" x14ac:dyDescent="0.25">
      <c r="A506">
        <v>1108</v>
      </c>
      <c r="B506" t="s">
        <v>8221</v>
      </c>
      <c r="C506">
        <v>21</v>
      </c>
      <c r="E506">
        <v>1208</v>
      </c>
      <c r="F506" t="s">
        <v>8219</v>
      </c>
      <c r="G506">
        <v>75</v>
      </c>
    </row>
    <row r="507" spans="1:7" x14ac:dyDescent="0.25">
      <c r="A507">
        <v>1109</v>
      </c>
      <c r="B507" t="s">
        <v>8221</v>
      </c>
      <c r="C507">
        <v>3</v>
      </c>
      <c r="E507">
        <v>1209</v>
      </c>
      <c r="F507" t="s">
        <v>8219</v>
      </c>
      <c r="G507">
        <v>46</v>
      </c>
    </row>
    <row r="508" spans="1:7" x14ac:dyDescent="0.25">
      <c r="A508">
        <v>1110</v>
      </c>
      <c r="B508" t="s">
        <v>8221</v>
      </c>
      <c r="C508">
        <v>11</v>
      </c>
      <c r="E508">
        <v>1210</v>
      </c>
      <c r="F508" t="s">
        <v>8219</v>
      </c>
      <c r="G508">
        <v>103</v>
      </c>
    </row>
    <row r="509" spans="1:7" x14ac:dyDescent="0.25">
      <c r="A509">
        <v>1111</v>
      </c>
      <c r="B509" t="s">
        <v>8221</v>
      </c>
      <c r="C509">
        <v>1</v>
      </c>
      <c r="E509">
        <v>1211</v>
      </c>
      <c r="F509" t="s">
        <v>8219</v>
      </c>
      <c r="G509">
        <v>6</v>
      </c>
    </row>
    <row r="510" spans="1:7" x14ac:dyDescent="0.25">
      <c r="A510">
        <v>1112</v>
      </c>
      <c r="B510" t="s">
        <v>8221</v>
      </c>
      <c r="C510">
        <v>312</v>
      </c>
      <c r="E510">
        <v>1212</v>
      </c>
      <c r="F510" t="s">
        <v>8219</v>
      </c>
      <c r="G510">
        <v>83</v>
      </c>
    </row>
    <row r="511" spans="1:7" x14ac:dyDescent="0.25">
      <c r="A511">
        <v>1113</v>
      </c>
      <c r="B511" t="s">
        <v>8221</v>
      </c>
      <c r="C511">
        <v>1</v>
      </c>
      <c r="E511">
        <v>1213</v>
      </c>
      <c r="F511" t="s">
        <v>8219</v>
      </c>
      <c r="G511">
        <v>108</v>
      </c>
    </row>
    <row r="512" spans="1:7" x14ac:dyDescent="0.25">
      <c r="A512">
        <v>1114</v>
      </c>
      <c r="B512" t="s">
        <v>8221</v>
      </c>
      <c r="C512">
        <v>3</v>
      </c>
      <c r="E512">
        <v>1214</v>
      </c>
      <c r="F512" t="s">
        <v>8219</v>
      </c>
      <c r="G512">
        <v>25</v>
      </c>
    </row>
    <row r="513" spans="1:7" x14ac:dyDescent="0.25">
      <c r="A513">
        <v>1115</v>
      </c>
      <c r="B513" t="s">
        <v>8221</v>
      </c>
      <c r="C513">
        <v>4</v>
      </c>
      <c r="E513">
        <v>1215</v>
      </c>
      <c r="F513" t="s">
        <v>8219</v>
      </c>
      <c r="G513">
        <v>549</v>
      </c>
    </row>
    <row r="514" spans="1:7" x14ac:dyDescent="0.25">
      <c r="A514">
        <v>1116</v>
      </c>
      <c r="B514" t="s">
        <v>8221</v>
      </c>
      <c r="C514">
        <v>10</v>
      </c>
      <c r="E514">
        <v>1216</v>
      </c>
      <c r="F514" t="s">
        <v>8219</v>
      </c>
      <c r="G514">
        <v>222</v>
      </c>
    </row>
    <row r="515" spans="1:7" x14ac:dyDescent="0.25">
      <c r="A515">
        <v>1117</v>
      </c>
      <c r="B515" t="s">
        <v>8221</v>
      </c>
      <c r="C515">
        <v>8</v>
      </c>
      <c r="E515">
        <v>1217</v>
      </c>
      <c r="F515" t="s">
        <v>8219</v>
      </c>
      <c r="G515">
        <v>183</v>
      </c>
    </row>
    <row r="516" spans="1:7" x14ac:dyDescent="0.25">
      <c r="A516">
        <v>1118</v>
      </c>
      <c r="B516" t="s">
        <v>8221</v>
      </c>
      <c r="C516">
        <v>3</v>
      </c>
      <c r="E516">
        <v>1218</v>
      </c>
      <c r="F516" t="s">
        <v>8219</v>
      </c>
      <c r="G516">
        <v>89</v>
      </c>
    </row>
    <row r="517" spans="1:7" x14ac:dyDescent="0.25">
      <c r="A517">
        <v>1119</v>
      </c>
      <c r="B517" t="s">
        <v>8221</v>
      </c>
      <c r="C517">
        <v>1</v>
      </c>
      <c r="E517">
        <v>1219</v>
      </c>
      <c r="F517" t="s">
        <v>8219</v>
      </c>
      <c r="G517">
        <v>253</v>
      </c>
    </row>
    <row r="518" spans="1:7" x14ac:dyDescent="0.25">
      <c r="A518">
        <v>1120</v>
      </c>
      <c r="B518" t="s">
        <v>8221</v>
      </c>
      <c r="C518">
        <v>0</v>
      </c>
      <c r="E518">
        <v>1220</v>
      </c>
      <c r="F518" t="s">
        <v>8219</v>
      </c>
      <c r="G518">
        <v>140</v>
      </c>
    </row>
    <row r="519" spans="1:7" x14ac:dyDescent="0.25">
      <c r="A519">
        <v>1121</v>
      </c>
      <c r="B519" t="s">
        <v>8221</v>
      </c>
      <c r="C519">
        <v>5</v>
      </c>
      <c r="E519">
        <v>1221</v>
      </c>
      <c r="F519" t="s">
        <v>8219</v>
      </c>
      <c r="G519">
        <v>103</v>
      </c>
    </row>
    <row r="520" spans="1:7" x14ac:dyDescent="0.25">
      <c r="A520">
        <v>1122</v>
      </c>
      <c r="B520" t="s">
        <v>8221</v>
      </c>
      <c r="C520">
        <v>0</v>
      </c>
      <c r="E520">
        <v>1222</v>
      </c>
      <c r="F520" t="s">
        <v>8219</v>
      </c>
      <c r="G520">
        <v>138</v>
      </c>
    </row>
    <row r="521" spans="1:7" x14ac:dyDescent="0.25">
      <c r="A521">
        <v>1123</v>
      </c>
      <c r="B521" t="s">
        <v>8221</v>
      </c>
      <c r="C521">
        <v>3</v>
      </c>
      <c r="E521">
        <v>1223</v>
      </c>
      <c r="F521" t="s">
        <v>8219</v>
      </c>
      <c r="G521">
        <v>191</v>
      </c>
    </row>
    <row r="522" spans="1:7" x14ac:dyDescent="0.25">
      <c r="A522">
        <v>1124</v>
      </c>
      <c r="B522" t="s">
        <v>8221</v>
      </c>
      <c r="C522">
        <v>7</v>
      </c>
      <c r="E522">
        <v>1244</v>
      </c>
      <c r="F522" t="s">
        <v>8219</v>
      </c>
      <c r="G522">
        <v>45</v>
      </c>
    </row>
    <row r="523" spans="1:7" x14ac:dyDescent="0.25">
      <c r="A523">
        <v>1125</v>
      </c>
      <c r="B523" t="s">
        <v>8221</v>
      </c>
      <c r="C523">
        <v>0</v>
      </c>
      <c r="E523">
        <v>1245</v>
      </c>
      <c r="F523" t="s">
        <v>8219</v>
      </c>
      <c r="G523">
        <v>17</v>
      </c>
    </row>
    <row r="524" spans="1:7" x14ac:dyDescent="0.25">
      <c r="A524">
        <v>1126</v>
      </c>
      <c r="B524" t="s">
        <v>8221</v>
      </c>
      <c r="C524">
        <v>2</v>
      </c>
      <c r="E524">
        <v>1246</v>
      </c>
      <c r="F524" t="s">
        <v>8219</v>
      </c>
      <c r="G524">
        <v>31</v>
      </c>
    </row>
    <row r="525" spans="1:7" x14ac:dyDescent="0.25">
      <c r="A525">
        <v>1127</v>
      </c>
      <c r="B525" t="s">
        <v>8221</v>
      </c>
      <c r="C525">
        <v>23</v>
      </c>
      <c r="E525">
        <v>1247</v>
      </c>
      <c r="F525" t="s">
        <v>8219</v>
      </c>
      <c r="G525">
        <v>50</v>
      </c>
    </row>
    <row r="526" spans="1:7" x14ac:dyDescent="0.25">
      <c r="A526">
        <v>1128</v>
      </c>
      <c r="B526" t="s">
        <v>8221</v>
      </c>
      <c r="C526">
        <v>1</v>
      </c>
      <c r="E526">
        <v>1248</v>
      </c>
      <c r="F526" t="s">
        <v>8219</v>
      </c>
      <c r="G526">
        <v>59</v>
      </c>
    </row>
    <row r="527" spans="1:7" x14ac:dyDescent="0.25">
      <c r="A527">
        <v>1129</v>
      </c>
      <c r="B527" t="s">
        <v>8221</v>
      </c>
      <c r="C527">
        <v>2</v>
      </c>
      <c r="E527">
        <v>1249</v>
      </c>
      <c r="F527" t="s">
        <v>8219</v>
      </c>
      <c r="G527">
        <v>81</v>
      </c>
    </row>
    <row r="528" spans="1:7" x14ac:dyDescent="0.25">
      <c r="A528">
        <v>1130</v>
      </c>
      <c r="B528" t="s">
        <v>8221</v>
      </c>
      <c r="C528">
        <v>3</v>
      </c>
      <c r="E528">
        <v>1250</v>
      </c>
      <c r="F528" t="s">
        <v>8219</v>
      </c>
      <c r="G528">
        <v>508</v>
      </c>
    </row>
    <row r="529" spans="1:7" x14ac:dyDescent="0.25">
      <c r="A529">
        <v>1131</v>
      </c>
      <c r="B529" t="s">
        <v>8221</v>
      </c>
      <c r="C529">
        <v>0</v>
      </c>
      <c r="E529">
        <v>1251</v>
      </c>
      <c r="F529" t="s">
        <v>8219</v>
      </c>
      <c r="G529">
        <v>74</v>
      </c>
    </row>
    <row r="530" spans="1:7" x14ac:dyDescent="0.25">
      <c r="A530">
        <v>1132</v>
      </c>
      <c r="B530" t="s">
        <v>8221</v>
      </c>
      <c r="C530">
        <v>13</v>
      </c>
      <c r="E530">
        <v>1252</v>
      </c>
      <c r="F530" t="s">
        <v>8219</v>
      </c>
      <c r="G530">
        <v>141</v>
      </c>
    </row>
    <row r="531" spans="1:7" x14ac:dyDescent="0.25">
      <c r="A531">
        <v>1133</v>
      </c>
      <c r="B531" t="s">
        <v>8221</v>
      </c>
      <c r="C531">
        <v>1</v>
      </c>
      <c r="E531">
        <v>1253</v>
      </c>
      <c r="F531" t="s">
        <v>8219</v>
      </c>
      <c r="G531">
        <v>711</v>
      </c>
    </row>
    <row r="532" spans="1:7" x14ac:dyDescent="0.25">
      <c r="A532">
        <v>1134</v>
      </c>
      <c r="B532" t="s">
        <v>8221</v>
      </c>
      <c r="C532">
        <v>1</v>
      </c>
      <c r="E532">
        <v>1254</v>
      </c>
      <c r="F532" t="s">
        <v>8219</v>
      </c>
      <c r="G532">
        <v>141</v>
      </c>
    </row>
    <row r="533" spans="1:7" x14ac:dyDescent="0.25">
      <c r="A533">
        <v>1135</v>
      </c>
      <c r="B533" t="s">
        <v>8221</v>
      </c>
      <c r="C533">
        <v>1</v>
      </c>
      <c r="E533">
        <v>1255</v>
      </c>
      <c r="F533" t="s">
        <v>8219</v>
      </c>
      <c r="G533">
        <v>109</v>
      </c>
    </row>
    <row r="534" spans="1:7" x14ac:dyDescent="0.25">
      <c r="A534">
        <v>1136</v>
      </c>
      <c r="B534" t="s">
        <v>8221</v>
      </c>
      <c r="C534">
        <v>6</v>
      </c>
      <c r="E534">
        <v>1256</v>
      </c>
      <c r="F534" t="s">
        <v>8219</v>
      </c>
      <c r="G534">
        <v>361</v>
      </c>
    </row>
    <row r="535" spans="1:7" x14ac:dyDescent="0.25">
      <c r="A535">
        <v>1137</v>
      </c>
      <c r="B535" t="s">
        <v>8221</v>
      </c>
      <c r="C535">
        <v>39</v>
      </c>
      <c r="E535">
        <v>1257</v>
      </c>
      <c r="F535" t="s">
        <v>8219</v>
      </c>
      <c r="G535">
        <v>176</v>
      </c>
    </row>
    <row r="536" spans="1:7" x14ac:dyDescent="0.25">
      <c r="A536">
        <v>1138</v>
      </c>
      <c r="B536" t="s">
        <v>8221</v>
      </c>
      <c r="C536">
        <v>4</v>
      </c>
      <c r="E536">
        <v>1258</v>
      </c>
      <c r="F536" t="s">
        <v>8219</v>
      </c>
      <c r="G536">
        <v>670</v>
      </c>
    </row>
    <row r="537" spans="1:7" x14ac:dyDescent="0.25">
      <c r="A537">
        <v>1139</v>
      </c>
      <c r="B537" t="s">
        <v>8221</v>
      </c>
      <c r="C537">
        <v>1</v>
      </c>
      <c r="E537">
        <v>1259</v>
      </c>
      <c r="F537" t="s">
        <v>8219</v>
      </c>
      <c r="G537">
        <v>96</v>
      </c>
    </row>
    <row r="538" spans="1:7" x14ac:dyDescent="0.25">
      <c r="A538">
        <v>1140</v>
      </c>
      <c r="B538" t="s">
        <v>8221</v>
      </c>
      <c r="C538">
        <v>0</v>
      </c>
      <c r="E538">
        <v>1260</v>
      </c>
      <c r="F538" t="s">
        <v>8219</v>
      </c>
      <c r="G538">
        <v>74</v>
      </c>
    </row>
    <row r="539" spans="1:7" x14ac:dyDescent="0.25">
      <c r="A539">
        <v>1141</v>
      </c>
      <c r="B539" t="s">
        <v>8221</v>
      </c>
      <c r="C539">
        <v>0</v>
      </c>
      <c r="E539">
        <v>1261</v>
      </c>
      <c r="F539" t="s">
        <v>8219</v>
      </c>
      <c r="G539">
        <v>52</v>
      </c>
    </row>
    <row r="540" spans="1:7" x14ac:dyDescent="0.25">
      <c r="A540">
        <v>1142</v>
      </c>
      <c r="B540" t="s">
        <v>8221</v>
      </c>
      <c r="C540">
        <v>0</v>
      </c>
      <c r="E540">
        <v>1262</v>
      </c>
      <c r="F540" t="s">
        <v>8219</v>
      </c>
      <c r="G540">
        <v>105</v>
      </c>
    </row>
    <row r="541" spans="1:7" x14ac:dyDescent="0.25">
      <c r="A541">
        <v>1143</v>
      </c>
      <c r="B541" t="s">
        <v>8221</v>
      </c>
      <c r="C541">
        <v>8</v>
      </c>
      <c r="E541">
        <v>1263</v>
      </c>
      <c r="F541" t="s">
        <v>8219</v>
      </c>
      <c r="G541">
        <v>41</v>
      </c>
    </row>
    <row r="542" spans="1:7" x14ac:dyDescent="0.25">
      <c r="A542">
        <v>1144</v>
      </c>
      <c r="B542" t="s">
        <v>8221</v>
      </c>
      <c r="C542">
        <v>0</v>
      </c>
      <c r="E542">
        <v>1264</v>
      </c>
      <c r="F542" t="s">
        <v>8219</v>
      </c>
      <c r="G542">
        <v>34</v>
      </c>
    </row>
    <row r="543" spans="1:7" x14ac:dyDescent="0.25">
      <c r="A543">
        <v>1145</v>
      </c>
      <c r="B543" t="s">
        <v>8221</v>
      </c>
      <c r="C543">
        <v>1</v>
      </c>
      <c r="E543">
        <v>1265</v>
      </c>
      <c r="F543" t="s">
        <v>8219</v>
      </c>
      <c r="G543">
        <v>66</v>
      </c>
    </row>
    <row r="544" spans="1:7" x14ac:dyDescent="0.25">
      <c r="A544">
        <v>1146</v>
      </c>
      <c r="B544" t="s">
        <v>8221</v>
      </c>
      <c r="C544">
        <v>12</v>
      </c>
      <c r="E544">
        <v>1266</v>
      </c>
      <c r="F544" t="s">
        <v>8219</v>
      </c>
      <c r="G544">
        <v>50</v>
      </c>
    </row>
    <row r="545" spans="1:7" x14ac:dyDescent="0.25">
      <c r="A545">
        <v>1147</v>
      </c>
      <c r="B545" t="s">
        <v>8221</v>
      </c>
      <c r="C545">
        <v>0</v>
      </c>
      <c r="E545">
        <v>1267</v>
      </c>
      <c r="F545" t="s">
        <v>8219</v>
      </c>
      <c r="G545">
        <v>159</v>
      </c>
    </row>
    <row r="546" spans="1:7" x14ac:dyDescent="0.25">
      <c r="A546">
        <v>1148</v>
      </c>
      <c r="B546" t="s">
        <v>8221</v>
      </c>
      <c r="C546">
        <v>3</v>
      </c>
      <c r="E546">
        <v>1268</v>
      </c>
      <c r="F546" t="s">
        <v>8219</v>
      </c>
      <c r="G546">
        <v>182</v>
      </c>
    </row>
    <row r="547" spans="1:7" x14ac:dyDescent="0.25">
      <c r="A547">
        <v>1149</v>
      </c>
      <c r="B547" t="s">
        <v>8221</v>
      </c>
      <c r="C547">
        <v>2</v>
      </c>
      <c r="E547">
        <v>1269</v>
      </c>
      <c r="F547" t="s">
        <v>8219</v>
      </c>
      <c r="G547">
        <v>206</v>
      </c>
    </row>
    <row r="548" spans="1:7" x14ac:dyDescent="0.25">
      <c r="A548">
        <v>1150</v>
      </c>
      <c r="B548" t="s">
        <v>8221</v>
      </c>
      <c r="C548">
        <v>6</v>
      </c>
      <c r="E548">
        <v>1270</v>
      </c>
      <c r="F548" t="s">
        <v>8219</v>
      </c>
      <c r="G548">
        <v>169</v>
      </c>
    </row>
    <row r="549" spans="1:7" x14ac:dyDescent="0.25">
      <c r="A549">
        <v>1151</v>
      </c>
      <c r="B549" t="s">
        <v>8221</v>
      </c>
      <c r="C549">
        <v>0</v>
      </c>
      <c r="E549">
        <v>1271</v>
      </c>
      <c r="F549" t="s">
        <v>8219</v>
      </c>
      <c r="G549">
        <v>31</v>
      </c>
    </row>
    <row r="550" spans="1:7" x14ac:dyDescent="0.25">
      <c r="A550">
        <v>1152</v>
      </c>
      <c r="B550" t="s">
        <v>8221</v>
      </c>
      <c r="C550">
        <v>15</v>
      </c>
      <c r="E550">
        <v>1272</v>
      </c>
      <c r="F550" t="s">
        <v>8219</v>
      </c>
      <c r="G550">
        <v>28</v>
      </c>
    </row>
    <row r="551" spans="1:7" x14ac:dyDescent="0.25">
      <c r="A551">
        <v>1153</v>
      </c>
      <c r="B551" t="s">
        <v>8221</v>
      </c>
      <c r="C551">
        <v>1</v>
      </c>
      <c r="E551">
        <v>1273</v>
      </c>
      <c r="F551" t="s">
        <v>8219</v>
      </c>
      <c r="G551">
        <v>54</v>
      </c>
    </row>
    <row r="552" spans="1:7" x14ac:dyDescent="0.25">
      <c r="A552">
        <v>1154</v>
      </c>
      <c r="B552" t="s">
        <v>8221</v>
      </c>
      <c r="C552">
        <v>3</v>
      </c>
      <c r="E552">
        <v>1274</v>
      </c>
      <c r="F552" t="s">
        <v>8219</v>
      </c>
      <c r="G552">
        <v>467</v>
      </c>
    </row>
    <row r="553" spans="1:7" x14ac:dyDescent="0.25">
      <c r="A553">
        <v>1155</v>
      </c>
      <c r="B553" t="s">
        <v>8221</v>
      </c>
      <c r="C553">
        <v>8</v>
      </c>
      <c r="E553">
        <v>1275</v>
      </c>
      <c r="F553" t="s">
        <v>8219</v>
      </c>
      <c r="G553">
        <v>389</v>
      </c>
    </row>
    <row r="554" spans="1:7" x14ac:dyDescent="0.25">
      <c r="A554">
        <v>1156</v>
      </c>
      <c r="B554" t="s">
        <v>8221</v>
      </c>
      <c r="C554">
        <v>0</v>
      </c>
      <c r="E554">
        <v>1276</v>
      </c>
      <c r="F554" t="s">
        <v>8219</v>
      </c>
      <c r="G554">
        <v>68</v>
      </c>
    </row>
    <row r="555" spans="1:7" x14ac:dyDescent="0.25">
      <c r="A555">
        <v>1157</v>
      </c>
      <c r="B555" t="s">
        <v>8221</v>
      </c>
      <c r="C555">
        <v>3</v>
      </c>
      <c r="E555">
        <v>1277</v>
      </c>
      <c r="F555" t="s">
        <v>8219</v>
      </c>
      <c r="G555">
        <v>413</v>
      </c>
    </row>
    <row r="556" spans="1:7" x14ac:dyDescent="0.25">
      <c r="A556">
        <v>1158</v>
      </c>
      <c r="B556" t="s">
        <v>8221</v>
      </c>
      <c r="C556">
        <v>3</v>
      </c>
      <c r="E556">
        <v>1278</v>
      </c>
      <c r="F556" t="s">
        <v>8219</v>
      </c>
      <c r="G556">
        <v>190</v>
      </c>
    </row>
    <row r="557" spans="1:7" x14ac:dyDescent="0.25">
      <c r="A557">
        <v>1159</v>
      </c>
      <c r="B557" t="s">
        <v>8221</v>
      </c>
      <c r="C557">
        <v>0</v>
      </c>
      <c r="E557">
        <v>1279</v>
      </c>
      <c r="F557" t="s">
        <v>8219</v>
      </c>
      <c r="G557">
        <v>189</v>
      </c>
    </row>
    <row r="558" spans="1:7" x14ac:dyDescent="0.25">
      <c r="A558">
        <v>1160</v>
      </c>
      <c r="B558" t="s">
        <v>8221</v>
      </c>
      <c r="C558">
        <v>19</v>
      </c>
      <c r="E558">
        <v>1280</v>
      </c>
      <c r="F558" t="s">
        <v>8219</v>
      </c>
      <c r="G558">
        <v>130</v>
      </c>
    </row>
    <row r="559" spans="1:7" x14ac:dyDescent="0.25">
      <c r="A559">
        <v>1161</v>
      </c>
      <c r="B559" t="s">
        <v>8221</v>
      </c>
      <c r="C559">
        <v>0</v>
      </c>
      <c r="E559">
        <v>1281</v>
      </c>
      <c r="F559" t="s">
        <v>8219</v>
      </c>
      <c r="G559">
        <v>74</v>
      </c>
    </row>
    <row r="560" spans="1:7" x14ac:dyDescent="0.25">
      <c r="A560">
        <v>1162</v>
      </c>
      <c r="B560" t="s">
        <v>8221</v>
      </c>
      <c r="C560">
        <v>2</v>
      </c>
      <c r="E560">
        <v>1282</v>
      </c>
      <c r="F560" t="s">
        <v>8219</v>
      </c>
      <c r="G560">
        <v>274</v>
      </c>
    </row>
    <row r="561" spans="1:7" x14ac:dyDescent="0.25">
      <c r="A561">
        <v>1163</v>
      </c>
      <c r="B561" t="s">
        <v>8221</v>
      </c>
      <c r="C561">
        <v>0</v>
      </c>
      <c r="E561">
        <v>1283</v>
      </c>
      <c r="F561" t="s">
        <v>8219</v>
      </c>
      <c r="G561">
        <v>22</v>
      </c>
    </row>
    <row r="562" spans="1:7" x14ac:dyDescent="0.25">
      <c r="A562">
        <v>1164</v>
      </c>
      <c r="B562" t="s">
        <v>8221</v>
      </c>
      <c r="C562">
        <v>0</v>
      </c>
      <c r="E562">
        <v>1284</v>
      </c>
      <c r="F562" t="s">
        <v>8219</v>
      </c>
      <c r="G562">
        <v>31</v>
      </c>
    </row>
    <row r="563" spans="1:7" x14ac:dyDescent="0.25">
      <c r="A563">
        <v>1165</v>
      </c>
      <c r="B563" t="s">
        <v>8221</v>
      </c>
      <c r="C563">
        <v>25</v>
      </c>
      <c r="E563">
        <v>1285</v>
      </c>
      <c r="F563" t="s">
        <v>8219</v>
      </c>
      <c r="G563">
        <v>63</v>
      </c>
    </row>
    <row r="564" spans="1:7" x14ac:dyDescent="0.25">
      <c r="A564">
        <v>1166</v>
      </c>
      <c r="B564" t="s">
        <v>8221</v>
      </c>
      <c r="C564">
        <v>8</v>
      </c>
      <c r="E564">
        <v>1286</v>
      </c>
      <c r="F564" t="s">
        <v>8219</v>
      </c>
      <c r="G564">
        <v>20</v>
      </c>
    </row>
    <row r="565" spans="1:7" x14ac:dyDescent="0.25">
      <c r="A565">
        <v>1167</v>
      </c>
      <c r="B565" t="s">
        <v>8221</v>
      </c>
      <c r="C565">
        <v>16</v>
      </c>
      <c r="E565">
        <v>1287</v>
      </c>
      <c r="F565" t="s">
        <v>8219</v>
      </c>
      <c r="G565">
        <v>25</v>
      </c>
    </row>
    <row r="566" spans="1:7" x14ac:dyDescent="0.25">
      <c r="A566">
        <v>1168</v>
      </c>
      <c r="B566" t="s">
        <v>8221</v>
      </c>
      <c r="C566">
        <v>3</v>
      </c>
      <c r="E566">
        <v>1288</v>
      </c>
      <c r="F566" t="s">
        <v>8219</v>
      </c>
      <c r="G566">
        <v>61</v>
      </c>
    </row>
    <row r="567" spans="1:7" x14ac:dyDescent="0.25">
      <c r="A567">
        <v>1169</v>
      </c>
      <c r="B567" t="s">
        <v>8221</v>
      </c>
      <c r="C567">
        <v>3</v>
      </c>
      <c r="E567">
        <v>1289</v>
      </c>
      <c r="F567" t="s">
        <v>8219</v>
      </c>
      <c r="G567">
        <v>52</v>
      </c>
    </row>
    <row r="568" spans="1:7" x14ac:dyDescent="0.25">
      <c r="A568">
        <v>1170</v>
      </c>
      <c r="B568" t="s">
        <v>8221</v>
      </c>
      <c r="C568">
        <v>2</v>
      </c>
      <c r="E568">
        <v>1290</v>
      </c>
      <c r="F568" t="s">
        <v>8219</v>
      </c>
      <c r="G568">
        <v>86</v>
      </c>
    </row>
    <row r="569" spans="1:7" x14ac:dyDescent="0.25">
      <c r="A569">
        <v>1171</v>
      </c>
      <c r="B569" t="s">
        <v>8221</v>
      </c>
      <c r="C569">
        <v>1</v>
      </c>
      <c r="E569">
        <v>1291</v>
      </c>
      <c r="F569" t="s">
        <v>8219</v>
      </c>
      <c r="G569">
        <v>42</v>
      </c>
    </row>
    <row r="570" spans="1:7" x14ac:dyDescent="0.25">
      <c r="A570">
        <v>1172</v>
      </c>
      <c r="B570" t="s">
        <v>8221</v>
      </c>
      <c r="C570">
        <v>0</v>
      </c>
      <c r="E570">
        <v>1292</v>
      </c>
      <c r="F570" t="s">
        <v>8219</v>
      </c>
      <c r="G570">
        <v>52</v>
      </c>
    </row>
    <row r="571" spans="1:7" x14ac:dyDescent="0.25">
      <c r="A571">
        <v>1173</v>
      </c>
      <c r="B571" t="s">
        <v>8221</v>
      </c>
      <c r="C571">
        <v>1</v>
      </c>
      <c r="E571">
        <v>1293</v>
      </c>
      <c r="F571" t="s">
        <v>8219</v>
      </c>
      <c r="G571">
        <v>120</v>
      </c>
    </row>
    <row r="572" spans="1:7" x14ac:dyDescent="0.25">
      <c r="A572">
        <v>1174</v>
      </c>
      <c r="B572" t="s">
        <v>8221</v>
      </c>
      <c r="C572">
        <v>19</v>
      </c>
      <c r="E572">
        <v>1294</v>
      </c>
      <c r="F572" t="s">
        <v>8219</v>
      </c>
      <c r="G572">
        <v>22</v>
      </c>
    </row>
    <row r="573" spans="1:7" x14ac:dyDescent="0.25">
      <c r="A573">
        <v>1175</v>
      </c>
      <c r="B573" t="s">
        <v>8221</v>
      </c>
      <c r="C573">
        <v>9</v>
      </c>
      <c r="E573">
        <v>1295</v>
      </c>
      <c r="F573" t="s">
        <v>8219</v>
      </c>
      <c r="G573">
        <v>64</v>
      </c>
    </row>
    <row r="574" spans="1:7" x14ac:dyDescent="0.25">
      <c r="A574">
        <v>1176</v>
      </c>
      <c r="B574" t="s">
        <v>8221</v>
      </c>
      <c r="C574">
        <v>1</v>
      </c>
      <c r="E574">
        <v>1296</v>
      </c>
      <c r="F574" t="s">
        <v>8219</v>
      </c>
      <c r="G574">
        <v>23</v>
      </c>
    </row>
    <row r="575" spans="1:7" x14ac:dyDescent="0.25">
      <c r="A575">
        <v>1177</v>
      </c>
      <c r="B575" t="s">
        <v>8221</v>
      </c>
      <c r="C575">
        <v>0</v>
      </c>
      <c r="E575">
        <v>1297</v>
      </c>
      <c r="F575" t="s">
        <v>8219</v>
      </c>
      <c r="G575">
        <v>238</v>
      </c>
    </row>
    <row r="576" spans="1:7" x14ac:dyDescent="0.25">
      <c r="A576">
        <v>1178</v>
      </c>
      <c r="B576" t="s">
        <v>8221</v>
      </c>
      <c r="C576">
        <v>1</v>
      </c>
      <c r="E576">
        <v>1298</v>
      </c>
      <c r="F576" t="s">
        <v>8219</v>
      </c>
      <c r="G576">
        <v>33</v>
      </c>
    </row>
    <row r="577" spans="1:7" x14ac:dyDescent="0.25">
      <c r="A577">
        <v>1179</v>
      </c>
      <c r="B577" t="s">
        <v>8221</v>
      </c>
      <c r="C577">
        <v>5</v>
      </c>
      <c r="E577">
        <v>1299</v>
      </c>
      <c r="F577" t="s">
        <v>8219</v>
      </c>
      <c r="G577">
        <v>32</v>
      </c>
    </row>
    <row r="578" spans="1:7" x14ac:dyDescent="0.25">
      <c r="A578">
        <v>1180</v>
      </c>
      <c r="B578" t="s">
        <v>8221</v>
      </c>
      <c r="C578">
        <v>85</v>
      </c>
      <c r="E578">
        <v>1300</v>
      </c>
      <c r="F578" t="s">
        <v>8219</v>
      </c>
      <c r="G578">
        <v>24</v>
      </c>
    </row>
    <row r="579" spans="1:7" x14ac:dyDescent="0.25">
      <c r="A579">
        <v>1181</v>
      </c>
      <c r="B579" t="s">
        <v>8221</v>
      </c>
      <c r="C579">
        <v>3</v>
      </c>
      <c r="E579">
        <v>1301</v>
      </c>
      <c r="F579" t="s">
        <v>8219</v>
      </c>
      <c r="G579">
        <v>29</v>
      </c>
    </row>
    <row r="580" spans="1:7" x14ac:dyDescent="0.25">
      <c r="A580">
        <v>1182</v>
      </c>
      <c r="B580" t="s">
        <v>8221</v>
      </c>
      <c r="C580">
        <v>4</v>
      </c>
      <c r="E580">
        <v>1302</v>
      </c>
      <c r="F580" t="s">
        <v>8219</v>
      </c>
      <c r="G580">
        <v>50</v>
      </c>
    </row>
    <row r="581" spans="1:7" x14ac:dyDescent="0.25">
      <c r="A581">
        <v>1183</v>
      </c>
      <c r="B581" t="s">
        <v>8221</v>
      </c>
      <c r="C581">
        <v>3</v>
      </c>
      <c r="E581">
        <v>1303</v>
      </c>
      <c r="F581" t="s">
        <v>8219</v>
      </c>
      <c r="G581">
        <v>108</v>
      </c>
    </row>
    <row r="582" spans="1:7" x14ac:dyDescent="0.25">
      <c r="A582">
        <v>1404</v>
      </c>
      <c r="B582" t="s">
        <v>8221</v>
      </c>
      <c r="C582">
        <v>5</v>
      </c>
      <c r="E582">
        <v>1344</v>
      </c>
      <c r="F582" t="s">
        <v>8219</v>
      </c>
      <c r="G582">
        <v>139</v>
      </c>
    </row>
    <row r="583" spans="1:7" x14ac:dyDescent="0.25">
      <c r="A583">
        <v>1405</v>
      </c>
      <c r="B583" t="s">
        <v>8221</v>
      </c>
      <c r="C583">
        <v>17</v>
      </c>
      <c r="E583">
        <v>1345</v>
      </c>
      <c r="F583" t="s">
        <v>8219</v>
      </c>
      <c r="G583">
        <v>7</v>
      </c>
    </row>
    <row r="584" spans="1:7" x14ac:dyDescent="0.25">
      <c r="A584">
        <v>1406</v>
      </c>
      <c r="B584" t="s">
        <v>8221</v>
      </c>
      <c r="C584">
        <v>3</v>
      </c>
      <c r="E584">
        <v>1346</v>
      </c>
      <c r="F584" t="s">
        <v>8219</v>
      </c>
      <c r="G584">
        <v>149</v>
      </c>
    </row>
    <row r="585" spans="1:7" x14ac:dyDescent="0.25">
      <c r="A585">
        <v>1407</v>
      </c>
      <c r="B585" t="s">
        <v>8221</v>
      </c>
      <c r="C585">
        <v>2</v>
      </c>
      <c r="E585">
        <v>1347</v>
      </c>
      <c r="F585" t="s">
        <v>8219</v>
      </c>
      <c r="G585">
        <v>31</v>
      </c>
    </row>
    <row r="586" spans="1:7" x14ac:dyDescent="0.25">
      <c r="A586">
        <v>1408</v>
      </c>
      <c r="B586" t="s">
        <v>8221</v>
      </c>
      <c r="C586">
        <v>6</v>
      </c>
      <c r="E586">
        <v>1348</v>
      </c>
      <c r="F586" t="s">
        <v>8219</v>
      </c>
      <c r="G586">
        <v>26</v>
      </c>
    </row>
    <row r="587" spans="1:7" x14ac:dyDescent="0.25">
      <c r="A587">
        <v>1409</v>
      </c>
      <c r="B587" t="s">
        <v>8221</v>
      </c>
      <c r="C587">
        <v>0</v>
      </c>
      <c r="E587">
        <v>1349</v>
      </c>
      <c r="F587" t="s">
        <v>8219</v>
      </c>
      <c r="G587">
        <v>172</v>
      </c>
    </row>
    <row r="588" spans="1:7" x14ac:dyDescent="0.25">
      <c r="A588">
        <v>1410</v>
      </c>
      <c r="B588" t="s">
        <v>8221</v>
      </c>
      <c r="C588">
        <v>1</v>
      </c>
      <c r="E588">
        <v>1350</v>
      </c>
      <c r="F588" t="s">
        <v>8219</v>
      </c>
      <c r="G588">
        <v>78</v>
      </c>
    </row>
    <row r="589" spans="1:7" x14ac:dyDescent="0.25">
      <c r="A589">
        <v>1411</v>
      </c>
      <c r="B589" t="s">
        <v>8221</v>
      </c>
      <c r="C589">
        <v>3</v>
      </c>
      <c r="E589">
        <v>1351</v>
      </c>
      <c r="F589" t="s">
        <v>8219</v>
      </c>
      <c r="G589">
        <v>120</v>
      </c>
    </row>
    <row r="590" spans="1:7" x14ac:dyDescent="0.25">
      <c r="A590">
        <v>1412</v>
      </c>
      <c r="B590" t="s">
        <v>8221</v>
      </c>
      <c r="C590">
        <v>13</v>
      </c>
      <c r="E590">
        <v>1352</v>
      </c>
      <c r="F590" t="s">
        <v>8219</v>
      </c>
      <c r="G590">
        <v>227</v>
      </c>
    </row>
    <row r="591" spans="1:7" x14ac:dyDescent="0.25">
      <c r="A591">
        <v>1413</v>
      </c>
      <c r="B591" t="s">
        <v>8221</v>
      </c>
      <c r="C591">
        <v>1</v>
      </c>
      <c r="E591">
        <v>1353</v>
      </c>
      <c r="F591" t="s">
        <v>8219</v>
      </c>
      <c r="G591">
        <v>42</v>
      </c>
    </row>
    <row r="592" spans="1:7" x14ac:dyDescent="0.25">
      <c r="A592">
        <v>1414</v>
      </c>
      <c r="B592" t="s">
        <v>8221</v>
      </c>
      <c r="C592">
        <v>1</v>
      </c>
      <c r="E592">
        <v>1354</v>
      </c>
      <c r="F592" t="s">
        <v>8219</v>
      </c>
      <c r="G592">
        <v>64</v>
      </c>
    </row>
    <row r="593" spans="1:7" x14ac:dyDescent="0.25">
      <c r="A593">
        <v>1415</v>
      </c>
      <c r="B593" t="s">
        <v>8221</v>
      </c>
      <c r="C593">
        <v>9</v>
      </c>
      <c r="E593">
        <v>1355</v>
      </c>
      <c r="F593" t="s">
        <v>8219</v>
      </c>
      <c r="G593">
        <v>121</v>
      </c>
    </row>
    <row r="594" spans="1:7" x14ac:dyDescent="0.25">
      <c r="A594">
        <v>1416</v>
      </c>
      <c r="B594" t="s">
        <v>8221</v>
      </c>
      <c r="C594">
        <v>0</v>
      </c>
      <c r="E594">
        <v>1356</v>
      </c>
      <c r="F594" t="s">
        <v>8219</v>
      </c>
      <c r="G594">
        <v>87</v>
      </c>
    </row>
    <row r="595" spans="1:7" x14ac:dyDescent="0.25">
      <c r="A595">
        <v>1417</v>
      </c>
      <c r="B595" t="s">
        <v>8221</v>
      </c>
      <c r="C595">
        <v>2</v>
      </c>
      <c r="E595">
        <v>1357</v>
      </c>
      <c r="F595" t="s">
        <v>8219</v>
      </c>
      <c r="G595">
        <v>65</v>
      </c>
    </row>
    <row r="596" spans="1:7" x14ac:dyDescent="0.25">
      <c r="A596">
        <v>1418</v>
      </c>
      <c r="B596" t="s">
        <v>8221</v>
      </c>
      <c r="C596">
        <v>1</v>
      </c>
      <c r="E596">
        <v>1358</v>
      </c>
      <c r="F596" t="s">
        <v>8219</v>
      </c>
      <c r="G596">
        <v>49</v>
      </c>
    </row>
    <row r="597" spans="1:7" x14ac:dyDescent="0.25">
      <c r="A597">
        <v>1419</v>
      </c>
      <c r="B597" t="s">
        <v>8221</v>
      </c>
      <c r="C597">
        <v>10</v>
      </c>
      <c r="E597">
        <v>1359</v>
      </c>
      <c r="F597" t="s">
        <v>8219</v>
      </c>
      <c r="G597">
        <v>19</v>
      </c>
    </row>
    <row r="598" spans="1:7" x14ac:dyDescent="0.25">
      <c r="A598">
        <v>1420</v>
      </c>
      <c r="B598" t="s">
        <v>8221</v>
      </c>
      <c r="C598">
        <v>3</v>
      </c>
      <c r="E598">
        <v>1360</v>
      </c>
      <c r="F598" t="s">
        <v>8219</v>
      </c>
      <c r="G598">
        <v>81</v>
      </c>
    </row>
    <row r="599" spans="1:7" x14ac:dyDescent="0.25">
      <c r="A599">
        <v>1421</v>
      </c>
      <c r="B599" t="s">
        <v>8221</v>
      </c>
      <c r="C599">
        <v>2</v>
      </c>
      <c r="E599">
        <v>1361</v>
      </c>
      <c r="F599" t="s">
        <v>8219</v>
      </c>
      <c r="G599">
        <v>264</v>
      </c>
    </row>
    <row r="600" spans="1:7" x14ac:dyDescent="0.25">
      <c r="A600">
        <v>1422</v>
      </c>
      <c r="B600" t="s">
        <v>8221</v>
      </c>
      <c r="C600">
        <v>2</v>
      </c>
      <c r="E600">
        <v>1362</v>
      </c>
      <c r="F600" t="s">
        <v>8219</v>
      </c>
      <c r="G600">
        <v>25</v>
      </c>
    </row>
    <row r="601" spans="1:7" x14ac:dyDescent="0.25">
      <c r="A601">
        <v>1423</v>
      </c>
      <c r="B601" t="s">
        <v>8221</v>
      </c>
      <c r="C601">
        <v>1</v>
      </c>
      <c r="E601">
        <v>1363</v>
      </c>
      <c r="F601" t="s">
        <v>8219</v>
      </c>
      <c r="G601">
        <v>5</v>
      </c>
    </row>
    <row r="602" spans="1:7" x14ac:dyDescent="0.25">
      <c r="A602">
        <v>1424</v>
      </c>
      <c r="B602" t="s">
        <v>8221</v>
      </c>
      <c r="C602">
        <v>14</v>
      </c>
      <c r="E602">
        <v>1364</v>
      </c>
      <c r="F602" t="s">
        <v>8219</v>
      </c>
      <c r="G602">
        <v>144</v>
      </c>
    </row>
    <row r="603" spans="1:7" x14ac:dyDescent="0.25">
      <c r="A603">
        <v>1425</v>
      </c>
      <c r="B603" t="s">
        <v>8221</v>
      </c>
      <c r="C603">
        <v>0</v>
      </c>
      <c r="E603">
        <v>1365</v>
      </c>
      <c r="F603" t="s">
        <v>8219</v>
      </c>
      <c r="G603">
        <v>92</v>
      </c>
    </row>
    <row r="604" spans="1:7" x14ac:dyDescent="0.25">
      <c r="A604">
        <v>1426</v>
      </c>
      <c r="B604" t="s">
        <v>8221</v>
      </c>
      <c r="C604">
        <v>0</v>
      </c>
      <c r="E604">
        <v>1366</v>
      </c>
      <c r="F604" t="s">
        <v>8219</v>
      </c>
      <c r="G604">
        <v>147</v>
      </c>
    </row>
    <row r="605" spans="1:7" x14ac:dyDescent="0.25">
      <c r="A605">
        <v>1427</v>
      </c>
      <c r="B605" t="s">
        <v>8221</v>
      </c>
      <c r="C605">
        <v>4</v>
      </c>
      <c r="E605">
        <v>1367</v>
      </c>
      <c r="F605" t="s">
        <v>8219</v>
      </c>
      <c r="G605">
        <v>90</v>
      </c>
    </row>
    <row r="606" spans="1:7" x14ac:dyDescent="0.25">
      <c r="A606">
        <v>1428</v>
      </c>
      <c r="B606" t="s">
        <v>8221</v>
      </c>
      <c r="C606">
        <v>3</v>
      </c>
      <c r="E606">
        <v>1368</v>
      </c>
      <c r="F606" t="s">
        <v>8219</v>
      </c>
      <c r="G606">
        <v>87</v>
      </c>
    </row>
    <row r="607" spans="1:7" x14ac:dyDescent="0.25">
      <c r="A607">
        <v>1429</v>
      </c>
      <c r="B607" t="s">
        <v>8221</v>
      </c>
      <c r="C607">
        <v>0</v>
      </c>
      <c r="E607">
        <v>1369</v>
      </c>
      <c r="F607" t="s">
        <v>8219</v>
      </c>
      <c r="G607">
        <v>406</v>
      </c>
    </row>
    <row r="608" spans="1:7" x14ac:dyDescent="0.25">
      <c r="A608">
        <v>1430</v>
      </c>
      <c r="B608" t="s">
        <v>8221</v>
      </c>
      <c r="C608">
        <v>5</v>
      </c>
      <c r="E608">
        <v>1370</v>
      </c>
      <c r="F608" t="s">
        <v>8219</v>
      </c>
      <c r="G608">
        <v>20</v>
      </c>
    </row>
    <row r="609" spans="1:7" x14ac:dyDescent="0.25">
      <c r="A609">
        <v>1431</v>
      </c>
      <c r="B609" t="s">
        <v>8221</v>
      </c>
      <c r="C609">
        <v>47</v>
      </c>
      <c r="E609">
        <v>1371</v>
      </c>
      <c r="F609" t="s">
        <v>8219</v>
      </c>
      <c r="G609">
        <v>70</v>
      </c>
    </row>
    <row r="610" spans="1:7" x14ac:dyDescent="0.25">
      <c r="A610">
        <v>1432</v>
      </c>
      <c r="B610" t="s">
        <v>8221</v>
      </c>
      <c r="C610">
        <v>0</v>
      </c>
      <c r="E610">
        <v>1372</v>
      </c>
      <c r="F610" t="s">
        <v>8219</v>
      </c>
      <c r="G610">
        <v>16</v>
      </c>
    </row>
    <row r="611" spans="1:7" x14ac:dyDescent="0.25">
      <c r="A611">
        <v>1433</v>
      </c>
      <c r="B611" t="s">
        <v>8221</v>
      </c>
      <c r="C611">
        <v>10</v>
      </c>
      <c r="E611">
        <v>1373</v>
      </c>
      <c r="F611" t="s">
        <v>8219</v>
      </c>
      <c r="G611">
        <v>52</v>
      </c>
    </row>
    <row r="612" spans="1:7" x14ac:dyDescent="0.25">
      <c r="A612">
        <v>1434</v>
      </c>
      <c r="B612" t="s">
        <v>8221</v>
      </c>
      <c r="C612">
        <v>11</v>
      </c>
      <c r="E612">
        <v>1374</v>
      </c>
      <c r="F612" t="s">
        <v>8219</v>
      </c>
      <c r="G612">
        <v>66</v>
      </c>
    </row>
    <row r="613" spans="1:7" x14ac:dyDescent="0.25">
      <c r="A613">
        <v>1435</v>
      </c>
      <c r="B613" t="s">
        <v>8221</v>
      </c>
      <c r="C613">
        <v>2</v>
      </c>
      <c r="E613">
        <v>1375</v>
      </c>
      <c r="F613" t="s">
        <v>8219</v>
      </c>
      <c r="G613">
        <v>109</v>
      </c>
    </row>
    <row r="614" spans="1:7" x14ac:dyDescent="0.25">
      <c r="A614">
        <v>1436</v>
      </c>
      <c r="B614" t="s">
        <v>8221</v>
      </c>
      <c r="C614">
        <v>2</v>
      </c>
      <c r="E614">
        <v>1376</v>
      </c>
      <c r="F614" t="s">
        <v>8219</v>
      </c>
      <c r="G614">
        <v>168</v>
      </c>
    </row>
    <row r="615" spans="1:7" x14ac:dyDescent="0.25">
      <c r="A615">
        <v>1437</v>
      </c>
      <c r="B615" t="s">
        <v>8221</v>
      </c>
      <c r="C615">
        <v>22</v>
      </c>
      <c r="E615">
        <v>1377</v>
      </c>
      <c r="F615" t="s">
        <v>8219</v>
      </c>
      <c r="G615">
        <v>31</v>
      </c>
    </row>
    <row r="616" spans="1:7" x14ac:dyDescent="0.25">
      <c r="A616">
        <v>1438</v>
      </c>
      <c r="B616" t="s">
        <v>8221</v>
      </c>
      <c r="C616">
        <v>8</v>
      </c>
      <c r="E616">
        <v>1378</v>
      </c>
      <c r="F616" t="s">
        <v>8219</v>
      </c>
      <c r="G616">
        <v>133</v>
      </c>
    </row>
    <row r="617" spans="1:7" x14ac:dyDescent="0.25">
      <c r="A617">
        <v>1439</v>
      </c>
      <c r="B617" t="s">
        <v>8221</v>
      </c>
      <c r="C617">
        <v>6</v>
      </c>
      <c r="E617">
        <v>1379</v>
      </c>
      <c r="F617" t="s">
        <v>8219</v>
      </c>
      <c r="G617">
        <v>151</v>
      </c>
    </row>
    <row r="618" spans="1:7" x14ac:dyDescent="0.25">
      <c r="A618">
        <v>1440</v>
      </c>
      <c r="B618" t="s">
        <v>8221</v>
      </c>
      <c r="C618">
        <v>1</v>
      </c>
      <c r="E618">
        <v>1380</v>
      </c>
      <c r="F618" t="s">
        <v>8219</v>
      </c>
      <c r="G618">
        <v>5</v>
      </c>
    </row>
    <row r="619" spans="1:7" x14ac:dyDescent="0.25">
      <c r="A619">
        <v>1441</v>
      </c>
      <c r="B619" t="s">
        <v>8221</v>
      </c>
      <c r="C619">
        <v>3</v>
      </c>
      <c r="E619">
        <v>1381</v>
      </c>
      <c r="F619" t="s">
        <v>8219</v>
      </c>
      <c r="G619">
        <v>73</v>
      </c>
    </row>
    <row r="620" spans="1:7" x14ac:dyDescent="0.25">
      <c r="A620">
        <v>1442</v>
      </c>
      <c r="B620" t="s">
        <v>8221</v>
      </c>
      <c r="C620">
        <v>0</v>
      </c>
      <c r="E620">
        <v>1382</v>
      </c>
      <c r="F620" t="s">
        <v>8219</v>
      </c>
      <c r="G620">
        <v>148</v>
      </c>
    </row>
    <row r="621" spans="1:7" x14ac:dyDescent="0.25">
      <c r="A621">
        <v>1443</v>
      </c>
      <c r="B621" t="s">
        <v>8221</v>
      </c>
      <c r="C621">
        <v>0</v>
      </c>
      <c r="E621">
        <v>1383</v>
      </c>
      <c r="F621" t="s">
        <v>8219</v>
      </c>
      <c r="G621">
        <v>93</v>
      </c>
    </row>
    <row r="622" spans="1:7" x14ac:dyDescent="0.25">
      <c r="A622">
        <v>1444</v>
      </c>
      <c r="B622" t="s">
        <v>8221</v>
      </c>
      <c r="C622">
        <v>0</v>
      </c>
      <c r="E622">
        <v>1384</v>
      </c>
      <c r="F622" t="s">
        <v>8219</v>
      </c>
      <c r="G622">
        <v>63</v>
      </c>
    </row>
    <row r="623" spans="1:7" x14ac:dyDescent="0.25">
      <c r="A623">
        <v>1445</v>
      </c>
      <c r="B623" t="s">
        <v>8221</v>
      </c>
      <c r="C623">
        <v>0</v>
      </c>
      <c r="E623">
        <v>1385</v>
      </c>
      <c r="F623" t="s">
        <v>8219</v>
      </c>
      <c r="G623">
        <v>134</v>
      </c>
    </row>
    <row r="624" spans="1:7" x14ac:dyDescent="0.25">
      <c r="A624">
        <v>1446</v>
      </c>
      <c r="B624" t="s">
        <v>8221</v>
      </c>
      <c r="C624">
        <v>0</v>
      </c>
      <c r="E624">
        <v>1386</v>
      </c>
      <c r="F624" t="s">
        <v>8219</v>
      </c>
      <c r="G624">
        <v>14</v>
      </c>
    </row>
    <row r="625" spans="1:7" x14ac:dyDescent="0.25">
      <c r="A625">
        <v>1447</v>
      </c>
      <c r="B625" t="s">
        <v>8221</v>
      </c>
      <c r="C625">
        <v>3</v>
      </c>
      <c r="E625">
        <v>1387</v>
      </c>
      <c r="F625" t="s">
        <v>8219</v>
      </c>
      <c r="G625">
        <v>78</v>
      </c>
    </row>
    <row r="626" spans="1:7" x14ac:dyDescent="0.25">
      <c r="A626">
        <v>1448</v>
      </c>
      <c r="B626" t="s">
        <v>8221</v>
      </c>
      <c r="C626">
        <v>0</v>
      </c>
      <c r="E626">
        <v>1388</v>
      </c>
      <c r="F626" t="s">
        <v>8219</v>
      </c>
      <c r="G626">
        <v>112</v>
      </c>
    </row>
    <row r="627" spans="1:7" x14ac:dyDescent="0.25">
      <c r="A627">
        <v>1449</v>
      </c>
      <c r="B627" t="s">
        <v>8221</v>
      </c>
      <c r="C627">
        <v>0</v>
      </c>
      <c r="E627">
        <v>1389</v>
      </c>
      <c r="F627" t="s">
        <v>8219</v>
      </c>
      <c r="G627">
        <v>34</v>
      </c>
    </row>
    <row r="628" spans="1:7" x14ac:dyDescent="0.25">
      <c r="A628">
        <v>1450</v>
      </c>
      <c r="B628" t="s">
        <v>8221</v>
      </c>
      <c r="C628">
        <v>1</v>
      </c>
      <c r="E628">
        <v>1390</v>
      </c>
      <c r="F628" t="s">
        <v>8219</v>
      </c>
      <c r="G628">
        <v>19</v>
      </c>
    </row>
    <row r="629" spans="1:7" x14ac:dyDescent="0.25">
      <c r="A629">
        <v>1481</v>
      </c>
      <c r="B629" t="s">
        <v>8221</v>
      </c>
      <c r="C629">
        <v>6</v>
      </c>
      <c r="E629">
        <v>1391</v>
      </c>
      <c r="F629" t="s">
        <v>8219</v>
      </c>
      <c r="G629">
        <v>13</v>
      </c>
    </row>
    <row r="630" spans="1:7" x14ac:dyDescent="0.25">
      <c r="A630">
        <v>1482</v>
      </c>
      <c r="B630" t="s">
        <v>8221</v>
      </c>
      <c r="C630">
        <v>1</v>
      </c>
      <c r="E630">
        <v>1392</v>
      </c>
      <c r="F630" t="s">
        <v>8219</v>
      </c>
      <c r="G630">
        <v>104</v>
      </c>
    </row>
    <row r="631" spans="1:7" x14ac:dyDescent="0.25">
      <c r="A631">
        <v>1483</v>
      </c>
      <c r="B631" t="s">
        <v>8221</v>
      </c>
      <c r="C631">
        <v>2</v>
      </c>
      <c r="E631">
        <v>1393</v>
      </c>
      <c r="F631" t="s">
        <v>8219</v>
      </c>
      <c r="G631">
        <v>52</v>
      </c>
    </row>
    <row r="632" spans="1:7" x14ac:dyDescent="0.25">
      <c r="A632">
        <v>1484</v>
      </c>
      <c r="B632" t="s">
        <v>8221</v>
      </c>
      <c r="C632">
        <v>0</v>
      </c>
      <c r="E632">
        <v>1394</v>
      </c>
      <c r="F632" t="s">
        <v>8219</v>
      </c>
      <c r="G632">
        <v>17</v>
      </c>
    </row>
    <row r="633" spans="1:7" x14ac:dyDescent="0.25">
      <c r="A633">
        <v>1485</v>
      </c>
      <c r="B633" t="s">
        <v>8221</v>
      </c>
      <c r="C633">
        <v>3</v>
      </c>
      <c r="E633">
        <v>1395</v>
      </c>
      <c r="F633" t="s">
        <v>8219</v>
      </c>
      <c r="G633">
        <v>82</v>
      </c>
    </row>
    <row r="634" spans="1:7" x14ac:dyDescent="0.25">
      <c r="A634">
        <v>1486</v>
      </c>
      <c r="B634" t="s">
        <v>8221</v>
      </c>
      <c r="C634">
        <v>3</v>
      </c>
      <c r="E634">
        <v>1396</v>
      </c>
      <c r="F634" t="s">
        <v>8219</v>
      </c>
      <c r="G634">
        <v>73</v>
      </c>
    </row>
    <row r="635" spans="1:7" x14ac:dyDescent="0.25">
      <c r="A635">
        <v>1487</v>
      </c>
      <c r="B635" t="s">
        <v>8221</v>
      </c>
      <c r="C635">
        <v>0</v>
      </c>
      <c r="E635">
        <v>1397</v>
      </c>
      <c r="F635" t="s">
        <v>8219</v>
      </c>
      <c r="G635">
        <v>158</v>
      </c>
    </row>
    <row r="636" spans="1:7" x14ac:dyDescent="0.25">
      <c r="A636">
        <v>1488</v>
      </c>
      <c r="B636" t="s">
        <v>8221</v>
      </c>
      <c r="C636">
        <v>6</v>
      </c>
      <c r="E636">
        <v>1398</v>
      </c>
      <c r="F636" t="s">
        <v>8219</v>
      </c>
      <c r="G636">
        <v>65</v>
      </c>
    </row>
    <row r="637" spans="1:7" x14ac:dyDescent="0.25">
      <c r="A637">
        <v>1489</v>
      </c>
      <c r="B637" t="s">
        <v>8221</v>
      </c>
      <c r="C637">
        <v>0</v>
      </c>
      <c r="E637">
        <v>1399</v>
      </c>
      <c r="F637" t="s">
        <v>8219</v>
      </c>
      <c r="G637">
        <v>184</v>
      </c>
    </row>
    <row r="638" spans="1:7" x14ac:dyDescent="0.25">
      <c r="A638">
        <v>1490</v>
      </c>
      <c r="B638" t="s">
        <v>8221</v>
      </c>
      <c r="C638">
        <v>19</v>
      </c>
      <c r="E638">
        <v>1400</v>
      </c>
      <c r="F638" t="s">
        <v>8219</v>
      </c>
      <c r="G638">
        <v>34</v>
      </c>
    </row>
    <row r="639" spans="1:7" x14ac:dyDescent="0.25">
      <c r="A639">
        <v>1491</v>
      </c>
      <c r="B639" t="s">
        <v>8221</v>
      </c>
      <c r="C639">
        <v>1</v>
      </c>
      <c r="E639">
        <v>1401</v>
      </c>
      <c r="F639" t="s">
        <v>8219</v>
      </c>
      <c r="G639">
        <v>240</v>
      </c>
    </row>
    <row r="640" spans="1:7" x14ac:dyDescent="0.25">
      <c r="A640">
        <v>1492</v>
      </c>
      <c r="B640" t="s">
        <v>8221</v>
      </c>
      <c r="C640">
        <v>2</v>
      </c>
      <c r="E640">
        <v>1402</v>
      </c>
      <c r="F640" t="s">
        <v>8219</v>
      </c>
      <c r="G640">
        <v>113</v>
      </c>
    </row>
    <row r="641" spans="1:7" x14ac:dyDescent="0.25">
      <c r="A641">
        <v>1493</v>
      </c>
      <c r="B641" t="s">
        <v>8221</v>
      </c>
      <c r="C641">
        <v>0</v>
      </c>
      <c r="E641">
        <v>1403</v>
      </c>
      <c r="F641" t="s">
        <v>8219</v>
      </c>
      <c r="G641">
        <v>66</v>
      </c>
    </row>
    <row r="642" spans="1:7" x14ac:dyDescent="0.25">
      <c r="A642">
        <v>1494</v>
      </c>
      <c r="B642" t="s">
        <v>8221</v>
      </c>
      <c r="C642">
        <v>11</v>
      </c>
      <c r="E642">
        <v>1461</v>
      </c>
      <c r="F642" t="s">
        <v>8219</v>
      </c>
      <c r="G642">
        <v>340</v>
      </c>
    </row>
    <row r="643" spans="1:7" x14ac:dyDescent="0.25">
      <c r="A643">
        <v>1495</v>
      </c>
      <c r="B643" t="s">
        <v>8221</v>
      </c>
      <c r="C643">
        <v>0</v>
      </c>
      <c r="E643">
        <v>1462</v>
      </c>
      <c r="F643" t="s">
        <v>8219</v>
      </c>
      <c r="G643">
        <v>150</v>
      </c>
    </row>
    <row r="644" spans="1:7" x14ac:dyDescent="0.25">
      <c r="A644">
        <v>1496</v>
      </c>
      <c r="B644" t="s">
        <v>8221</v>
      </c>
      <c r="C644">
        <v>0</v>
      </c>
      <c r="E644">
        <v>1463</v>
      </c>
      <c r="F644" t="s">
        <v>8219</v>
      </c>
      <c r="G644">
        <v>25</v>
      </c>
    </row>
    <row r="645" spans="1:7" x14ac:dyDescent="0.25">
      <c r="A645">
        <v>1497</v>
      </c>
      <c r="B645" t="s">
        <v>8221</v>
      </c>
      <c r="C645">
        <v>1</v>
      </c>
      <c r="E645">
        <v>1464</v>
      </c>
      <c r="F645" t="s">
        <v>8219</v>
      </c>
      <c r="G645">
        <v>234</v>
      </c>
    </row>
    <row r="646" spans="1:7" x14ac:dyDescent="0.25">
      <c r="A646">
        <v>1498</v>
      </c>
      <c r="B646" t="s">
        <v>8221</v>
      </c>
      <c r="C646">
        <v>3</v>
      </c>
      <c r="E646">
        <v>1465</v>
      </c>
      <c r="F646" t="s">
        <v>8219</v>
      </c>
      <c r="G646">
        <v>2602</v>
      </c>
    </row>
    <row r="647" spans="1:7" x14ac:dyDescent="0.25">
      <c r="A647">
        <v>1499</v>
      </c>
      <c r="B647" t="s">
        <v>8221</v>
      </c>
      <c r="C647">
        <v>1</v>
      </c>
      <c r="E647">
        <v>1466</v>
      </c>
      <c r="F647" t="s">
        <v>8219</v>
      </c>
      <c r="G647">
        <v>248</v>
      </c>
    </row>
    <row r="648" spans="1:7" x14ac:dyDescent="0.25">
      <c r="A648">
        <v>1500</v>
      </c>
      <c r="B648" t="s">
        <v>8221</v>
      </c>
      <c r="C648">
        <v>15</v>
      </c>
      <c r="E648">
        <v>1467</v>
      </c>
      <c r="F648" t="s">
        <v>8219</v>
      </c>
      <c r="G648">
        <v>600</v>
      </c>
    </row>
    <row r="649" spans="1:7" x14ac:dyDescent="0.25">
      <c r="A649">
        <v>1541</v>
      </c>
      <c r="B649" t="s">
        <v>8221</v>
      </c>
      <c r="C649">
        <v>2</v>
      </c>
      <c r="E649">
        <v>1468</v>
      </c>
      <c r="F649" t="s">
        <v>8219</v>
      </c>
      <c r="G649">
        <v>293</v>
      </c>
    </row>
    <row r="650" spans="1:7" x14ac:dyDescent="0.25">
      <c r="A650">
        <v>1542</v>
      </c>
      <c r="B650" t="s">
        <v>8221</v>
      </c>
      <c r="C650">
        <v>1</v>
      </c>
      <c r="E650">
        <v>1469</v>
      </c>
      <c r="F650" t="s">
        <v>8219</v>
      </c>
      <c r="G650">
        <v>321</v>
      </c>
    </row>
    <row r="651" spans="1:7" x14ac:dyDescent="0.25">
      <c r="A651">
        <v>1543</v>
      </c>
      <c r="B651" t="s">
        <v>8221</v>
      </c>
      <c r="C651">
        <v>1</v>
      </c>
      <c r="E651">
        <v>1470</v>
      </c>
      <c r="F651" t="s">
        <v>8219</v>
      </c>
      <c r="G651">
        <v>81</v>
      </c>
    </row>
    <row r="652" spans="1:7" x14ac:dyDescent="0.25">
      <c r="A652">
        <v>1544</v>
      </c>
      <c r="B652" t="s">
        <v>8221</v>
      </c>
      <c r="C652">
        <v>0</v>
      </c>
      <c r="E652">
        <v>1471</v>
      </c>
      <c r="F652" t="s">
        <v>8219</v>
      </c>
      <c r="G652">
        <v>343</v>
      </c>
    </row>
    <row r="653" spans="1:7" x14ac:dyDescent="0.25">
      <c r="A653">
        <v>1545</v>
      </c>
      <c r="B653" t="s">
        <v>8221</v>
      </c>
      <c r="C653">
        <v>1</v>
      </c>
      <c r="E653">
        <v>1472</v>
      </c>
      <c r="F653" t="s">
        <v>8219</v>
      </c>
      <c r="G653">
        <v>336</v>
      </c>
    </row>
    <row r="654" spans="1:7" x14ac:dyDescent="0.25">
      <c r="A654">
        <v>1546</v>
      </c>
      <c r="B654" t="s">
        <v>8221</v>
      </c>
      <c r="C654">
        <v>11</v>
      </c>
      <c r="E654">
        <v>1473</v>
      </c>
      <c r="F654" t="s">
        <v>8219</v>
      </c>
      <c r="G654">
        <v>47</v>
      </c>
    </row>
    <row r="655" spans="1:7" x14ac:dyDescent="0.25">
      <c r="A655">
        <v>1547</v>
      </c>
      <c r="B655" t="s">
        <v>8221</v>
      </c>
      <c r="C655">
        <v>0</v>
      </c>
      <c r="E655">
        <v>1474</v>
      </c>
      <c r="F655" t="s">
        <v>8219</v>
      </c>
      <c r="G655">
        <v>76</v>
      </c>
    </row>
    <row r="656" spans="1:7" x14ac:dyDescent="0.25">
      <c r="A656">
        <v>1548</v>
      </c>
      <c r="B656" t="s">
        <v>8221</v>
      </c>
      <c r="C656">
        <v>1</v>
      </c>
      <c r="E656">
        <v>1475</v>
      </c>
      <c r="F656" t="s">
        <v>8219</v>
      </c>
      <c r="G656">
        <v>441</v>
      </c>
    </row>
    <row r="657" spans="1:7" x14ac:dyDescent="0.25">
      <c r="A657">
        <v>1549</v>
      </c>
      <c r="B657" t="s">
        <v>8221</v>
      </c>
      <c r="C657">
        <v>6</v>
      </c>
      <c r="E657">
        <v>1476</v>
      </c>
      <c r="F657" t="s">
        <v>8219</v>
      </c>
      <c r="G657">
        <v>916</v>
      </c>
    </row>
    <row r="658" spans="1:7" x14ac:dyDescent="0.25">
      <c r="A658">
        <v>1550</v>
      </c>
      <c r="B658" t="s">
        <v>8221</v>
      </c>
      <c r="C658">
        <v>7</v>
      </c>
      <c r="E658">
        <v>1477</v>
      </c>
      <c r="F658" t="s">
        <v>8219</v>
      </c>
      <c r="G658">
        <v>369</v>
      </c>
    </row>
    <row r="659" spans="1:7" x14ac:dyDescent="0.25">
      <c r="A659">
        <v>1551</v>
      </c>
      <c r="B659" t="s">
        <v>8221</v>
      </c>
      <c r="C659">
        <v>0</v>
      </c>
      <c r="E659">
        <v>1478</v>
      </c>
      <c r="F659" t="s">
        <v>8219</v>
      </c>
      <c r="G659">
        <v>20242</v>
      </c>
    </row>
    <row r="660" spans="1:7" x14ac:dyDescent="0.25">
      <c r="A660">
        <v>1552</v>
      </c>
      <c r="B660" t="s">
        <v>8221</v>
      </c>
      <c r="C660">
        <v>16</v>
      </c>
      <c r="E660">
        <v>1479</v>
      </c>
      <c r="F660" t="s">
        <v>8219</v>
      </c>
      <c r="G660">
        <v>71</v>
      </c>
    </row>
    <row r="661" spans="1:7" x14ac:dyDescent="0.25">
      <c r="A661">
        <v>1553</v>
      </c>
      <c r="B661" t="s">
        <v>8221</v>
      </c>
      <c r="C661">
        <v>0</v>
      </c>
      <c r="E661">
        <v>1480</v>
      </c>
      <c r="F661" t="s">
        <v>8219</v>
      </c>
      <c r="G661">
        <v>635</v>
      </c>
    </row>
    <row r="662" spans="1:7" x14ac:dyDescent="0.25">
      <c r="A662">
        <v>1554</v>
      </c>
      <c r="B662" t="s">
        <v>8221</v>
      </c>
      <c r="C662">
        <v>0</v>
      </c>
      <c r="E662">
        <v>1501</v>
      </c>
      <c r="F662" t="s">
        <v>8219</v>
      </c>
      <c r="G662">
        <v>885</v>
      </c>
    </row>
    <row r="663" spans="1:7" x14ac:dyDescent="0.25">
      <c r="A663">
        <v>1555</v>
      </c>
      <c r="B663" t="s">
        <v>8221</v>
      </c>
      <c r="C663">
        <v>0</v>
      </c>
      <c r="E663">
        <v>1502</v>
      </c>
      <c r="F663" t="s">
        <v>8219</v>
      </c>
      <c r="G663">
        <v>329</v>
      </c>
    </row>
    <row r="664" spans="1:7" x14ac:dyDescent="0.25">
      <c r="A664">
        <v>1556</v>
      </c>
      <c r="B664" t="s">
        <v>8221</v>
      </c>
      <c r="C664">
        <v>12</v>
      </c>
      <c r="E664">
        <v>1503</v>
      </c>
      <c r="F664" t="s">
        <v>8219</v>
      </c>
      <c r="G664">
        <v>71</v>
      </c>
    </row>
    <row r="665" spans="1:7" x14ac:dyDescent="0.25">
      <c r="A665">
        <v>1557</v>
      </c>
      <c r="B665" t="s">
        <v>8221</v>
      </c>
      <c r="C665">
        <v>1</v>
      </c>
      <c r="E665">
        <v>1504</v>
      </c>
      <c r="F665" t="s">
        <v>8219</v>
      </c>
      <c r="G665">
        <v>269</v>
      </c>
    </row>
    <row r="666" spans="1:7" x14ac:dyDescent="0.25">
      <c r="A666">
        <v>1558</v>
      </c>
      <c r="B666" t="s">
        <v>8221</v>
      </c>
      <c r="C666">
        <v>3</v>
      </c>
      <c r="E666">
        <v>1505</v>
      </c>
      <c r="F666" t="s">
        <v>8219</v>
      </c>
      <c r="G666">
        <v>345</v>
      </c>
    </row>
    <row r="667" spans="1:7" x14ac:dyDescent="0.25">
      <c r="A667">
        <v>1559</v>
      </c>
      <c r="B667" t="s">
        <v>8221</v>
      </c>
      <c r="C667">
        <v>1</v>
      </c>
      <c r="E667">
        <v>1506</v>
      </c>
      <c r="F667" t="s">
        <v>8219</v>
      </c>
      <c r="G667">
        <v>43</v>
      </c>
    </row>
    <row r="668" spans="1:7" x14ac:dyDescent="0.25">
      <c r="A668">
        <v>1560</v>
      </c>
      <c r="B668" t="s">
        <v>8221</v>
      </c>
      <c r="C668">
        <v>4</v>
      </c>
      <c r="E668">
        <v>1507</v>
      </c>
      <c r="F668" t="s">
        <v>8219</v>
      </c>
      <c r="G668">
        <v>33</v>
      </c>
    </row>
    <row r="669" spans="1:7" x14ac:dyDescent="0.25">
      <c r="A669">
        <v>1581</v>
      </c>
      <c r="B669" t="s">
        <v>8221</v>
      </c>
      <c r="C669">
        <v>1</v>
      </c>
      <c r="E669">
        <v>1508</v>
      </c>
      <c r="F669" t="s">
        <v>8219</v>
      </c>
      <c r="G669">
        <v>211</v>
      </c>
    </row>
    <row r="670" spans="1:7" x14ac:dyDescent="0.25">
      <c r="A670">
        <v>1582</v>
      </c>
      <c r="B670" t="s">
        <v>8221</v>
      </c>
      <c r="C670">
        <v>3</v>
      </c>
      <c r="E670">
        <v>1509</v>
      </c>
      <c r="F670" t="s">
        <v>8219</v>
      </c>
      <c r="G670">
        <v>196</v>
      </c>
    </row>
    <row r="671" spans="1:7" x14ac:dyDescent="0.25">
      <c r="A671">
        <v>1583</v>
      </c>
      <c r="B671" t="s">
        <v>8221</v>
      </c>
      <c r="C671">
        <v>1</v>
      </c>
      <c r="E671">
        <v>1510</v>
      </c>
      <c r="F671" t="s">
        <v>8219</v>
      </c>
      <c r="G671">
        <v>405</v>
      </c>
    </row>
    <row r="672" spans="1:7" x14ac:dyDescent="0.25">
      <c r="A672">
        <v>1584</v>
      </c>
      <c r="B672" t="s">
        <v>8221</v>
      </c>
      <c r="C672">
        <v>0</v>
      </c>
      <c r="E672">
        <v>1511</v>
      </c>
      <c r="F672" t="s">
        <v>8219</v>
      </c>
      <c r="G672">
        <v>206</v>
      </c>
    </row>
    <row r="673" spans="1:7" x14ac:dyDescent="0.25">
      <c r="A673">
        <v>1585</v>
      </c>
      <c r="B673" t="s">
        <v>8221</v>
      </c>
      <c r="C673">
        <v>12</v>
      </c>
      <c r="E673">
        <v>1512</v>
      </c>
      <c r="F673" t="s">
        <v>8219</v>
      </c>
      <c r="G673">
        <v>335</v>
      </c>
    </row>
    <row r="674" spans="1:7" x14ac:dyDescent="0.25">
      <c r="A674">
        <v>1586</v>
      </c>
      <c r="B674" t="s">
        <v>8221</v>
      </c>
      <c r="C674">
        <v>0</v>
      </c>
      <c r="E674">
        <v>1513</v>
      </c>
      <c r="F674" t="s">
        <v>8219</v>
      </c>
      <c r="G674">
        <v>215</v>
      </c>
    </row>
    <row r="675" spans="1:7" x14ac:dyDescent="0.25">
      <c r="A675">
        <v>1587</v>
      </c>
      <c r="B675" t="s">
        <v>8221</v>
      </c>
      <c r="C675">
        <v>1</v>
      </c>
      <c r="E675">
        <v>1514</v>
      </c>
      <c r="F675" t="s">
        <v>8219</v>
      </c>
      <c r="G675">
        <v>176</v>
      </c>
    </row>
    <row r="676" spans="1:7" x14ac:dyDescent="0.25">
      <c r="A676">
        <v>1588</v>
      </c>
      <c r="B676" t="s">
        <v>8221</v>
      </c>
      <c r="C676">
        <v>0</v>
      </c>
      <c r="E676">
        <v>1515</v>
      </c>
      <c r="F676" t="s">
        <v>8219</v>
      </c>
      <c r="G676">
        <v>555</v>
      </c>
    </row>
    <row r="677" spans="1:7" x14ac:dyDescent="0.25">
      <c r="A677">
        <v>1589</v>
      </c>
      <c r="B677" t="s">
        <v>8221</v>
      </c>
      <c r="C677">
        <v>0</v>
      </c>
      <c r="E677">
        <v>1516</v>
      </c>
      <c r="F677" t="s">
        <v>8219</v>
      </c>
      <c r="G677">
        <v>116</v>
      </c>
    </row>
    <row r="678" spans="1:7" x14ac:dyDescent="0.25">
      <c r="A678">
        <v>1590</v>
      </c>
      <c r="B678" t="s">
        <v>8221</v>
      </c>
      <c r="C678">
        <v>2</v>
      </c>
      <c r="E678">
        <v>1517</v>
      </c>
      <c r="F678" t="s">
        <v>8219</v>
      </c>
      <c r="G678">
        <v>615</v>
      </c>
    </row>
    <row r="679" spans="1:7" x14ac:dyDescent="0.25">
      <c r="A679">
        <v>1591</v>
      </c>
      <c r="B679" t="s">
        <v>8221</v>
      </c>
      <c r="C679">
        <v>92</v>
      </c>
      <c r="E679">
        <v>1518</v>
      </c>
      <c r="F679" t="s">
        <v>8219</v>
      </c>
      <c r="G679">
        <v>236</v>
      </c>
    </row>
    <row r="680" spans="1:7" x14ac:dyDescent="0.25">
      <c r="A680">
        <v>1592</v>
      </c>
      <c r="B680" t="s">
        <v>8221</v>
      </c>
      <c r="C680">
        <v>0</v>
      </c>
      <c r="E680">
        <v>1519</v>
      </c>
      <c r="F680" t="s">
        <v>8219</v>
      </c>
      <c r="G680">
        <v>145</v>
      </c>
    </row>
    <row r="681" spans="1:7" x14ac:dyDescent="0.25">
      <c r="A681">
        <v>1593</v>
      </c>
      <c r="B681" t="s">
        <v>8221</v>
      </c>
      <c r="C681">
        <v>3</v>
      </c>
      <c r="E681">
        <v>1520</v>
      </c>
      <c r="F681" t="s">
        <v>8219</v>
      </c>
      <c r="G681">
        <v>167</v>
      </c>
    </row>
    <row r="682" spans="1:7" x14ac:dyDescent="0.25">
      <c r="A682">
        <v>1594</v>
      </c>
      <c r="B682" t="s">
        <v>8221</v>
      </c>
      <c r="C682">
        <v>10</v>
      </c>
      <c r="E682">
        <v>1521</v>
      </c>
      <c r="F682" t="s">
        <v>8219</v>
      </c>
      <c r="G682">
        <v>235</v>
      </c>
    </row>
    <row r="683" spans="1:7" x14ac:dyDescent="0.25">
      <c r="A683">
        <v>1595</v>
      </c>
      <c r="B683" t="s">
        <v>8221</v>
      </c>
      <c r="C683">
        <v>7</v>
      </c>
      <c r="E683">
        <v>1522</v>
      </c>
      <c r="F683" t="s">
        <v>8219</v>
      </c>
      <c r="G683">
        <v>452</v>
      </c>
    </row>
    <row r="684" spans="1:7" x14ac:dyDescent="0.25">
      <c r="A684">
        <v>1596</v>
      </c>
      <c r="B684" t="s">
        <v>8221</v>
      </c>
      <c r="C684">
        <v>3</v>
      </c>
      <c r="E684">
        <v>1523</v>
      </c>
      <c r="F684" t="s">
        <v>8219</v>
      </c>
      <c r="G684">
        <v>241</v>
      </c>
    </row>
    <row r="685" spans="1:7" x14ac:dyDescent="0.25">
      <c r="A685">
        <v>1597</v>
      </c>
      <c r="B685" t="s">
        <v>8221</v>
      </c>
      <c r="C685">
        <v>0</v>
      </c>
      <c r="E685">
        <v>1524</v>
      </c>
      <c r="F685" t="s">
        <v>8219</v>
      </c>
      <c r="G685">
        <v>28</v>
      </c>
    </row>
    <row r="686" spans="1:7" x14ac:dyDescent="0.25">
      <c r="A686">
        <v>1598</v>
      </c>
      <c r="B686" t="s">
        <v>8221</v>
      </c>
      <c r="C686">
        <v>1</v>
      </c>
      <c r="E686">
        <v>1525</v>
      </c>
      <c r="F686" t="s">
        <v>8219</v>
      </c>
      <c r="G686">
        <v>140</v>
      </c>
    </row>
    <row r="687" spans="1:7" x14ac:dyDescent="0.25">
      <c r="A687">
        <v>1599</v>
      </c>
      <c r="B687" t="s">
        <v>8221</v>
      </c>
      <c r="C687">
        <v>0</v>
      </c>
      <c r="E687">
        <v>1526</v>
      </c>
      <c r="F687" t="s">
        <v>8219</v>
      </c>
      <c r="G687">
        <v>280</v>
      </c>
    </row>
    <row r="688" spans="1:7" x14ac:dyDescent="0.25">
      <c r="A688">
        <v>1600</v>
      </c>
      <c r="B688" t="s">
        <v>8221</v>
      </c>
      <c r="C688">
        <v>9</v>
      </c>
      <c r="E688">
        <v>1527</v>
      </c>
      <c r="F688" t="s">
        <v>8219</v>
      </c>
      <c r="G688">
        <v>70</v>
      </c>
    </row>
    <row r="689" spans="1:7" x14ac:dyDescent="0.25">
      <c r="A689">
        <v>1701</v>
      </c>
      <c r="B689" t="s">
        <v>8221</v>
      </c>
      <c r="C689">
        <v>2</v>
      </c>
      <c r="E689">
        <v>1528</v>
      </c>
      <c r="F689" t="s">
        <v>8219</v>
      </c>
      <c r="G689">
        <v>160</v>
      </c>
    </row>
    <row r="690" spans="1:7" x14ac:dyDescent="0.25">
      <c r="A690">
        <v>1702</v>
      </c>
      <c r="B690" t="s">
        <v>8221</v>
      </c>
      <c r="C690">
        <v>1</v>
      </c>
      <c r="E690">
        <v>1529</v>
      </c>
      <c r="F690" t="s">
        <v>8219</v>
      </c>
      <c r="G690">
        <v>141</v>
      </c>
    </row>
    <row r="691" spans="1:7" x14ac:dyDescent="0.25">
      <c r="A691">
        <v>1703</v>
      </c>
      <c r="B691" t="s">
        <v>8221</v>
      </c>
      <c r="C691">
        <v>2</v>
      </c>
      <c r="E691">
        <v>1530</v>
      </c>
      <c r="F691" t="s">
        <v>8219</v>
      </c>
      <c r="G691">
        <v>874</v>
      </c>
    </row>
    <row r="692" spans="1:7" x14ac:dyDescent="0.25">
      <c r="A692">
        <v>1704</v>
      </c>
      <c r="B692" t="s">
        <v>8221</v>
      </c>
      <c r="C692">
        <v>11</v>
      </c>
      <c r="E692">
        <v>1531</v>
      </c>
      <c r="F692" t="s">
        <v>8219</v>
      </c>
      <c r="G692">
        <v>73</v>
      </c>
    </row>
    <row r="693" spans="1:7" x14ac:dyDescent="0.25">
      <c r="A693">
        <v>1705</v>
      </c>
      <c r="B693" t="s">
        <v>8221</v>
      </c>
      <c r="C693">
        <v>0</v>
      </c>
      <c r="E693">
        <v>1532</v>
      </c>
      <c r="F693" t="s">
        <v>8219</v>
      </c>
      <c r="G693">
        <v>294</v>
      </c>
    </row>
    <row r="694" spans="1:7" x14ac:dyDescent="0.25">
      <c r="A694">
        <v>1706</v>
      </c>
      <c r="B694" t="s">
        <v>8221</v>
      </c>
      <c r="C694">
        <v>0</v>
      </c>
      <c r="E694">
        <v>1533</v>
      </c>
      <c r="F694" t="s">
        <v>8219</v>
      </c>
      <c r="G694">
        <v>740</v>
      </c>
    </row>
    <row r="695" spans="1:7" x14ac:dyDescent="0.25">
      <c r="A695">
        <v>1707</v>
      </c>
      <c r="B695" t="s">
        <v>8221</v>
      </c>
      <c r="C695">
        <v>9</v>
      </c>
      <c r="E695">
        <v>1534</v>
      </c>
      <c r="F695" t="s">
        <v>8219</v>
      </c>
      <c r="G695">
        <v>369</v>
      </c>
    </row>
    <row r="696" spans="1:7" x14ac:dyDescent="0.25">
      <c r="A696">
        <v>1708</v>
      </c>
      <c r="B696" t="s">
        <v>8221</v>
      </c>
      <c r="C696">
        <v>0</v>
      </c>
      <c r="E696">
        <v>1535</v>
      </c>
      <c r="F696" t="s">
        <v>8219</v>
      </c>
      <c r="G696">
        <v>110</v>
      </c>
    </row>
    <row r="697" spans="1:7" x14ac:dyDescent="0.25">
      <c r="A697">
        <v>1709</v>
      </c>
      <c r="B697" t="s">
        <v>8221</v>
      </c>
      <c r="C697">
        <v>4</v>
      </c>
      <c r="E697">
        <v>1536</v>
      </c>
      <c r="F697" t="s">
        <v>8219</v>
      </c>
      <c r="G697">
        <v>455</v>
      </c>
    </row>
    <row r="698" spans="1:7" x14ac:dyDescent="0.25">
      <c r="A698">
        <v>1710</v>
      </c>
      <c r="B698" t="s">
        <v>8221</v>
      </c>
      <c r="C698">
        <v>1</v>
      </c>
      <c r="E698">
        <v>1537</v>
      </c>
      <c r="F698" t="s">
        <v>8219</v>
      </c>
      <c r="G698">
        <v>224</v>
      </c>
    </row>
    <row r="699" spans="1:7" x14ac:dyDescent="0.25">
      <c r="A699">
        <v>1711</v>
      </c>
      <c r="B699" t="s">
        <v>8221</v>
      </c>
      <c r="C699">
        <v>2</v>
      </c>
      <c r="E699">
        <v>1538</v>
      </c>
      <c r="F699" t="s">
        <v>8219</v>
      </c>
      <c r="G699">
        <v>46</v>
      </c>
    </row>
    <row r="700" spans="1:7" x14ac:dyDescent="0.25">
      <c r="A700">
        <v>1712</v>
      </c>
      <c r="B700" t="s">
        <v>8221</v>
      </c>
      <c r="C700">
        <v>0</v>
      </c>
      <c r="E700">
        <v>1539</v>
      </c>
      <c r="F700" t="s">
        <v>8219</v>
      </c>
      <c r="G700">
        <v>284</v>
      </c>
    </row>
    <row r="701" spans="1:7" x14ac:dyDescent="0.25">
      <c r="A701">
        <v>1713</v>
      </c>
      <c r="B701" t="s">
        <v>8221</v>
      </c>
      <c r="C701">
        <v>1</v>
      </c>
      <c r="E701">
        <v>1540</v>
      </c>
      <c r="F701" t="s">
        <v>8219</v>
      </c>
      <c r="G701">
        <v>98</v>
      </c>
    </row>
    <row r="702" spans="1:7" x14ac:dyDescent="0.25">
      <c r="A702">
        <v>1714</v>
      </c>
      <c r="B702" t="s">
        <v>8221</v>
      </c>
      <c r="C702">
        <v>17</v>
      </c>
      <c r="E702">
        <v>1601</v>
      </c>
      <c r="F702" t="s">
        <v>8219</v>
      </c>
      <c r="G702">
        <v>56</v>
      </c>
    </row>
    <row r="703" spans="1:7" x14ac:dyDescent="0.25">
      <c r="A703">
        <v>1715</v>
      </c>
      <c r="B703" t="s">
        <v>8221</v>
      </c>
      <c r="C703">
        <v>2</v>
      </c>
      <c r="E703">
        <v>1602</v>
      </c>
      <c r="F703" t="s">
        <v>8219</v>
      </c>
      <c r="G703">
        <v>32</v>
      </c>
    </row>
    <row r="704" spans="1:7" x14ac:dyDescent="0.25">
      <c r="A704">
        <v>1716</v>
      </c>
      <c r="B704" t="s">
        <v>8221</v>
      </c>
      <c r="C704">
        <v>3</v>
      </c>
      <c r="E704">
        <v>1603</v>
      </c>
      <c r="F704" t="s">
        <v>8219</v>
      </c>
      <c r="G704">
        <v>30</v>
      </c>
    </row>
    <row r="705" spans="1:7" x14ac:dyDescent="0.25">
      <c r="A705">
        <v>1717</v>
      </c>
      <c r="B705" t="s">
        <v>8221</v>
      </c>
      <c r="C705">
        <v>41</v>
      </c>
      <c r="E705">
        <v>1604</v>
      </c>
      <c r="F705" t="s">
        <v>8219</v>
      </c>
      <c r="G705">
        <v>70</v>
      </c>
    </row>
    <row r="706" spans="1:7" x14ac:dyDescent="0.25">
      <c r="A706">
        <v>1718</v>
      </c>
      <c r="B706" t="s">
        <v>8221</v>
      </c>
      <c r="C706">
        <v>2</v>
      </c>
      <c r="E706">
        <v>1605</v>
      </c>
      <c r="F706" t="s">
        <v>8219</v>
      </c>
      <c r="G706">
        <v>44</v>
      </c>
    </row>
    <row r="707" spans="1:7" x14ac:dyDescent="0.25">
      <c r="A707">
        <v>1719</v>
      </c>
      <c r="B707" t="s">
        <v>8221</v>
      </c>
      <c r="C707">
        <v>3</v>
      </c>
      <c r="E707">
        <v>1606</v>
      </c>
      <c r="F707" t="s">
        <v>8219</v>
      </c>
      <c r="G707">
        <v>92</v>
      </c>
    </row>
    <row r="708" spans="1:7" x14ac:dyDescent="0.25">
      <c r="A708">
        <v>1720</v>
      </c>
      <c r="B708" t="s">
        <v>8221</v>
      </c>
      <c r="C708">
        <v>8</v>
      </c>
      <c r="E708">
        <v>1607</v>
      </c>
      <c r="F708" t="s">
        <v>8219</v>
      </c>
      <c r="G708">
        <v>205</v>
      </c>
    </row>
    <row r="709" spans="1:7" x14ac:dyDescent="0.25">
      <c r="A709">
        <v>1721</v>
      </c>
      <c r="B709" t="s">
        <v>8221</v>
      </c>
      <c r="C709">
        <v>0</v>
      </c>
      <c r="E709">
        <v>1608</v>
      </c>
      <c r="F709" t="s">
        <v>8219</v>
      </c>
      <c r="G709">
        <v>23</v>
      </c>
    </row>
    <row r="710" spans="1:7" x14ac:dyDescent="0.25">
      <c r="A710">
        <v>1722</v>
      </c>
      <c r="B710" t="s">
        <v>8221</v>
      </c>
      <c r="C710">
        <v>1</v>
      </c>
      <c r="E710">
        <v>1609</v>
      </c>
      <c r="F710" t="s">
        <v>8219</v>
      </c>
      <c r="G710">
        <v>4</v>
      </c>
    </row>
    <row r="711" spans="1:7" x14ac:dyDescent="0.25">
      <c r="A711">
        <v>1723</v>
      </c>
      <c r="B711" t="s">
        <v>8221</v>
      </c>
      <c r="C711">
        <v>3</v>
      </c>
      <c r="E711">
        <v>1610</v>
      </c>
      <c r="F711" t="s">
        <v>8219</v>
      </c>
      <c r="G711">
        <v>112</v>
      </c>
    </row>
    <row r="712" spans="1:7" x14ac:dyDescent="0.25">
      <c r="A712">
        <v>1724</v>
      </c>
      <c r="B712" t="s">
        <v>8221</v>
      </c>
      <c r="C712">
        <v>4</v>
      </c>
      <c r="E712">
        <v>1611</v>
      </c>
      <c r="F712" t="s">
        <v>8219</v>
      </c>
      <c r="G712">
        <v>27</v>
      </c>
    </row>
    <row r="713" spans="1:7" x14ac:dyDescent="0.25">
      <c r="A713">
        <v>1725</v>
      </c>
      <c r="B713" t="s">
        <v>8221</v>
      </c>
      <c r="C713">
        <v>9</v>
      </c>
      <c r="E713">
        <v>1612</v>
      </c>
      <c r="F713" t="s">
        <v>8219</v>
      </c>
      <c r="G713">
        <v>11</v>
      </c>
    </row>
    <row r="714" spans="1:7" x14ac:dyDescent="0.25">
      <c r="A714">
        <v>1726</v>
      </c>
      <c r="B714" t="s">
        <v>8221</v>
      </c>
      <c r="C714">
        <v>16</v>
      </c>
      <c r="E714">
        <v>1613</v>
      </c>
      <c r="F714" t="s">
        <v>8219</v>
      </c>
      <c r="G714">
        <v>26</v>
      </c>
    </row>
    <row r="715" spans="1:7" x14ac:dyDescent="0.25">
      <c r="A715">
        <v>1727</v>
      </c>
      <c r="B715" t="s">
        <v>8221</v>
      </c>
      <c r="C715">
        <v>1</v>
      </c>
      <c r="E715">
        <v>1614</v>
      </c>
      <c r="F715" t="s">
        <v>8219</v>
      </c>
      <c r="G715">
        <v>77</v>
      </c>
    </row>
    <row r="716" spans="1:7" x14ac:dyDescent="0.25">
      <c r="A716">
        <v>1728</v>
      </c>
      <c r="B716" t="s">
        <v>8221</v>
      </c>
      <c r="C716">
        <v>7</v>
      </c>
      <c r="E716">
        <v>1615</v>
      </c>
      <c r="F716" t="s">
        <v>8219</v>
      </c>
      <c r="G716">
        <v>136</v>
      </c>
    </row>
    <row r="717" spans="1:7" x14ac:dyDescent="0.25">
      <c r="A717">
        <v>1729</v>
      </c>
      <c r="B717" t="s">
        <v>8221</v>
      </c>
      <c r="C717">
        <v>0</v>
      </c>
      <c r="E717">
        <v>1616</v>
      </c>
      <c r="F717" t="s">
        <v>8219</v>
      </c>
      <c r="G717">
        <v>157</v>
      </c>
    </row>
    <row r="718" spans="1:7" x14ac:dyDescent="0.25">
      <c r="A718">
        <v>1730</v>
      </c>
      <c r="B718" t="s">
        <v>8221</v>
      </c>
      <c r="C718">
        <v>0</v>
      </c>
      <c r="E718">
        <v>1617</v>
      </c>
      <c r="F718" t="s">
        <v>8219</v>
      </c>
      <c r="G718">
        <v>158</v>
      </c>
    </row>
    <row r="719" spans="1:7" x14ac:dyDescent="0.25">
      <c r="A719">
        <v>1731</v>
      </c>
      <c r="B719" t="s">
        <v>8221</v>
      </c>
      <c r="C719">
        <v>0</v>
      </c>
      <c r="E719">
        <v>1618</v>
      </c>
      <c r="F719" t="s">
        <v>8219</v>
      </c>
      <c r="G719">
        <v>27</v>
      </c>
    </row>
    <row r="720" spans="1:7" x14ac:dyDescent="0.25">
      <c r="A720">
        <v>1732</v>
      </c>
      <c r="B720" t="s">
        <v>8221</v>
      </c>
      <c r="C720">
        <v>0</v>
      </c>
      <c r="E720">
        <v>1619</v>
      </c>
      <c r="F720" t="s">
        <v>8219</v>
      </c>
      <c r="G720">
        <v>23</v>
      </c>
    </row>
    <row r="721" spans="1:7" x14ac:dyDescent="0.25">
      <c r="A721">
        <v>1733</v>
      </c>
      <c r="B721" t="s">
        <v>8221</v>
      </c>
      <c r="C721">
        <v>0</v>
      </c>
      <c r="E721">
        <v>1620</v>
      </c>
      <c r="F721" t="s">
        <v>8219</v>
      </c>
      <c r="G721">
        <v>17</v>
      </c>
    </row>
    <row r="722" spans="1:7" x14ac:dyDescent="0.25">
      <c r="A722">
        <v>1734</v>
      </c>
      <c r="B722" t="s">
        <v>8221</v>
      </c>
      <c r="C722">
        <v>1</v>
      </c>
      <c r="E722">
        <v>1621</v>
      </c>
      <c r="F722" t="s">
        <v>8219</v>
      </c>
      <c r="G722">
        <v>37</v>
      </c>
    </row>
    <row r="723" spans="1:7" x14ac:dyDescent="0.25">
      <c r="A723">
        <v>1735</v>
      </c>
      <c r="B723" t="s">
        <v>8221</v>
      </c>
      <c r="C723">
        <v>2</v>
      </c>
      <c r="E723">
        <v>1622</v>
      </c>
      <c r="F723" t="s">
        <v>8219</v>
      </c>
      <c r="G723">
        <v>65</v>
      </c>
    </row>
    <row r="724" spans="1:7" x14ac:dyDescent="0.25">
      <c r="A724">
        <v>1736</v>
      </c>
      <c r="B724" t="s">
        <v>8221</v>
      </c>
      <c r="C724">
        <v>1</v>
      </c>
      <c r="E724">
        <v>1623</v>
      </c>
      <c r="F724" t="s">
        <v>8219</v>
      </c>
      <c r="G724">
        <v>18</v>
      </c>
    </row>
    <row r="725" spans="1:7" x14ac:dyDescent="0.25">
      <c r="A725">
        <v>1737</v>
      </c>
      <c r="B725" t="s">
        <v>8221</v>
      </c>
      <c r="C725">
        <v>15</v>
      </c>
      <c r="E725">
        <v>1624</v>
      </c>
      <c r="F725" t="s">
        <v>8219</v>
      </c>
      <c r="G725">
        <v>25</v>
      </c>
    </row>
    <row r="726" spans="1:7" x14ac:dyDescent="0.25">
      <c r="A726">
        <v>1738</v>
      </c>
      <c r="B726" t="s">
        <v>8221</v>
      </c>
      <c r="C726">
        <v>1</v>
      </c>
      <c r="E726">
        <v>1625</v>
      </c>
      <c r="F726" t="s">
        <v>8219</v>
      </c>
      <c r="G726">
        <v>104</v>
      </c>
    </row>
    <row r="727" spans="1:7" x14ac:dyDescent="0.25">
      <c r="A727">
        <v>1739</v>
      </c>
      <c r="B727" t="s">
        <v>8221</v>
      </c>
      <c r="C727">
        <v>1</v>
      </c>
      <c r="E727">
        <v>1626</v>
      </c>
      <c r="F727" t="s">
        <v>8219</v>
      </c>
      <c r="G727">
        <v>108</v>
      </c>
    </row>
    <row r="728" spans="1:7" x14ac:dyDescent="0.25">
      <c r="A728">
        <v>1740</v>
      </c>
      <c r="B728" t="s">
        <v>8221</v>
      </c>
      <c r="C728">
        <v>0</v>
      </c>
      <c r="E728">
        <v>1627</v>
      </c>
      <c r="F728" t="s">
        <v>8219</v>
      </c>
      <c r="G728">
        <v>38</v>
      </c>
    </row>
    <row r="729" spans="1:7" x14ac:dyDescent="0.25">
      <c r="A729">
        <v>1764</v>
      </c>
      <c r="B729" t="s">
        <v>8221</v>
      </c>
      <c r="C729">
        <v>39</v>
      </c>
      <c r="E729">
        <v>1628</v>
      </c>
      <c r="F729" t="s">
        <v>8219</v>
      </c>
      <c r="G729">
        <v>88</v>
      </c>
    </row>
    <row r="730" spans="1:7" x14ac:dyDescent="0.25">
      <c r="A730">
        <v>1765</v>
      </c>
      <c r="B730" t="s">
        <v>8221</v>
      </c>
      <c r="C730">
        <v>103</v>
      </c>
      <c r="E730">
        <v>1629</v>
      </c>
      <c r="F730" t="s">
        <v>8219</v>
      </c>
      <c r="G730">
        <v>82</v>
      </c>
    </row>
    <row r="731" spans="1:7" x14ac:dyDescent="0.25">
      <c r="A731">
        <v>1766</v>
      </c>
      <c r="B731" t="s">
        <v>8221</v>
      </c>
      <c r="C731">
        <v>0</v>
      </c>
      <c r="E731">
        <v>1630</v>
      </c>
      <c r="F731" t="s">
        <v>8219</v>
      </c>
      <c r="G731">
        <v>126</v>
      </c>
    </row>
    <row r="732" spans="1:7" x14ac:dyDescent="0.25">
      <c r="A732">
        <v>1767</v>
      </c>
      <c r="B732" t="s">
        <v>8221</v>
      </c>
      <c r="C732">
        <v>39</v>
      </c>
      <c r="E732">
        <v>1631</v>
      </c>
      <c r="F732" t="s">
        <v>8219</v>
      </c>
      <c r="G732">
        <v>133</v>
      </c>
    </row>
    <row r="733" spans="1:7" x14ac:dyDescent="0.25">
      <c r="A733">
        <v>1768</v>
      </c>
      <c r="B733" t="s">
        <v>8221</v>
      </c>
      <c r="C733">
        <v>15</v>
      </c>
      <c r="E733">
        <v>1632</v>
      </c>
      <c r="F733" t="s">
        <v>8219</v>
      </c>
      <c r="G733">
        <v>47</v>
      </c>
    </row>
    <row r="734" spans="1:7" x14ac:dyDescent="0.25">
      <c r="A734">
        <v>1769</v>
      </c>
      <c r="B734" t="s">
        <v>8221</v>
      </c>
      <c r="C734">
        <v>22</v>
      </c>
      <c r="E734">
        <v>1633</v>
      </c>
      <c r="F734" t="s">
        <v>8219</v>
      </c>
      <c r="G734">
        <v>58</v>
      </c>
    </row>
    <row r="735" spans="1:7" x14ac:dyDescent="0.25">
      <c r="A735">
        <v>1770</v>
      </c>
      <c r="B735" t="s">
        <v>8221</v>
      </c>
      <c r="C735">
        <v>92</v>
      </c>
      <c r="E735">
        <v>1634</v>
      </c>
      <c r="F735" t="s">
        <v>8219</v>
      </c>
      <c r="G735">
        <v>32</v>
      </c>
    </row>
    <row r="736" spans="1:7" x14ac:dyDescent="0.25">
      <c r="A736">
        <v>1771</v>
      </c>
      <c r="B736" t="s">
        <v>8221</v>
      </c>
      <c r="C736">
        <v>25</v>
      </c>
      <c r="E736">
        <v>1635</v>
      </c>
      <c r="F736" t="s">
        <v>8219</v>
      </c>
      <c r="G736">
        <v>37</v>
      </c>
    </row>
    <row r="737" spans="1:7" x14ac:dyDescent="0.25">
      <c r="A737">
        <v>1772</v>
      </c>
      <c r="B737" t="s">
        <v>8221</v>
      </c>
      <c r="C737">
        <v>19</v>
      </c>
      <c r="E737">
        <v>1636</v>
      </c>
      <c r="F737" t="s">
        <v>8219</v>
      </c>
      <c r="G737">
        <v>87</v>
      </c>
    </row>
    <row r="738" spans="1:7" x14ac:dyDescent="0.25">
      <c r="A738">
        <v>1773</v>
      </c>
      <c r="B738" t="s">
        <v>8221</v>
      </c>
      <c r="C738">
        <v>19</v>
      </c>
      <c r="E738">
        <v>1637</v>
      </c>
      <c r="F738" t="s">
        <v>8219</v>
      </c>
      <c r="G738">
        <v>15</v>
      </c>
    </row>
    <row r="739" spans="1:7" x14ac:dyDescent="0.25">
      <c r="A739">
        <v>1774</v>
      </c>
      <c r="B739" t="s">
        <v>8221</v>
      </c>
      <c r="C739">
        <v>13</v>
      </c>
      <c r="E739">
        <v>1638</v>
      </c>
      <c r="F739" t="s">
        <v>8219</v>
      </c>
      <c r="G739">
        <v>27</v>
      </c>
    </row>
    <row r="740" spans="1:7" x14ac:dyDescent="0.25">
      <c r="A740">
        <v>1775</v>
      </c>
      <c r="B740" t="s">
        <v>8221</v>
      </c>
      <c r="C740">
        <v>124</v>
      </c>
      <c r="E740">
        <v>1639</v>
      </c>
      <c r="F740" t="s">
        <v>8219</v>
      </c>
      <c r="G740">
        <v>19</v>
      </c>
    </row>
    <row r="741" spans="1:7" x14ac:dyDescent="0.25">
      <c r="A741">
        <v>1776</v>
      </c>
      <c r="B741" t="s">
        <v>8221</v>
      </c>
      <c r="C741">
        <v>4</v>
      </c>
      <c r="E741">
        <v>1640</v>
      </c>
      <c r="F741" t="s">
        <v>8219</v>
      </c>
      <c r="G741">
        <v>17</v>
      </c>
    </row>
    <row r="742" spans="1:7" x14ac:dyDescent="0.25">
      <c r="A742">
        <v>1777</v>
      </c>
      <c r="B742" t="s">
        <v>8221</v>
      </c>
      <c r="C742">
        <v>10</v>
      </c>
      <c r="E742">
        <v>1641</v>
      </c>
      <c r="F742" t="s">
        <v>8219</v>
      </c>
      <c r="G742">
        <v>26</v>
      </c>
    </row>
    <row r="743" spans="1:7" x14ac:dyDescent="0.25">
      <c r="A743">
        <v>1778</v>
      </c>
      <c r="B743" t="s">
        <v>8221</v>
      </c>
      <c r="C743">
        <v>15</v>
      </c>
      <c r="E743">
        <v>1642</v>
      </c>
      <c r="F743" t="s">
        <v>8219</v>
      </c>
      <c r="G743">
        <v>28</v>
      </c>
    </row>
    <row r="744" spans="1:7" x14ac:dyDescent="0.25">
      <c r="A744">
        <v>1779</v>
      </c>
      <c r="B744" t="s">
        <v>8221</v>
      </c>
      <c r="C744">
        <v>38</v>
      </c>
      <c r="E744">
        <v>1643</v>
      </c>
      <c r="F744" t="s">
        <v>8219</v>
      </c>
      <c r="G744">
        <v>37</v>
      </c>
    </row>
    <row r="745" spans="1:7" x14ac:dyDescent="0.25">
      <c r="A745">
        <v>1780</v>
      </c>
      <c r="B745" t="s">
        <v>8221</v>
      </c>
      <c r="C745">
        <v>152</v>
      </c>
      <c r="E745">
        <v>1644</v>
      </c>
      <c r="F745" t="s">
        <v>8219</v>
      </c>
      <c r="G745">
        <v>128</v>
      </c>
    </row>
    <row r="746" spans="1:7" x14ac:dyDescent="0.25">
      <c r="A746">
        <v>1781</v>
      </c>
      <c r="B746" t="s">
        <v>8221</v>
      </c>
      <c r="C746">
        <v>24</v>
      </c>
      <c r="E746">
        <v>1645</v>
      </c>
      <c r="F746" t="s">
        <v>8219</v>
      </c>
      <c r="G746">
        <v>10</v>
      </c>
    </row>
    <row r="747" spans="1:7" x14ac:dyDescent="0.25">
      <c r="A747">
        <v>1782</v>
      </c>
      <c r="B747" t="s">
        <v>8221</v>
      </c>
      <c r="C747">
        <v>76</v>
      </c>
      <c r="E747">
        <v>1646</v>
      </c>
      <c r="F747" t="s">
        <v>8219</v>
      </c>
      <c r="G747">
        <v>83</v>
      </c>
    </row>
    <row r="748" spans="1:7" x14ac:dyDescent="0.25">
      <c r="A748">
        <v>1783</v>
      </c>
      <c r="B748" t="s">
        <v>8221</v>
      </c>
      <c r="C748">
        <v>185</v>
      </c>
      <c r="E748">
        <v>1647</v>
      </c>
      <c r="F748" t="s">
        <v>8219</v>
      </c>
      <c r="G748">
        <v>46</v>
      </c>
    </row>
    <row r="749" spans="1:7" x14ac:dyDescent="0.25">
      <c r="A749">
        <v>1784</v>
      </c>
      <c r="B749" t="s">
        <v>8221</v>
      </c>
      <c r="C749">
        <v>33</v>
      </c>
      <c r="E749">
        <v>1648</v>
      </c>
      <c r="F749" t="s">
        <v>8219</v>
      </c>
      <c r="G749">
        <v>90</v>
      </c>
    </row>
    <row r="750" spans="1:7" x14ac:dyDescent="0.25">
      <c r="A750">
        <v>1785</v>
      </c>
      <c r="B750" t="s">
        <v>8221</v>
      </c>
      <c r="C750">
        <v>108</v>
      </c>
      <c r="E750">
        <v>1649</v>
      </c>
      <c r="F750" t="s">
        <v>8219</v>
      </c>
      <c r="G750">
        <v>81</v>
      </c>
    </row>
    <row r="751" spans="1:7" x14ac:dyDescent="0.25">
      <c r="A751">
        <v>1786</v>
      </c>
      <c r="B751" t="s">
        <v>8221</v>
      </c>
      <c r="C751">
        <v>29</v>
      </c>
      <c r="E751">
        <v>1650</v>
      </c>
      <c r="F751" t="s">
        <v>8219</v>
      </c>
      <c r="G751">
        <v>32</v>
      </c>
    </row>
    <row r="752" spans="1:7" x14ac:dyDescent="0.25">
      <c r="A752">
        <v>1787</v>
      </c>
      <c r="B752" t="s">
        <v>8221</v>
      </c>
      <c r="C752">
        <v>24</v>
      </c>
      <c r="E752">
        <v>1651</v>
      </c>
      <c r="F752" t="s">
        <v>8219</v>
      </c>
      <c r="G752">
        <v>20</v>
      </c>
    </row>
    <row r="753" spans="1:7" x14ac:dyDescent="0.25">
      <c r="A753">
        <v>1788</v>
      </c>
      <c r="B753" t="s">
        <v>8221</v>
      </c>
      <c r="C753">
        <v>4</v>
      </c>
      <c r="E753">
        <v>1652</v>
      </c>
      <c r="F753" t="s">
        <v>8219</v>
      </c>
      <c r="G753">
        <v>70</v>
      </c>
    </row>
    <row r="754" spans="1:7" x14ac:dyDescent="0.25">
      <c r="A754">
        <v>1789</v>
      </c>
      <c r="B754" t="s">
        <v>8221</v>
      </c>
      <c r="C754">
        <v>4</v>
      </c>
      <c r="E754">
        <v>1653</v>
      </c>
      <c r="F754" t="s">
        <v>8219</v>
      </c>
      <c r="G754">
        <v>168</v>
      </c>
    </row>
    <row r="755" spans="1:7" x14ac:dyDescent="0.25">
      <c r="A755">
        <v>1790</v>
      </c>
      <c r="B755" t="s">
        <v>8221</v>
      </c>
      <c r="C755">
        <v>15</v>
      </c>
      <c r="E755">
        <v>1654</v>
      </c>
      <c r="F755" t="s">
        <v>8219</v>
      </c>
      <c r="G755">
        <v>34</v>
      </c>
    </row>
    <row r="756" spans="1:7" x14ac:dyDescent="0.25">
      <c r="A756">
        <v>1791</v>
      </c>
      <c r="B756" t="s">
        <v>8221</v>
      </c>
      <c r="C756">
        <v>4</v>
      </c>
      <c r="E756">
        <v>1655</v>
      </c>
      <c r="F756" t="s">
        <v>8219</v>
      </c>
      <c r="G756">
        <v>48</v>
      </c>
    </row>
    <row r="757" spans="1:7" x14ac:dyDescent="0.25">
      <c r="A757">
        <v>1792</v>
      </c>
      <c r="B757" t="s">
        <v>8221</v>
      </c>
      <c r="C757">
        <v>139</v>
      </c>
      <c r="E757">
        <v>1656</v>
      </c>
      <c r="F757" t="s">
        <v>8219</v>
      </c>
      <c r="G757">
        <v>48</v>
      </c>
    </row>
    <row r="758" spans="1:7" x14ac:dyDescent="0.25">
      <c r="A758">
        <v>1793</v>
      </c>
      <c r="B758" t="s">
        <v>8221</v>
      </c>
      <c r="C758">
        <v>2</v>
      </c>
      <c r="E758">
        <v>1657</v>
      </c>
      <c r="F758" t="s">
        <v>8219</v>
      </c>
      <c r="G758">
        <v>221</v>
      </c>
    </row>
    <row r="759" spans="1:7" x14ac:dyDescent="0.25">
      <c r="A759">
        <v>1794</v>
      </c>
      <c r="B759" t="s">
        <v>8221</v>
      </c>
      <c r="C759">
        <v>18</v>
      </c>
      <c r="E759">
        <v>1658</v>
      </c>
      <c r="F759" t="s">
        <v>8219</v>
      </c>
      <c r="G759">
        <v>107</v>
      </c>
    </row>
    <row r="760" spans="1:7" x14ac:dyDescent="0.25">
      <c r="A760">
        <v>1795</v>
      </c>
      <c r="B760" t="s">
        <v>8221</v>
      </c>
      <c r="C760">
        <v>81</v>
      </c>
      <c r="E760">
        <v>1659</v>
      </c>
      <c r="F760" t="s">
        <v>8219</v>
      </c>
      <c r="G760">
        <v>45</v>
      </c>
    </row>
    <row r="761" spans="1:7" x14ac:dyDescent="0.25">
      <c r="A761">
        <v>1796</v>
      </c>
      <c r="B761" t="s">
        <v>8221</v>
      </c>
      <c r="C761">
        <v>86</v>
      </c>
      <c r="E761">
        <v>1660</v>
      </c>
      <c r="F761" t="s">
        <v>8219</v>
      </c>
      <c r="G761">
        <v>36</v>
      </c>
    </row>
    <row r="762" spans="1:7" x14ac:dyDescent="0.25">
      <c r="A762">
        <v>1797</v>
      </c>
      <c r="B762" t="s">
        <v>8221</v>
      </c>
      <c r="C762">
        <v>140</v>
      </c>
      <c r="E762">
        <v>1661</v>
      </c>
      <c r="F762" t="s">
        <v>8219</v>
      </c>
      <c r="G762">
        <v>101</v>
      </c>
    </row>
    <row r="763" spans="1:7" x14ac:dyDescent="0.25">
      <c r="A763">
        <v>1798</v>
      </c>
      <c r="B763" t="s">
        <v>8221</v>
      </c>
      <c r="C763">
        <v>37</v>
      </c>
      <c r="E763">
        <v>1662</v>
      </c>
      <c r="F763" t="s">
        <v>8219</v>
      </c>
      <c r="G763">
        <v>62</v>
      </c>
    </row>
    <row r="764" spans="1:7" x14ac:dyDescent="0.25">
      <c r="A764">
        <v>1799</v>
      </c>
      <c r="B764" t="s">
        <v>8221</v>
      </c>
      <c r="C764">
        <v>6</v>
      </c>
      <c r="E764">
        <v>1663</v>
      </c>
      <c r="F764" t="s">
        <v>8219</v>
      </c>
      <c r="G764">
        <v>32</v>
      </c>
    </row>
    <row r="765" spans="1:7" x14ac:dyDescent="0.25">
      <c r="A765">
        <v>1800</v>
      </c>
      <c r="B765" t="s">
        <v>8221</v>
      </c>
      <c r="C765">
        <v>113</v>
      </c>
      <c r="E765">
        <v>1664</v>
      </c>
      <c r="F765" t="s">
        <v>8219</v>
      </c>
      <c r="G765">
        <v>89</v>
      </c>
    </row>
    <row r="766" spans="1:7" x14ac:dyDescent="0.25">
      <c r="A766">
        <v>1801</v>
      </c>
      <c r="B766" t="s">
        <v>8221</v>
      </c>
      <c r="C766">
        <v>37</v>
      </c>
      <c r="E766">
        <v>1665</v>
      </c>
      <c r="F766" t="s">
        <v>8219</v>
      </c>
      <c r="G766">
        <v>93</v>
      </c>
    </row>
    <row r="767" spans="1:7" x14ac:dyDescent="0.25">
      <c r="A767">
        <v>1802</v>
      </c>
      <c r="B767" t="s">
        <v>8221</v>
      </c>
      <c r="C767">
        <v>18</v>
      </c>
      <c r="E767">
        <v>1666</v>
      </c>
      <c r="F767" t="s">
        <v>8219</v>
      </c>
      <c r="G767">
        <v>98</v>
      </c>
    </row>
    <row r="768" spans="1:7" x14ac:dyDescent="0.25">
      <c r="A768">
        <v>1803</v>
      </c>
      <c r="B768" t="s">
        <v>8221</v>
      </c>
      <c r="C768">
        <v>75</v>
      </c>
      <c r="E768">
        <v>1667</v>
      </c>
      <c r="F768" t="s">
        <v>8219</v>
      </c>
      <c r="G768">
        <v>82</v>
      </c>
    </row>
    <row r="769" spans="1:7" x14ac:dyDescent="0.25">
      <c r="A769">
        <v>1804</v>
      </c>
      <c r="B769" t="s">
        <v>8221</v>
      </c>
      <c r="C769">
        <v>52</v>
      </c>
      <c r="E769">
        <v>1668</v>
      </c>
      <c r="F769" t="s">
        <v>8219</v>
      </c>
      <c r="G769">
        <v>116</v>
      </c>
    </row>
    <row r="770" spans="1:7" x14ac:dyDescent="0.25">
      <c r="A770">
        <v>1805</v>
      </c>
      <c r="B770" t="s">
        <v>8221</v>
      </c>
      <c r="C770">
        <v>122</v>
      </c>
      <c r="E770">
        <v>1669</v>
      </c>
      <c r="F770" t="s">
        <v>8219</v>
      </c>
      <c r="G770">
        <v>52</v>
      </c>
    </row>
    <row r="771" spans="1:7" x14ac:dyDescent="0.25">
      <c r="A771">
        <v>1806</v>
      </c>
      <c r="B771" t="s">
        <v>8221</v>
      </c>
      <c r="C771">
        <v>8</v>
      </c>
      <c r="E771">
        <v>1670</v>
      </c>
      <c r="F771" t="s">
        <v>8219</v>
      </c>
      <c r="G771">
        <v>23</v>
      </c>
    </row>
    <row r="772" spans="1:7" x14ac:dyDescent="0.25">
      <c r="A772">
        <v>1807</v>
      </c>
      <c r="B772" t="s">
        <v>8221</v>
      </c>
      <c r="C772">
        <v>8</v>
      </c>
      <c r="E772">
        <v>1671</v>
      </c>
      <c r="F772" t="s">
        <v>8219</v>
      </c>
      <c r="G772">
        <v>77</v>
      </c>
    </row>
    <row r="773" spans="1:7" x14ac:dyDescent="0.25">
      <c r="A773">
        <v>1808</v>
      </c>
      <c r="B773" t="s">
        <v>8221</v>
      </c>
      <c r="C773">
        <v>96</v>
      </c>
      <c r="E773">
        <v>1672</v>
      </c>
      <c r="F773" t="s">
        <v>8219</v>
      </c>
      <c r="G773">
        <v>49</v>
      </c>
    </row>
    <row r="774" spans="1:7" x14ac:dyDescent="0.25">
      <c r="A774">
        <v>1809</v>
      </c>
      <c r="B774" t="s">
        <v>8221</v>
      </c>
      <c r="C774">
        <v>9</v>
      </c>
      <c r="E774">
        <v>1673</v>
      </c>
      <c r="F774" t="s">
        <v>8219</v>
      </c>
      <c r="G774">
        <v>59</v>
      </c>
    </row>
    <row r="775" spans="1:7" x14ac:dyDescent="0.25">
      <c r="A775">
        <v>1810</v>
      </c>
      <c r="B775" t="s">
        <v>8221</v>
      </c>
      <c r="C775">
        <v>2</v>
      </c>
      <c r="E775">
        <v>1674</v>
      </c>
      <c r="F775" t="s">
        <v>8219</v>
      </c>
      <c r="G775">
        <v>113</v>
      </c>
    </row>
    <row r="776" spans="1:7" x14ac:dyDescent="0.25">
      <c r="A776">
        <v>1811</v>
      </c>
      <c r="B776" t="s">
        <v>8221</v>
      </c>
      <c r="C776">
        <v>26</v>
      </c>
      <c r="E776">
        <v>1675</v>
      </c>
      <c r="F776" t="s">
        <v>8219</v>
      </c>
      <c r="G776">
        <v>34</v>
      </c>
    </row>
    <row r="777" spans="1:7" x14ac:dyDescent="0.25">
      <c r="A777">
        <v>1812</v>
      </c>
      <c r="B777" t="s">
        <v>8221</v>
      </c>
      <c r="C777">
        <v>23</v>
      </c>
      <c r="E777">
        <v>1676</v>
      </c>
      <c r="F777" t="s">
        <v>8219</v>
      </c>
      <c r="G777">
        <v>42</v>
      </c>
    </row>
    <row r="778" spans="1:7" x14ac:dyDescent="0.25">
      <c r="A778">
        <v>1813</v>
      </c>
      <c r="B778" t="s">
        <v>8221</v>
      </c>
      <c r="C778">
        <v>0</v>
      </c>
      <c r="E778">
        <v>1677</v>
      </c>
      <c r="F778" t="s">
        <v>8219</v>
      </c>
      <c r="G778">
        <v>42</v>
      </c>
    </row>
    <row r="779" spans="1:7" x14ac:dyDescent="0.25">
      <c r="A779">
        <v>1814</v>
      </c>
      <c r="B779" t="s">
        <v>8221</v>
      </c>
      <c r="C779">
        <v>140</v>
      </c>
      <c r="E779">
        <v>1678</v>
      </c>
      <c r="F779" t="s">
        <v>8219</v>
      </c>
      <c r="G779">
        <v>49</v>
      </c>
    </row>
    <row r="780" spans="1:7" x14ac:dyDescent="0.25">
      <c r="A780">
        <v>1815</v>
      </c>
      <c r="B780" t="s">
        <v>8221</v>
      </c>
      <c r="C780">
        <v>0</v>
      </c>
      <c r="E780">
        <v>1679</v>
      </c>
      <c r="F780" t="s">
        <v>8219</v>
      </c>
      <c r="G780">
        <v>56</v>
      </c>
    </row>
    <row r="781" spans="1:7" x14ac:dyDescent="0.25">
      <c r="A781">
        <v>1816</v>
      </c>
      <c r="B781" t="s">
        <v>8221</v>
      </c>
      <c r="C781">
        <v>6</v>
      </c>
      <c r="E781">
        <v>1680</v>
      </c>
      <c r="F781" t="s">
        <v>8219</v>
      </c>
      <c r="G781">
        <v>25</v>
      </c>
    </row>
    <row r="782" spans="1:7" x14ac:dyDescent="0.25">
      <c r="A782">
        <v>1817</v>
      </c>
      <c r="B782" t="s">
        <v>8221</v>
      </c>
      <c r="C782">
        <v>100</v>
      </c>
      <c r="E782">
        <v>1741</v>
      </c>
      <c r="F782" t="s">
        <v>8219</v>
      </c>
      <c r="G782">
        <v>52</v>
      </c>
    </row>
    <row r="783" spans="1:7" x14ac:dyDescent="0.25">
      <c r="A783">
        <v>1818</v>
      </c>
      <c r="B783" t="s">
        <v>8221</v>
      </c>
      <c r="C783">
        <v>0</v>
      </c>
      <c r="E783">
        <v>1742</v>
      </c>
      <c r="F783" t="s">
        <v>8219</v>
      </c>
      <c r="G783">
        <v>34</v>
      </c>
    </row>
    <row r="784" spans="1:7" x14ac:dyDescent="0.25">
      <c r="A784">
        <v>1819</v>
      </c>
      <c r="B784" t="s">
        <v>8221</v>
      </c>
      <c r="C784">
        <v>4</v>
      </c>
      <c r="E784">
        <v>1743</v>
      </c>
      <c r="F784" t="s">
        <v>8219</v>
      </c>
      <c r="G784">
        <v>67</v>
      </c>
    </row>
    <row r="785" spans="1:7" x14ac:dyDescent="0.25">
      <c r="A785">
        <v>1820</v>
      </c>
      <c r="B785" t="s">
        <v>8221</v>
      </c>
      <c r="C785">
        <v>8</v>
      </c>
      <c r="E785">
        <v>1744</v>
      </c>
      <c r="F785" t="s">
        <v>8219</v>
      </c>
      <c r="G785">
        <v>70</v>
      </c>
    </row>
    <row r="786" spans="1:7" x14ac:dyDescent="0.25">
      <c r="A786">
        <v>1861</v>
      </c>
      <c r="B786" t="s">
        <v>8221</v>
      </c>
      <c r="C786">
        <v>0</v>
      </c>
      <c r="E786">
        <v>1745</v>
      </c>
      <c r="F786" t="s">
        <v>8219</v>
      </c>
      <c r="G786">
        <v>89</v>
      </c>
    </row>
    <row r="787" spans="1:7" x14ac:dyDescent="0.25">
      <c r="A787">
        <v>1862</v>
      </c>
      <c r="B787" t="s">
        <v>8221</v>
      </c>
      <c r="C787">
        <v>16</v>
      </c>
      <c r="E787">
        <v>1746</v>
      </c>
      <c r="F787" t="s">
        <v>8219</v>
      </c>
      <c r="G787">
        <v>107</v>
      </c>
    </row>
    <row r="788" spans="1:7" x14ac:dyDescent="0.25">
      <c r="A788">
        <v>1863</v>
      </c>
      <c r="B788" t="s">
        <v>8221</v>
      </c>
      <c r="C788">
        <v>2</v>
      </c>
      <c r="E788">
        <v>1747</v>
      </c>
      <c r="F788" t="s">
        <v>8219</v>
      </c>
      <c r="G788">
        <v>159</v>
      </c>
    </row>
    <row r="789" spans="1:7" x14ac:dyDescent="0.25">
      <c r="A789">
        <v>1864</v>
      </c>
      <c r="B789" t="s">
        <v>8221</v>
      </c>
      <c r="C789">
        <v>48</v>
      </c>
      <c r="E789">
        <v>1748</v>
      </c>
      <c r="F789" t="s">
        <v>8219</v>
      </c>
      <c r="G789">
        <v>181</v>
      </c>
    </row>
    <row r="790" spans="1:7" x14ac:dyDescent="0.25">
      <c r="A790">
        <v>1865</v>
      </c>
      <c r="B790" t="s">
        <v>8221</v>
      </c>
      <c r="C790">
        <v>2</v>
      </c>
      <c r="E790">
        <v>1749</v>
      </c>
      <c r="F790" t="s">
        <v>8219</v>
      </c>
      <c r="G790">
        <v>131</v>
      </c>
    </row>
    <row r="791" spans="1:7" x14ac:dyDescent="0.25">
      <c r="A791">
        <v>1866</v>
      </c>
      <c r="B791" t="s">
        <v>8221</v>
      </c>
      <c r="C791">
        <v>2</v>
      </c>
      <c r="E791">
        <v>1750</v>
      </c>
      <c r="F791" t="s">
        <v>8219</v>
      </c>
      <c r="G791">
        <v>125</v>
      </c>
    </row>
    <row r="792" spans="1:7" x14ac:dyDescent="0.25">
      <c r="A792">
        <v>1867</v>
      </c>
      <c r="B792" t="s">
        <v>8221</v>
      </c>
      <c r="C792">
        <v>1</v>
      </c>
      <c r="E792">
        <v>1751</v>
      </c>
      <c r="F792" t="s">
        <v>8219</v>
      </c>
      <c r="G792">
        <v>61</v>
      </c>
    </row>
    <row r="793" spans="1:7" x14ac:dyDescent="0.25">
      <c r="A793">
        <v>1868</v>
      </c>
      <c r="B793" t="s">
        <v>8221</v>
      </c>
      <c r="C793">
        <v>17</v>
      </c>
      <c r="E793">
        <v>1752</v>
      </c>
      <c r="F793" t="s">
        <v>8219</v>
      </c>
      <c r="G793">
        <v>90</v>
      </c>
    </row>
    <row r="794" spans="1:7" x14ac:dyDescent="0.25">
      <c r="A794">
        <v>1869</v>
      </c>
      <c r="B794" t="s">
        <v>8221</v>
      </c>
      <c r="C794">
        <v>0</v>
      </c>
      <c r="E794">
        <v>1753</v>
      </c>
      <c r="F794" t="s">
        <v>8219</v>
      </c>
      <c r="G794">
        <v>35</v>
      </c>
    </row>
    <row r="795" spans="1:7" x14ac:dyDescent="0.25">
      <c r="A795">
        <v>1870</v>
      </c>
      <c r="B795" t="s">
        <v>8221</v>
      </c>
      <c r="C795">
        <v>11</v>
      </c>
      <c r="E795">
        <v>1754</v>
      </c>
      <c r="F795" t="s">
        <v>8219</v>
      </c>
      <c r="G795">
        <v>90</v>
      </c>
    </row>
    <row r="796" spans="1:7" x14ac:dyDescent="0.25">
      <c r="A796">
        <v>1871</v>
      </c>
      <c r="B796" t="s">
        <v>8221</v>
      </c>
      <c r="C796">
        <v>95</v>
      </c>
      <c r="E796">
        <v>1755</v>
      </c>
      <c r="F796" t="s">
        <v>8219</v>
      </c>
      <c r="G796">
        <v>4</v>
      </c>
    </row>
    <row r="797" spans="1:7" x14ac:dyDescent="0.25">
      <c r="A797">
        <v>1872</v>
      </c>
      <c r="B797" t="s">
        <v>8221</v>
      </c>
      <c r="C797">
        <v>13</v>
      </c>
      <c r="E797">
        <v>1756</v>
      </c>
      <c r="F797" t="s">
        <v>8219</v>
      </c>
      <c r="G797">
        <v>120</v>
      </c>
    </row>
    <row r="798" spans="1:7" x14ac:dyDescent="0.25">
      <c r="A798">
        <v>1873</v>
      </c>
      <c r="B798" t="s">
        <v>8221</v>
      </c>
      <c r="C798">
        <v>2</v>
      </c>
      <c r="E798">
        <v>1757</v>
      </c>
      <c r="F798" t="s">
        <v>8219</v>
      </c>
      <c r="G798">
        <v>14</v>
      </c>
    </row>
    <row r="799" spans="1:7" x14ac:dyDescent="0.25">
      <c r="A799">
        <v>1874</v>
      </c>
      <c r="B799" t="s">
        <v>8221</v>
      </c>
      <c r="C799">
        <v>2</v>
      </c>
      <c r="E799">
        <v>1758</v>
      </c>
      <c r="F799" t="s">
        <v>8219</v>
      </c>
      <c r="G799">
        <v>27</v>
      </c>
    </row>
    <row r="800" spans="1:7" x14ac:dyDescent="0.25">
      <c r="A800">
        <v>1875</v>
      </c>
      <c r="B800" t="s">
        <v>8221</v>
      </c>
      <c r="C800">
        <v>3</v>
      </c>
      <c r="E800">
        <v>1759</v>
      </c>
      <c r="F800" t="s">
        <v>8219</v>
      </c>
      <c r="G800">
        <v>49</v>
      </c>
    </row>
    <row r="801" spans="1:7" x14ac:dyDescent="0.25">
      <c r="A801">
        <v>1876</v>
      </c>
      <c r="B801" t="s">
        <v>8221</v>
      </c>
      <c r="C801">
        <v>0</v>
      </c>
      <c r="E801">
        <v>1760</v>
      </c>
      <c r="F801" t="s">
        <v>8219</v>
      </c>
      <c r="G801">
        <v>102</v>
      </c>
    </row>
    <row r="802" spans="1:7" x14ac:dyDescent="0.25">
      <c r="A802">
        <v>1877</v>
      </c>
      <c r="B802" t="s">
        <v>8221</v>
      </c>
      <c r="C802">
        <v>0</v>
      </c>
      <c r="E802">
        <v>1761</v>
      </c>
      <c r="F802" t="s">
        <v>8219</v>
      </c>
      <c r="G802">
        <v>3</v>
      </c>
    </row>
    <row r="803" spans="1:7" x14ac:dyDescent="0.25">
      <c r="A803">
        <v>1878</v>
      </c>
      <c r="B803" t="s">
        <v>8221</v>
      </c>
      <c r="C803">
        <v>0</v>
      </c>
      <c r="E803">
        <v>1762</v>
      </c>
      <c r="F803" t="s">
        <v>8219</v>
      </c>
      <c r="G803">
        <v>25</v>
      </c>
    </row>
    <row r="804" spans="1:7" x14ac:dyDescent="0.25">
      <c r="A804">
        <v>1879</v>
      </c>
      <c r="B804" t="s">
        <v>8221</v>
      </c>
      <c r="C804">
        <v>2</v>
      </c>
      <c r="E804">
        <v>1763</v>
      </c>
      <c r="F804" t="s">
        <v>8219</v>
      </c>
      <c r="G804">
        <v>118</v>
      </c>
    </row>
    <row r="805" spans="1:7" x14ac:dyDescent="0.25">
      <c r="A805">
        <v>1880</v>
      </c>
      <c r="B805" t="s">
        <v>8221</v>
      </c>
      <c r="C805">
        <v>24</v>
      </c>
      <c r="E805">
        <v>1821</v>
      </c>
      <c r="F805" t="s">
        <v>8219</v>
      </c>
      <c r="G805">
        <v>57</v>
      </c>
    </row>
    <row r="806" spans="1:7" x14ac:dyDescent="0.25">
      <c r="A806">
        <v>1901</v>
      </c>
      <c r="B806" t="s">
        <v>8221</v>
      </c>
      <c r="C806">
        <v>25</v>
      </c>
      <c r="E806">
        <v>1822</v>
      </c>
      <c r="F806" t="s">
        <v>8219</v>
      </c>
      <c r="G806">
        <v>11</v>
      </c>
    </row>
    <row r="807" spans="1:7" x14ac:dyDescent="0.25">
      <c r="A807">
        <v>1902</v>
      </c>
      <c r="B807" t="s">
        <v>8221</v>
      </c>
      <c r="C807">
        <v>3</v>
      </c>
      <c r="E807">
        <v>1823</v>
      </c>
      <c r="F807" t="s">
        <v>8219</v>
      </c>
      <c r="G807">
        <v>33</v>
      </c>
    </row>
    <row r="808" spans="1:7" x14ac:dyDescent="0.25">
      <c r="A808">
        <v>1903</v>
      </c>
      <c r="B808" t="s">
        <v>8221</v>
      </c>
      <c r="C808">
        <v>41</v>
      </c>
      <c r="E808">
        <v>1824</v>
      </c>
      <c r="F808" t="s">
        <v>8219</v>
      </c>
      <c r="G808">
        <v>40</v>
      </c>
    </row>
    <row r="809" spans="1:7" x14ac:dyDescent="0.25">
      <c r="A809">
        <v>1904</v>
      </c>
      <c r="B809" t="s">
        <v>8221</v>
      </c>
      <c r="C809">
        <v>2</v>
      </c>
      <c r="E809">
        <v>1825</v>
      </c>
      <c r="F809" t="s">
        <v>8219</v>
      </c>
      <c r="G809">
        <v>50</v>
      </c>
    </row>
    <row r="810" spans="1:7" x14ac:dyDescent="0.25">
      <c r="A810">
        <v>1905</v>
      </c>
      <c r="B810" t="s">
        <v>8221</v>
      </c>
      <c r="C810">
        <v>4</v>
      </c>
      <c r="E810">
        <v>1826</v>
      </c>
      <c r="F810" t="s">
        <v>8219</v>
      </c>
      <c r="G810">
        <v>38</v>
      </c>
    </row>
    <row r="811" spans="1:7" x14ac:dyDescent="0.25">
      <c r="A811">
        <v>1906</v>
      </c>
      <c r="B811" t="s">
        <v>8221</v>
      </c>
      <c r="C811">
        <v>99</v>
      </c>
      <c r="E811">
        <v>1827</v>
      </c>
      <c r="F811" t="s">
        <v>8219</v>
      </c>
      <c r="G811">
        <v>96</v>
      </c>
    </row>
    <row r="812" spans="1:7" x14ac:dyDescent="0.25">
      <c r="A812">
        <v>1907</v>
      </c>
      <c r="B812" t="s">
        <v>8221</v>
      </c>
      <c r="C812">
        <v>4</v>
      </c>
      <c r="E812">
        <v>1828</v>
      </c>
      <c r="F812" t="s">
        <v>8219</v>
      </c>
      <c r="G812">
        <v>48</v>
      </c>
    </row>
    <row r="813" spans="1:7" x14ac:dyDescent="0.25">
      <c r="A813">
        <v>1908</v>
      </c>
      <c r="B813" t="s">
        <v>8221</v>
      </c>
      <c r="C813">
        <v>4</v>
      </c>
      <c r="E813">
        <v>1829</v>
      </c>
      <c r="F813" t="s">
        <v>8219</v>
      </c>
      <c r="G813">
        <v>33</v>
      </c>
    </row>
    <row r="814" spans="1:7" x14ac:dyDescent="0.25">
      <c r="A814">
        <v>1909</v>
      </c>
      <c r="B814" t="s">
        <v>8221</v>
      </c>
      <c r="C814">
        <v>38</v>
      </c>
      <c r="E814">
        <v>1830</v>
      </c>
      <c r="F814" t="s">
        <v>8219</v>
      </c>
      <c r="G814">
        <v>226</v>
      </c>
    </row>
    <row r="815" spans="1:7" x14ac:dyDescent="0.25">
      <c r="A815">
        <v>1910</v>
      </c>
      <c r="B815" t="s">
        <v>8221</v>
      </c>
      <c r="C815">
        <v>285</v>
      </c>
      <c r="E815">
        <v>1831</v>
      </c>
      <c r="F815" t="s">
        <v>8219</v>
      </c>
      <c r="G815">
        <v>14</v>
      </c>
    </row>
    <row r="816" spans="1:7" x14ac:dyDescent="0.25">
      <c r="A816">
        <v>1911</v>
      </c>
      <c r="B816" t="s">
        <v>8221</v>
      </c>
      <c r="C816">
        <v>1</v>
      </c>
      <c r="E816">
        <v>1832</v>
      </c>
      <c r="F816" t="s">
        <v>8219</v>
      </c>
      <c r="G816">
        <v>20</v>
      </c>
    </row>
    <row r="817" spans="1:7" x14ac:dyDescent="0.25">
      <c r="A817">
        <v>1912</v>
      </c>
      <c r="B817" t="s">
        <v>8221</v>
      </c>
      <c r="C817">
        <v>42</v>
      </c>
      <c r="E817">
        <v>1833</v>
      </c>
      <c r="F817" t="s">
        <v>8219</v>
      </c>
      <c r="G817">
        <v>25</v>
      </c>
    </row>
    <row r="818" spans="1:7" x14ac:dyDescent="0.25">
      <c r="A818">
        <v>1913</v>
      </c>
      <c r="B818" t="s">
        <v>8221</v>
      </c>
      <c r="C818">
        <v>26</v>
      </c>
      <c r="E818">
        <v>1834</v>
      </c>
      <c r="F818" t="s">
        <v>8219</v>
      </c>
      <c r="G818">
        <v>90</v>
      </c>
    </row>
    <row r="819" spans="1:7" x14ac:dyDescent="0.25">
      <c r="A819">
        <v>1914</v>
      </c>
      <c r="B819" t="s">
        <v>8221</v>
      </c>
      <c r="C819">
        <v>2</v>
      </c>
      <c r="E819">
        <v>1835</v>
      </c>
      <c r="F819" t="s">
        <v>8219</v>
      </c>
      <c r="G819">
        <v>11</v>
      </c>
    </row>
    <row r="820" spans="1:7" x14ac:dyDescent="0.25">
      <c r="A820">
        <v>1915</v>
      </c>
      <c r="B820" t="s">
        <v>8221</v>
      </c>
      <c r="C820">
        <v>4</v>
      </c>
      <c r="E820">
        <v>1836</v>
      </c>
      <c r="F820" t="s">
        <v>8219</v>
      </c>
      <c r="G820">
        <v>55</v>
      </c>
    </row>
    <row r="821" spans="1:7" x14ac:dyDescent="0.25">
      <c r="A821">
        <v>1916</v>
      </c>
      <c r="B821" t="s">
        <v>8221</v>
      </c>
      <c r="C821">
        <v>6</v>
      </c>
      <c r="E821">
        <v>1837</v>
      </c>
      <c r="F821" t="s">
        <v>8219</v>
      </c>
      <c r="G821">
        <v>30</v>
      </c>
    </row>
    <row r="822" spans="1:7" x14ac:dyDescent="0.25">
      <c r="A822">
        <v>1917</v>
      </c>
      <c r="B822" t="s">
        <v>8221</v>
      </c>
      <c r="C822">
        <v>70</v>
      </c>
      <c r="E822">
        <v>1838</v>
      </c>
      <c r="F822" t="s">
        <v>8219</v>
      </c>
      <c r="G822">
        <v>28</v>
      </c>
    </row>
    <row r="823" spans="1:7" x14ac:dyDescent="0.25">
      <c r="A823">
        <v>1918</v>
      </c>
      <c r="B823" t="s">
        <v>8221</v>
      </c>
      <c r="C823">
        <v>9</v>
      </c>
      <c r="E823">
        <v>1839</v>
      </c>
      <c r="F823" t="s">
        <v>8219</v>
      </c>
      <c r="G823">
        <v>45</v>
      </c>
    </row>
    <row r="824" spans="1:7" x14ac:dyDescent="0.25">
      <c r="A824">
        <v>1919</v>
      </c>
      <c r="B824" t="s">
        <v>8221</v>
      </c>
      <c r="C824">
        <v>8</v>
      </c>
      <c r="E824">
        <v>1840</v>
      </c>
      <c r="F824" t="s">
        <v>8219</v>
      </c>
      <c r="G824">
        <v>13</v>
      </c>
    </row>
    <row r="825" spans="1:7" x14ac:dyDescent="0.25">
      <c r="A825">
        <v>1920</v>
      </c>
      <c r="B825" t="s">
        <v>8221</v>
      </c>
      <c r="C825">
        <v>105</v>
      </c>
      <c r="E825">
        <v>1841</v>
      </c>
      <c r="F825" t="s">
        <v>8219</v>
      </c>
      <c r="G825">
        <v>40</v>
      </c>
    </row>
    <row r="826" spans="1:7" x14ac:dyDescent="0.25">
      <c r="A826">
        <v>1981</v>
      </c>
      <c r="B826" t="s">
        <v>8221</v>
      </c>
      <c r="C826">
        <v>12</v>
      </c>
      <c r="E826">
        <v>1842</v>
      </c>
      <c r="F826" t="s">
        <v>8219</v>
      </c>
      <c r="G826">
        <v>21</v>
      </c>
    </row>
    <row r="827" spans="1:7" x14ac:dyDescent="0.25">
      <c r="A827">
        <v>1982</v>
      </c>
      <c r="B827" t="s">
        <v>8221</v>
      </c>
      <c r="C827">
        <v>0</v>
      </c>
      <c r="E827">
        <v>1843</v>
      </c>
      <c r="F827" t="s">
        <v>8219</v>
      </c>
      <c r="G827">
        <v>134</v>
      </c>
    </row>
    <row r="828" spans="1:7" x14ac:dyDescent="0.25">
      <c r="A828">
        <v>1983</v>
      </c>
      <c r="B828" t="s">
        <v>8221</v>
      </c>
      <c r="C828">
        <v>16</v>
      </c>
      <c r="E828">
        <v>1844</v>
      </c>
      <c r="F828" t="s">
        <v>8219</v>
      </c>
      <c r="G828">
        <v>20</v>
      </c>
    </row>
    <row r="829" spans="1:7" x14ac:dyDescent="0.25">
      <c r="A829">
        <v>1984</v>
      </c>
      <c r="B829" t="s">
        <v>8221</v>
      </c>
      <c r="C829">
        <v>7</v>
      </c>
      <c r="E829">
        <v>1845</v>
      </c>
      <c r="F829" t="s">
        <v>8219</v>
      </c>
      <c r="G829">
        <v>19</v>
      </c>
    </row>
    <row r="830" spans="1:7" x14ac:dyDescent="0.25">
      <c r="A830">
        <v>1985</v>
      </c>
      <c r="B830" t="s">
        <v>8221</v>
      </c>
      <c r="C830">
        <v>4</v>
      </c>
      <c r="E830">
        <v>1846</v>
      </c>
      <c r="F830" t="s">
        <v>8219</v>
      </c>
      <c r="G830">
        <v>209</v>
      </c>
    </row>
    <row r="831" spans="1:7" x14ac:dyDescent="0.25">
      <c r="A831">
        <v>1986</v>
      </c>
      <c r="B831" t="s">
        <v>8221</v>
      </c>
      <c r="C831">
        <v>1</v>
      </c>
      <c r="E831">
        <v>1847</v>
      </c>
      <c r="F831" t="s">
        <v>8219</v>
      </c>
      <c r="G831">
        <v>38</v>
      </c>
    </row>
    <row r="832" spans="1:7" x14ac:dyDescent="0.25">
      <c r="A832">
        <v>1987</v>
      </c>
      <c r="B832" t="s">
        <v>8221</v>
      </c>
      <c r="C832">
        <v>28</v>
      </c>
      <c r="E832">
        <v>1848</v>
      </c>
      <c r="F832" t="s">
        <v>8219</v>
      </c>
      <c r="G832">
        <v>24</v>
      </c>
    </row>
    <row r="833" spans="1:7" x14ac:dyDescent="0.25">
      <c r="A833">
        <v>1988</v>
      </c>
      <c r="B833" t="s">
        <v>8221</v>
      </c>
      <c r="C833">
        <v>1</v>
      </c>
      <c r="E833">
        <v>1849</v>
      </c>
      <c r="F833" t="s">
        <v>8219</v>
      </c>
      <c r="G833">
        <v>8</v>
      </c>
    </row>
    <row r="834" spans="1:7" x14ac:dyDescent="0.25">
      <c r="A834">
        <v>1989</v>
      </c>
      <c r="B834" t="s">
        <v>8221</v>
      </c>
      <c r="C834">
        <v>1</v>
      </c>
      <c r="E834">
        <v>1850</v>
      </c>
      <c r="F834" t="s">
        <v>8219</v>
      </c>
      <c r="G834">
        <v>179</v>
      </c>
    </row>
    <row r="835" spans="1:7" x14ac:dyDescent="0.25">
      <c r="A835">
        <v>1990</v>
      </c>
      <c r="B835" t="s">
        <v>8221</v>
      </c>
      <c r="C835">
        <v>5</v>
      </c>
      <c r="E835">
        <v>1851</v>
      </c>
      <c r="F835" t="s">
        <v>8219</v>
      </c>
      <c r="G835">
        <v>26</v>
      </c>
    </row>
    <row r="836" spans="1:7" x14ac:dyDescent="0.25">
      <c r="A836">
        <v>1991</v>
      </c>
      <c r="B836" t="s">
        <v>8221</v>
      </c>
      <c r="C836">
        <v>3</v>
      </c>
      <c r="E836">
        <v>1852</v>
      </c>
      <c r="F836" t="s">
        <v>8219</v>
      </c>
      <c r="G836">
        <v>131</v>
      </c>
    </row>
    <row r="837" spans="1:7" x14ac:dyDescent="0.25">
      <c r="A837">
        <v>1992</v>
      </c>
      <c r="B837" t="s">
        <v>8221</v>
      </c>
      <c r="C837">
        <v>2</v>
      </c>
      <c r="E837">
        <v>1853</v>
      </c>
      <c r="F837" t="s">
        <v>8219</v>
      </c>
      <c r="G837">
        <v>14</v>
      </c>
    </row>
    <row r="838" spans="1:7" x14ac:dyDescent="0.25">
      <c r="A838">
        <v>1993</v>
      </c>
      <c r="B838" t="s">
        <v>8221</v>
      </c>
      <c r="C838">
        <v>0</v>
      </c>
      <c r="E838">
        <v>1854</v>
      </c>
      <c r="F838" t="s">
        <v>8219</v>
      </c>
      <c r="G838">
        <v>174</v>
      </c>
    </row>
    <row r="839" spans="1:7" x14ac:dyDescent="0.25">
      <c r="A839">
        <v>1994</v>
      </c>
      <c r="B839" t="s">
        <v>8221</v>
      </c>
      <c r="C839">
        <v>0</v>
      </c>
      <c r="E839">
        <v>1855</v>
      </c>
      <c r="F839" t="s">
        <v>8219</v>
      </c>
      <c r="G839">
        <v>191</v>
      </c>
    </row>
    <row r="840" spans="1:7" x14ac:dyDescent="0.25">
      <c r="A840">
        <v>1995</v>
      </c>
      <c r="B840" t="s">
        <v>8221</v>
      </c>
      <c r="C840">
        <v>3</v>
      </c>
      <c r="E840">
        <v>1856</v>
      </c>
      <c r="F840" t="s">
        <v>8219</v>
      </c>
      <c r="G840">
        <v>38</v>
      </c>
    </row>
    <row r="841" spans="1:7" x14ac:dyDescent="0.25">
      <c r="A841">
        <v>1996</v>
      </c>
      <c r="B841" t="s">
        <v>8221</v>
      </c>
      <c r="C841">
        <v>0</v>
      </c>
      <c r="E841">
        <v>1857</v>
      </c>
      <c r="F841" t="s">
        <v>8219</v>
      </c>
      <c r="G841">
        <v>22</v>
      </c>
    </row>
    <row r="842" spans="1:7" x14ac:dyDescent="0.25">
      <c r="A842">
        <v>1997</v>
      </c>
      <c r="B842" t="s">
        <v>8221</v>
      </c>
      <c r="C842">
        <v>0</v>
      </c>
      <c r="E842">
        <v>1858</v>
      </c>
      <c r="F842" t="s">
        <v>8219</v>
      </c>
      <c r="G842">
        <v>149</v>
      </c>
    </row>
    <row r="843" spans="1:7" x14ac:dyDescent="0.25">
      <c r="A843">
        <v>1998</v>
      </c>
      <c r="B843" t="s">
        <v>8221</v>
      </c>
      <c r="C843">
        <v>3</v>
      </c>
      <c r="E843">
        <v>1859</v>
      </c>
      <c r="F843" t="s">
        <v>8219</v>
      </c>
      <c r="G843">
        <v>56</v>
      </c>
    </row>
    <row r="844" spans="1:7" x14ac:dyDescent="0.25">
      <c r="A844">
        <v>1999</v>
      </c>
      <c r="B844" t="s">
        <v>8221</v>
      </c>
      <c r="C844">
        <v>7</v>
      </c>
      <c r="E844">
        <v>1860</v>
      </c>
      <c r="F844" t="s">
        <v>8219</v>
      </c>
      <c r="G844">
        <v>19</v>
      </c>
    </row>
    <row r="845" spans="1:7" x14ac:dyDescent="0.25">
      <c r="A845">
        <v>2000</v>
      </c>
      <c r="B845" t="s">
        <v>8221</v>
      </c>
      <c r="C845">
        <v>25</v>
      </c>
      <c r="E845">
        <v>1881</v>
      </c>
      <c r="F845" t="s">
        <v>8219</v>
      </c>
      <c r="G845">
        <v>70</v>
      </c>
    </row>
    <row r="846" spans="1:7" x14ac:dyDescent="0.25">
      <c r="A846">
        <v>2121</v>
      </c>
      <c r="B846" t="s">
        <v>8221</v>
      </c>
      <c r="C846">
        <v>10</v>
      </c>
      <c r="E846">
        <v>1882</v>
      </c>
      <c r="F846" t="s">
        <v>8219</v>
      </c>
      <c r="G846">
        <v>81</v>
      </c>
    </row>
    <row r="847" spans="1:7" x14ac:dyDescent="0.25">
      <c r="A847">
        <v>2122</v>
      </c>
      <c r="B847" t="s">
        <v>8221</v>
      </c>
      <c r="C847">
        <v>3</v>
      </c>
      <c r="E847">
        <v>1883</v>
      </c>
      <c r="F847" t="s">
        <v>8219</v>
      </c>
      <c r="G847">
        <v>32</v>
      </c>
    </row>
    <row r="848" spans="1:7" x14ac:dyDescent="0.25">
      <c r="A848">
        <v>2123</v>
      </c>
      <c r="B848" t="s">
        <v>8221</v>
      </c>
      <c r="C848">
        <v>5</v>
      </c>
      <c r="E848">
        <v>1884</v>
      </c>
      <c r="F848" t="s">
        <v>8219</v>
      </c>
      <c r="G848">
        <v>26</v>
      </c>
    </row>
    <row r="849" spans="1:7" x14ac:dyDescent="0.25">
      <c r="A849">
        <v>2124</v>
      </c>
      <c r="B849" t="s">
        <v>8221</v>
      </c>
      <c r="C849">
        <v>5</v>
      </c>
      <c r="E849">
        <v>1885</v>
      </c>
      <c r="F849" t="s">
        <v>8219</v>
      </c>
      <c r="G849">
        <v>105</v>
      </c>
    </row>
    <row r="850" spans="1:7" x14ac:dyDescent="0.25">
      <c r="A850">
        <v>2125</v>
      </c>
      <c r="B850" t="s">
        <v>8221</v>
      </c>
      <c r="C850">
        <v>27</v>
      </c>
      <c r="E850">
        <v>1886</v>
      </c>
      <c r="F850" t="s">
        <v>8219</v>
      </c>
      <c r="G850">
        <v>29</v>
      </c>
    </row>
    <row r="851" spans="1:7" x14ac:dyDescent="0.25">
      <c r="A851">
        <v>2126</v>
      </c>
      <c r="B851" t="s">
        <v>8221</v>
      </c>
      <c r="C851">
        <v>2</v>
      </c>
      <c r="E851">
        <v>1887</v>
      </c>
      <c r="F851" t="s">
        <v>8219</v>
      </c>
      <c r="G851">
        <v>8</v>
      </c>
    </row>
    <row r="852" spans="1:7" x14ac:dyDescent="0.25">
      <c r="A852">
        <v>2127</v>
      </c>
      <c r="B852" t="s">
        <v>8221</v>
      </c>
      <c r="C852">
        <v>236</v>
      </c>
      <c r="E852">
        <v>1888</v>
      </c>
      <c r="F852" t="s">
        <v>8219</v>
      </c>
      <c r="G852">
        <v>89</v>
      </c>
    </row>
    <row r="853" spans="1:7" x14ac:dyDescent="0.25">
      <c r="A853">
        <v>2128</v>
      </c>
      <c r="B853" t="s">
        <v>8221</v>
      </c>
      <c r="C853">
        <v>1</v>
      </c>
      <c r="E853">
        <v>1889</v>
      </c>
      <c r="F853" t="s">
        <v>8219</v>
      </c>
      <c r="G853">
        <v>44</v>
      </c>
    </row>
    <row r="854" spans="1:7" x14ac:dyDescent="0.25">
      <c r="A854">
        <v>2129</v>
      </c>
      <c r="B854" t="s">
        <v>8221</v>
      </c>
      <c r="C854">
        <v>12</v>
      </c>
      <c r="E854">
        <v>1890</v>
      </c>
      <c r="F854" t="s">
        <v>8219</v>
      </c>
      <c r="G854">
        <v>246</v>
      </c>
    </row>
    <row r="855" spans="1:7" x14ac:dyDescent="0.25">
      <c r="A855">
        <v>2130</v>
      </c>
      <c r="B855" t="s">
        <v>8221</v>
      </c>
      <c r="C855">
        <v>4</v>
      </c>
      <c r="E855">
        <v>1891</v>
      </c>
      <c r="F855" t="s">
        <v>8219</v>
      </c>
      <c r="G855">
        <v>120</v>
      </c>
    </row>
    <row r="856" spans="1:7" x14ac:dyDescent="0.25">
      <c r="A856">
        <v>2131</v>
      </c>
      <c r="B856" t="s">
        <v>8221</v>
      </c>
      <c r="C856">
        <v>3</v>
      </c>
      <c r="E856">
        <v>1892</v>
      </c>
      <c r="F856" t="s">
        <v>8219</v>
      </c>
      <c r="G856">
        <v>26</v>
      </c>
    </row>
    <row r="857" spans="1:7" x14ac:dyDescent="0.25">
      <c r="A857">
        <v>2132</v>
      </c>
      <c r="B857" t="s">
        <v>8221</v>
      </c>
      <c r="C857">
        <v>99</v>
      </c>
      <c r="E857">
        <v>1893</v>
      </c>
      <c r="F857" t="s">
        <v>8219</v>
      </c>
      <c r="G857">
        <v>45</v>
      </c>
    </row>
    <row r="858" spans="1:7" x14ac:dyDescent="0.25">
      <c r="A858">
        <v>2133</v>
      </c>
      <c r="B858" t="s">
        <v>8221</v>
      </c>
      <c r="C858">
        <v>3</v>
      </c>
      <c r="E858">
        <v>1894</v>
      </c>
      <c r="F858" t="s">
        <v>8219</v>
      </c>
      <c r="G858">
        <v>20</v>
      </c>
    </row>
    <row r="859" spans="1:7" x14ac:dyDescent="0.25">
      <c r="A859">
        <v>2134</v>
      </c>
      <c r="B859" t="s">
        <v>8221</v>
      </c>
      <c r="C859">
        <v>3</v>
      </c>
      <c r="E859">
        <v>1895</v>
      </c>
      <c r="F859" t="s">
        <v>8219</v>
      </c>
      <c r="G859">
        <v>47</v>
      </c>
    </row>
    <row r="860" spans="1:7" x14ac:dyDescent="0.25">
      <c r="A860">
        <v>2135</v>
      </c>
      <c r="B860" t="s">
        <v>8221</v>
      </c>
      <c r="C860">
        <v>22</v>
      </c>
      <c r="E860">
        <v>1896</v>
      </c>
      <c r="F860" t="s">
        <v>8219</v>
      </c>
      <c r="G860">
        <v>13</v>
      </c>
    </row>
    <row r="861" spans="1:7" x14ac:dyDescent="0.25">
      <c r="A861">
        <v>2136</v>
      </c>
      <c r="B861" t="s">
        <v>8221</v>
      </c>
      <c r="C861">
        <v>4</v>
      </c>
      <c r="E861">
        <v>1897</v>
      </c>
      <c r="F861" t="s">
        <v>8219</v>
      </c>
      <c r="G861">
        <v>183</v>
      </c>
    </row>
    <row r="862" spans="1:7" x14ac:dyDescent="0.25">
      <c r="A862">
        <v>2137</v>
      </c>
      <c r="B862" t="s">
        <v>8221</v>
      </c>
      <c r="C862">
        <v>534</v>
      </c>
      <c r="E862">
        <v>1898</v>
      </c>
      <c r="F862" t="s">
        <v>8219</v>
      </c>
      <c r="G862">
        <v>21</v>
      </c>
    </row>
    <row r="863" spans="1:7" x14ac:dyDescent="0.25">
      <c r="A863">
        <v>2138</v>
      </c>
      <c r="B863" t="s">
        <v>8221</v>
      </c>
      <c r="C863">
        <v>12</v>
      </c>
      <c r="E863">
        <v>1899</v>
      </c>
      <c r="F863" t="s">
        <v>8219</v>
      </c>
      <c r="G863">
        <v>42</v>
      </c>
    </row>
    <row r="864" spans="1:7" x14ac:dyDescent="0.25">
      <c r="A864">
        <v>2139</v>
      </c>
      <c r="B864" t="s">
        <v>8221</v>
      </c>
      <c r="C864">
        <v>56</v>
      </c>
      <c r="E864">
        <v>1900</v>
      </c>
      <c r="F864" t="s">
        <v>8219</v>
      </c>
      <c r="G864">
        <v>54</v>
      </c>
    </row>
    <row r="865" spans="1:7" x14ac:dyDescent="0.25">
      <c r="A865">
        <v>2140</v>
      </c>
      <c r="B865" t="s">
        <v>8221</v>
      </c>
      <c r="C865">
        <v>11</v>
      </c>
      <c r="E865">
        <v>1921</v>
      </c>
      <c r="F865" t="s">
        <v>8219</v>
      </c>
      <c r="G865">
        <v>38</v>
      </c>
    </row>
    <row r="866" spans="1:7" x14ac:dyDescent="0.25">
      <c r="A866">
        <v>2141</v>
      </c>
      <c r="B866" t="s">
        <v>8221</v>
      </c>
      <c r="C866">
        <v>0</v>
      </c>
      <c r="E866">
        <v>1922</v>
      </c>
      <c r="F866" t="s">
        <v>8219</v>
      </c>
      <c r="G866">
        <v>64</v>
      </c>
    </row>
    <row r="867" spans="1:7" x14ac:dyDescent="0.25">
      <c r="A867">
        <v>2142</v>
      </c>
      <c r="B867" t="s">
        <v>8221</v>
      </c>
      <c r="C867">
        <v>12</v>
      </c>
      <c r="E867">
        <v>1923</v>
      </c>
      <c r="F867" t="s">
        <v>8219</v>
      </c>
      <c r="G867">
        <v>13</v>
      </c>
    </row>
    <row r="868" spans="1:7" x14ac:dyDescent="0.25">
      <c r="A868">
        <v>2143</v>
      </c>
      <c r="B868" t="s">
        <v>8221</v>
      </c>
      <c r="C868">
        <v>5</v>
      </c>
      <c r="E868">
        <v>1924</v>
      </c>
      <c r="F868" t="s">
        <v>8219</v>
      </c>
      <c r="G868">
        <v>33</v>
      </c>
    </row>
    <row r="869" spans="1:7" x14ac:dyDescent="0.25">
      <c r="A869">
        <v>2144</v>
      </c>
      <c r="B869" t="s">
        <v>8221</v>
      </c>
      <c r="C869">
        <v>24</v>
      </c>
      <c r="E869">
        <v>1925</v>
      </c>
      <c r="F869" t="s">
        <v>8219</v>
      </c>
      <c r="G869">
        <v>52</v>
      </c>
    </row>
    <row r="870" spans="1:7" x14ac:dyDescent="0.25">
      <c r="A870">
        <v>2145</v>
      </c>
      <c r="B870" t="s">
        <v>8221</v>
      </c>
      <c r="C870">
        <v>89</v>
      </c>
      <c r="E870">
        <v>1926</v>
      </c>
      <c r="F870" t="s">
        <v>8219</v>
      </c>
      <c r="G870">
        <v>107</v>
      </c>
    </row>
    <row r="871" spans="1:7" x14ac:dyDescent="0.25">
      <c r="A871">
        <v>2146</v>
      </c>
      <c r="B871" t="s">
        <v>8221</v>
      </c>
      <c r="C871">
        <v>1</v>
      </c>
      <c r="E871">
        <v>1927</v>
      </c>
      <c r="F871" t="s">
        <v>8219</v>
      </c>
      <c r="G871">
        <v>11</v>
      </c>
    </row>
    <row r="872" spans="1:7" x14ac:dyDescent="0.25">
      <c r="A872">
        <v>2147</v>
      </c>
      <c r="B872" t="s">
        <v>8221</v>
      </c>
      <c r="C872">
        <v>55</v>
      </c>
      <c r="E872">
        <v>1928</v>
      </c>
      <c r="F872" t="s">
        <v>8219</v>
      </c>
      <c r="G872">
        <v>34</v>
      </c>
    </row>
    <row r="873" spans="1:7" x14ac:dyDescent="0.25">
      <c r="A873">
        <v>2148</v>
      </c>
      <c r="B873" t="s">
        <v>8221</v>
      </c>
      <c r="C873">
        <v>2</v>
      </c>
      <c r="E873">
        <v>1929</v>
      </c>
      <c r="F873" t="s">
        <v>8219</v>
      </c>
      <c r="G873">
        <v>75</v>
      </c>
    </row>
    <row r="874" spans="1:7" x14ac:dyDescent="0.25">
      <c r="A874">
        <v>2149</v>
      </c>
      <c r="B874" t="s">
        <v>8221</v>
      </c>
      <c r="C874">
        <v>0</v>
      </c>
      <c r="E874">
        <v>1930</v>
      </c>
      <c r="F874" t="s">
        <v>8219</v>
      </c>
      <c r="G874">
        <v>26</v>
      </c>
    </row>
    <row r="875" spans="1:7" x14ac:dyDescent="0.25">
      <c r="A875">
        <v>2150</v>
      </c>
      <c r="B875" t="s">
        <v>8221</v>
      </c>
      <c r="C875">
        <v>4</v>
      </c>
      <c r="E875">
        <v>1931</v>
      </c>
      <c r="F875" t="s">
        <v>8219</v>
      </c>
      <c r="G875">
        <v>50</v>
      </c>
    </row>
    <row r="876" spans="1:7" x14ac:dyDescent="0.25">
      <c r="A876">
        <v>2151</v>
      </c>
      <c r="B876" t="s">
        <v>8221</v>
      </c>
      <c r="C876">
        <v>6</v>
      </c>
      <c r="E876">
        <v>1932</v>
      </c>
      <c r="F876" t="s">
        <v>8219</v>
      </c>
      <c r="G876">
        <v>80</v>
      </c>
    </row>
    <row r="877" spans="1:7" x14ac:dyDescent="0.25">
      <c r="A877">
        <v>2152</v>
      </c>
      <c r="B877" t="s">
        <v>8221</v>
      </c>
      <c r="C877">
        <v>4</v>
      </c>
      <c r="E877">
        <v>1933</v>
      </c>
      <c r="F877" t="s">
        <v>8219</v>
      </c>
      <c r="G877">
        <v>110</v>
      </c>
    </row>
    <row r="878" spans="1:7" x14ac:dyDescent="0.25">
      <c r="A878">
        <v>2153</v>
      </c>
      <c r="B878" t="s">
        <v>8221</v>
      </c>
      <c r="C878">
        <v>4</v>
      </c>
      <c r="E878">
        <v>1934</v>
      </c>
      <c r="F878" t="s">
        <v>8219</v>
      </c>
      <c r="G878">
        <v>77</v>
      </c>
    </row>
    <row r="879" spans="1:7" x14ac:dyDescent="0.25">
      <c r="A879">
        <v>2154</v>
      </c>
      <c r="B879" t="s">
        <v>8221</v>
      </c>
      <c r="C879">
        <v>2</v>
      </c>
      <c r="E879">
        <v>1935</v>
      </c>
      <c r="F879" t="s">
        <v>8219</v>
      </c>
      <c r="G879">
        <v>50</v>
      </c>
    </row>
    <row r="880" spans="1:7" x14ac:dyDescent="0.25">
      <c r="A880">
        <v>2155</v>
      </c>
      <c r="B880" t="s">
        <v>8221</v>
      </c>
      <c r="C880">
        <v>5</v>
      </c>
      <c r="E880">
        <v>1936</v>
      </c>
      <c r="F880" t="s">
        <v>8219</v>
      </c>
      <c r="G880">
        <v>145</v>
      </c>
    </row>
    <row r="881" spans="1:7" x14ac:dyDescent="0.25">
      <c r="A881">
        <v>2156</v>
      </c>
      <c r="B881" t="s">
        <v>8221</v>
      </c>
      <c r="C881">
        <v>83</v>
      </c>
      <c r="E881">
        <v>1937</v>
      </c>
      <c r="F881" t="s">
        <v>8219</v>
      </c>
      <c r="G881">
        <v>29</v>
      </c>
    </row>
    <row r="882" spans="1:7" x14ac:dyDescent="0.25">
      <c r="A882">
        <v>2157</v>
      </c>
      <c r="B882" t="s">
        <v>8221</v>
      </c>
      <c r="C882">
        <v>57</v>
      </c>
      <c r="E882">
        <v>1938</v>
      </c>
      <c r="F882" t="s">
        <v>8219</v>
      </c>
      <c r="G882">
        <v>114</v>
      </c>
    </row>
    <row r="883" spans="1:7" x14ac:dyDescent="0.25">
      <c r="A883">
        <v>2158</v>
      </c>
      <c r="B883" t="s">
        <v>8221</v>
      </c>
      <c r="C883">
        <v>311</v>
      </c>
      <c r="E883">
        <v>1939</v>
      </c>
      <c r="F883" t="s">
        <v>8219</v>
      </c>
      <c r="G883">
        <v>96</v>
      </c>
    </row>
    <row r="884" spans="1:7" x14ac:dyDescent="0.25">
      <c r="A884">
        <v>2159</v>
      </c>
      <c r="B884" t="s">
        <v>8221</v>
      </c>
      <c r="C884">
        <v>2</v>
      </c>
      <c r="E884">
        <v>1940</v>
      </c>
      <c r="F884" t="s">
        <v>8219</v>
      </c>
      <c r="G884">
        <v>31</v>
      </c>
    </row>
    <row r="885" spans="1:7" x14ac:dyDescent="0.25">
      <c r="A885">
        <v>2160</v>
      </c>
      <c r="B885" t="s">
        <v>8221</v>
      </c>
      <c r="C885">
        <v>16</v>
      </c>
      <c r="E885">
        <v>1941</v>
      </c>
      <c r="F885" t="s">
        <v>8219</v>
      </c>
      <c r="G885">
        <v>4883</v>
      </c>
    </row>
    <row r="886" spans="1:7" x14ac:dyDescent="0.25">
      <c r="A886">
        <v>2401</v>
      </c>
      <c r="B886" t="s">
        <v>8221</v>
      </c>
      <c r="C886">
        <v>9</v>
      </c>
      <c r="E886">
        <v>1942</v>
      </c>
      <c r="F886" t="s">
        <v>8219</v>
      </c>
      <c r="G886">
        <v>95</v>
      </c>
    </row>
    <row r="887" spans="1:7" x14ac:dyDescent="0.25">
      <c r="A887">
        <v>2402</v>
      </c>
      <c r="B887" t="s">
        <v>8221</v>
      </c>
      <c r="C887">
        <v>1</v>
      </c>
      <c r="E887">
        <v>1943</v>
      </c>
      <c r="F887" t="s">
        <v>8219</v>
      </c>
      <c r="G887">
        <v>2478</v>
      </c>
    </row>
    <row r="888" spans="1:7" x14ac:dyDescent="0.25">
      <c r="A888">
        <v>2403</v>
      </c>
      <c r="B888" t="s">
        <v>8221</v>
      </c>
      <c r="C888">
        <v>12</v>
      </c>
      <c r="E888">
        <v>1944</v>
      </c>
      <c r="F888" t="s">
        <v>8219</v>
      </c>
      <c r="G888">
        <v>1789</v>
      </c>
    </row>
    <row r="889" spans="1:7" x14ac:dyDescent="0.25">
      <c r="A889">
        <v>2404</v>
      </c>
      <c r="B889" t="s">
        <v>8221</v>
      </c>
      <c r="C889">
        <v>0</v>
      </c>
      <c r="E889">
        <v>1945</v>
      </c>
      <c r="F889" t="s">
        <v>8219</v>
      </c>
      <c r="G889">
        <v>680</v>
      </c>
    </row>
    <row r="890" spans="1:7" x14ac:dyDescent="0.25">
      <c r="A890">
        <v>2405</v>
      </c>
      <c r="B890" t="s">
        <v>8221</v>
      </c>
      <c r="C890">
        <v>20</v>
      </c>
      <c r="E890">
        <v>1946</v>
      </c>
      <c r="F890" t="s">
        <v>8219</v>
      </c>
      <c r="G890">
        <v>70</v>
      </c>
    </row>
    <row r="891" spans="1:7" x14ac:dyDescent="0.25">
      <c r="A891">
        <v>2406</v>
      </c>
      <c r="B891" t="s">
        <v>8221</v>
      </c>
      <c r="C891">
        <v>16</v>
      </c>
      <c r="E891">
        <v>1947</v>
      </c>
      <c r="F891" t="s">
        <v>8219</v>
      </c>
      <c r="G891">
        <v>23</v>
      </c>
    </row>
    <row r="892" spans="1:7" x14ac:dyDescent="0.25">
      <c r="A892">
        <v>2407</v>
      </c>
      <c r="B892" t="s">
        <v>8221</v>
      </c>
      <c r="C892">
        <v>33</v>
      </c>
      <c r="E892">
        <v>1948</v>
      </c>
      <c r="F892" t="s">
        <v>8219</v>
      </c>
      <c r="G892">
        <v>4245</v>
      </c>
    </row>
    <row r="893" spans="1:7" x14ac:dyDescent="0.25">
      <c r="A893">
        <v>2408</v>
      </c>
      <c r="B893" t="s">
        <v>8221</v>
      </c>
      <c r="C893">
        <v>2</v>
      </c>
      <c r="E893">
        <v>1949</v>
      </c>
      <c r="F893" t="s">
        <v>8219</v>
      </c>
      <c r="G893">
        <v>943</v>
      </c>
    </row>
    <row r="894" spans="1:7" x14ac:dyDescent="0.25">
      <c r="A894">
        <v>2409</v>
      </c>
      <c r="B894" t="s">
        <v>8221</v>
      </c>
      <c r="C894">
        <v>6</v>
      </c>
      <c r="E894">
        <v>1950</v>
      </c>
      <c r="F894" t="s">
        <v>8219</v>
      </c>
      <c r="G894">
        <v>1876</v>
      </c>
    </row>
    <row r="895" spans="1:7" x14ac:dyDescent="0.25">
      <c r="A895">
        <v>2410</v>
      </c>
      <c r="B895" t="s">
        <v>8221</v>
      </c>
      <c r="C895">
        <v>0</v>
      </c>
      <c r="E895">
        <v>1951</v>
      </c>
      <c r="F895" t="s">
        <v>8219</v>
      </c>
      <c r="G895">
        <v>834</v>
      </c>
    </row>
    <row r="896" spans="1:7" x14ac:dyDescent="0.25">
      <c r="A896">
        <v>2411</v>
      </c>
      <c r="B896" t="s">
        <v>8221</v>
      </c>
      <c r="C896">
        <v>3</v>
      </c>
      <c r="E896">
        <v>1952</v>
      </c>
      <c r="F896" t="s">
        <v>8219</v>
      </c>
      <c r="G896">
        <v>682</v>
      </c>
    </row>
    <row r="897" spans="1:7" x14ac:dyDescent="0.25">
      <c r="A897">
        <v>2412</v>
      </c>
      <c r="B897" t="s">
        <v>8221</v>
      </c>
      <c r="C897">
        <v>0</v>
      </c>
      <c r="E897">
        <v>1953</v>
      </c>
      <c r="F897" t="s">
        <v>8219</v>
      </c>
      <c r="G897">
        <v>147</v>
      </c>
    </row>
    <row r="898" spans="1:7" x14ac:dyDescent="0.25">
      <c r="A898">
        <v>2413</v>
      </c>
      <c r="B898" t="s">
        <v>8221</v>
      </c>
      <c r="C898">
        <v>3</v>
      </c>
      <c r="E898">
        <v>1954</v>
      </c>
      <c r="F898" t="s">
        <v>8219</v>
      </c>
      <c r="G898">
        <v>415</v>
      </c>
    </row>
    <row r="899" spans="1:7" x14ac:dyDescent="0.25">
      <c r="A899">
        <v>2414</v>
      </c>
      <c r="B899" t="s">
        <v>8221</v>
      </c>
      <c r="C899">
        <v>13</v>
      </c>
      <c r="E899">
        <v>1955</v>
      </c>
      <c r="F899" t="s">
        <v>8219</v>
      </c>
      <c r="G899">
        <v>290</v>
      </c>
    </row>
    <row r="900" spans="1:7" x14ac:dyDescent="0.25">
      <c r="A900">
        <v>2415</v>
      </c>
      <c r="B900" t="s">
        <v>8221</v>
      </c>
      <c r="C900">
        <v>6</v>
      </c>
      <c r="E900">
        <v>1956</v>
      </c>
      <c r="F900" t="s">
        <v>8219</v>
      </c>
      <c r="G900">
        <v>365</v>
      </c>
    </row>
    <row r="901" spans="1:7" x14ac:dyDescent="0.25">
      <c r="A901">
        <v>2416</v>
      </c>
      <c r="B901" t="s">
        <v>8221</v>
      </c>
      <c r="C901">
        <v>1</v>
      </c>
      <c r="E901">
        <v>1957</v>
      </c>
      <c r="F901" t="s">
        <v>8219</v>
      </c>
      <c r="G901">
        <v>660</v>
      </c>
    </row>
    <row r="902" spans="1:7" x14ac:dyDescent="0.25">
      <c r="A902">
        <v>2417</v>
      </c>
      <c r="B902" t="s">
        <v>8221</v>
      </c>
      <c r="C902">
        <v>0</v>
      </c>
      <c r="E902">
        <v>1958</v>
      </c>
      <c r="F902" t="s">
        <v>8219</v>
      </c>
      <c r="G902">
        <v>1356</v>
      </c>
    </row>
    <row r="903" spans="1:7" x14ac:dyDescent="0.25">
      <c r="A903">
        <v>2418</v>
      </c>
      <c r="B903" t="s">
        <v>8221</v>
      </c>
      <c r="C903">
        <v>5</v>
      </c>
      <c r="E903">
        <v>1959</v>
      </c>
      <c r="F903" t="s">
        <v>8219</v>
      </c>
      <c r="G903">
        <v>424</v>
      </c>
    </row>
    <row r="904" spans="1:7" x14ac:dyDescent="0.25">
      <c r="A904">
        <v>2419</v>
      </c>
      <c r="B904" t="s">
        <v>8221</v>
      </c>
      <c r="C904">
        <v>0</v>
      </c>
      <c r="E904">
        <v>1960</v>
      </c>
      <c r="F904" t="s">
        <v>8219</v>
      </c>
      <c r="G904">
        <v>33</v>
      </c>
    </row>
    <row r="905" spans="1:7" x14ac:dyDescent="0.25">
      <c r="A905">
        <v>2420</v>
      </c>
      <c r="B905" t="s">
        <v>8221</v>
      </c>
      <c r="C905">
        <v>36</v>
      </c>
      <c r="E905">
        <v>1961</v>
      </c>
      <c r="F905" t="s">
        <v>8219</v>
      </c>
      <c r="G905">
        <v>1633</v>
      </c>
    </row>
    <row r="906" spans="1:7" x14ac:dyDescent="0.25">
      <c r="A906">
        <v>2421</v>
      </c>
      <c r="B906" t="s">
        <v>8221</v>
      </c>
      <c r="C906">
        <v>1</v>
      </c>
      <c r="E906">
        <v>1962</v>
      </c>
      <c r="F906" t="s">
        <v>8219</v>
      </c>
      <c r="G906">
        <v>306</v>
      </c>
    </row>
    <row r="907" spans="1:7" x14ac:dyDescent="0.25">
      <c r="A907">
        <v>2422</v>
      </c>
      <c r="B907" t="s">
        <v>8221</v>
      </c>
      <c r="C907">
        <v>1</v>
      </c>
      <c r="E907">
        <v>1963</v>
      </c>
      <c r="F907" t="s">
        <v>8219</v>
      </c>
      <c r="G907">
        <v>205</v>
      </c>
    </row>
    <row r="908" spans="1:7" x14ac:dyDescent="0.25">
      <c r="A908">
        <v>2423</v>
      </c>
      <c r="B908" t="s">
        <v>8221</v>
      </c>
      <c r="C908">
        <v>1</v>
      </c>
      <c r="E908">
        <v>1964</v>
      </c>
      <c r="F908" t="s">
        <v>8219</v>
      </c>
      <c r="G908">
        <v>1281</v>
      </c>
    </row>
    <row r="909" spans="1:7" x14ac:dyDescent="0.25">
      <c r="A909">
        <v>2424</v>
      </c>
      <c r="B909" t="s">
        <v>8221</v>
      </c>
      <c r="C909">
        <v>9</v>
      </c>
      <c r="E909">
        <v>1965</v>
      </c>
      <c r="F909" t="s">
        <v>8219</v>
      </c>
      <c r="G909">
        <v>103</v>
      </c>
    </row>
    <row r="910" spans="1:7" x14ac:dyDescent="0.25">
      <c r="A910">
        <v>2425</v>
      </c>
      <c r="B910" t="s">
        <v>8221</v>
      </c>
      <c r="C910">
        <v>1</v>
      </c>
      <c r="E910">
        <v>1966</v>
      </c>
      <c r="F910" t="s">
        <v>8219</v>
      </c>
      <c r="G910">
        <v>1513</v>
      </c>
    </row>
    <row r="911" spans="1:7" x14ac:dyDescent="0.25">
      <c r="A911">
        <v>2426</v>
      </c>
      <c r="B911" t="s">
        <v>8221</v>
      </c>
      <c r="C911">
        <v>0</v>
      </c>
      <c r="E911">
        <v>1967</v>
      </c>
      <c r="F911" t="s">
        <v>8219</v>
      </c>
      <c r="G911">
        <v>405</v>
      </c>
    </row>
    <row r="912" spans="1:7" x14ac:dyDescent="0.25">
      <c r="A912">
        <v>2427</v>
      </c>
      <c r="B912" t="s">
        <v>8221</v>
      </c>
      <c r="C912">
        <v>1</v>
      </c>
      <c r="E912">
        <v>1968</v>
      </c>
      <c r="F912" t="s">
        <v>8219</v>
      </c>
      <c r="G912">
        <v>510</v>
      </c>
    </row>
    <row r="913" spans="1:7" x14ac:dyDescent="0.25">
      <c r="A913">
        <v>2428</v>
      </c>
      <c r="B913" t="s">
        <v>8221</v>
      </c>
      <c r="C913">
        <v>1</v>
      </c>
      <c r="E913">
        <v>1969</v>
      </c>
      <c r="F913" t="s">
        <v>8219</v>
      </c>
      <c r="G913">
        <v>1887</v>
      </c>
    </row>
    <row r="914" spans="1:7" x14ac:dyDescent="0.25">
      <c r="A914">
        <v>2429</v>
      </c>
      <c r="B914" t="s">
        <v>8221</v>
      </c>
      <c r="C914">
        <v>4</v>
      </c>
      <c r="E914">
        <v>1970</v>
      </c>
      <c r="F914" t="s">
        <v>8219</v>
      </c>
      <c r="G914">
        <v>701</v>
      </c>
    </row>
    <row r="915" spans="1:7" x14ac:dyDescent="0.25">
      <c r="A915">
        <v>2430</v>
      </c>
      <c r="B915" t="s">
        <v>8221</v>
      </c>
      <c r="C915">
        <v>2</v>
      </c>
      <c r="E915">
        <v>1971</v>
      </c>
      <c r="F915" t="s">
        <v>8219</v>
      </c>
      <c r="G915">
        <v>3863</v>
      </c>
    </row>
    <row r="916" spans="1:7" x14ac:dyDescent="0.25">
      <c r="A916">
        <v>2431</v>
      </c>
      <c r="B916" t="s">
        <v>8221</v>
      </c>
      <c r="C916">
        <v>2</v>
      </c>
      <c r="E916">
        <v>1972</v>
      </c>
      <c r="F916" t="s">
        <v>8219</v>
      </c>
      <c r="G916">
        <v>238</v>
      </c>
    </row>
    <row r="917" spans="1:7" x14ac:dyDescent="0.25">
      <c r="A917">
        <v>2432</v>
      </c>
      <c r="B917" t="s">
        <v>8221</v>
      </c>
      <c r="C917">
        <v>2</v>
      </c>
      <c r="E917">
        <v>1973</v>
      </c>
      <c r="F917" t="s">
        <v>8219</v>
      </c>
      <c r="G917">
        <v>2051</v>
      </c>
    </row>
    <row r="918" spans="1:7" x14ac:dyDescent="0.25">
      <c r="A918">
        <v>2433</v>
      </c>
      <c r="B918" t="s">
        <v>8221</v>
      </c>
      <c r="C918">
        <v>0</v>
      </c>
      <c r="E918">
        <v>1974</v>
      </c>
      <c r="F918" t="s">
        <v>8219</v>
      </c>
      <c r="G918">
        <v>402</v>
      </c>
    </row>
    <row r="919" spans="1:7" x14ac:dyDescent="0.25">
      <c r="A919">
        <v>2434</v>
      </c>
      <c r="B919" t="s">
        <v>8221</v>
      </c>
      <c r="C919">
        <v>2</v>
      </c>
      <c r="E919">
        <v>1975</v>
      </c>
      <c r="F919" t="s">
        <v>8219</v>
      </c>
      <c r="G919">
        <v>253</v>
      </c>
    </row>
    <row r="920" spans="1:7" x14ac:dyDescent="0.25">
      <c r="A920">
        <v>2435</v>
      </c>
      <c r="B920" t="s">
        <v>8221</v>
      </c>
      <c r="C920">
        <v>4</v>
      </c>
      <c r="E920">
        <v>1976</v>
      </c>
      <c r="F920" t="s">
        <v>8219</v>
      </c>
      <c r="G920">
        <v>473</v>
      </c>
    </row>
    <row r="921" spans="1:7" x14ac:dyDescent="0.25">
      <c r="A921">
        <v>2436</v>
      </c>
      <c r="B921" t="s">
        <v>8221</v>
      </c>
      <c r="C921">
        <v>2</v>
      </c>
      <c r="E921">
        <v>1977</v>
      </c>
      <c r="F921" t="s">
        <v>8219</v>
      </c>
      <c r="G921">
        <v>821</v>
      </c>
    </row>
    <row r="922" spans="1:7" x14ac:dyDescent="0.25">
      <c r="A922">
        <v>2437</v>
      </c>
      <c r="B922" t="s">
        <v>8221</v>
      </c>
      <c r="C922">
        <v>0</v>
      </c>
      <c r="E922">
        <v>1978</v>
      </c>
      <c r="F922" t="s">
        <v>8219</v>
      </c>
      <c r="G922">
        <v>388</v>
      </c>
    </row>
    <row r="923" spans="1:7" x14ac:dyDescent="0.25">
      <c r="A923">
        <v>2438</v>
      </c>
      <c r="B923" t="s">
        <v>8221</v>
      </c>
      <c r="C923">
        <v>1</v>
      </c>
      <c r="E923">
        <v>1979</v>
      </c>
      <c r="F923" t="s">
        <v>8219</v>
      </c>
      <c r="G923">
        <v>813</v>
      </c>
    </row>
    <row r="924" spans="1:7" x14ac:dyDescent="0.25">
      <c r="A924">
        <v>2439</v>
      </c>
      <c r="B924" t="s">
        <v>8221</v>
      </c>
      <c r="C924">
        <v>0</v>
      </c>
      <c r="E924">
        <v>1980</v>
      </c>
      <c r="F924" t="s">
        <v>8219</v>
      </c>
      <c r="G924">
        <v>1945</v>
      </c>
    </row>
    <row r="925" spans="1:7" x14ac:dyDescent="0.25">
      <c r="A925">
        <v>2440</v>
      </c>
      <c r="B925" t="s">
        <v>8221</v>
      </c>
      <c r="C925">
        <v>2</v>
      </c>
      <c r="E925">
        <v>2001</v>
      </c>
      <c r="F925" t="s">
        <v>8219</v>
      </c>
      <c r="G925">
        <v>1637</v>
      </c>
    </row>
    <row r="926" spans="1:7" x14ac:dyDescent="0.25">
      <c r="A926">
        <v>2501</v>
      </c>
      <c r="B926" t="s">
        <v>8221</v>
      </c>
      <c r="C926">
        <v>7</v>
      </c>
      <c r="E926">
        <v>2002</v>
      </c>
      <c r="F926" t="s">
        <v>8219</v>
      </c>
      <c r="G926">
        <v>1375</v>
      </c>
    </row>
    <row r="927" spans="1:7" x14ac:dyDescent="0.25">
      <c r="A927">
        <v>2502</v>
      </c>
      <c r="B927" t="s">
        <v>8221</v>
      </c>
      <c r="C927">
        <v>5</v>
      </c>
      <c r="E927">
        <v>2003</v>
      </c>
      <c r="F927" t="s">
        <v>8219</v>
      </c>
      <c r="G927">
        <v>17</v>
      </c>
    </row>
    <row r="928" spans="1:7" x14ac:dyDescent="0.25">
      <c r="A928">
        <v>2503</v>
      </c>
      <c r="B928" t="s">
        <v>8221</v>
      </c>
      <c r="C928">
        <v>0</v>
      </c>
      <c r="E928">
        <v>2004</v>
      </c>
      <c r="F928" t="s">
        <v>8219</v>
      </c>
      <c r="G928">
        <v>354</v>
      </c>
    </row>
    <row r="929" spans="1:7" x14ac:dyDescent="0.25">
      <c r="A929">
        <v>2504</v>
      </c>
      <c r="B929" t="s">
        <v>8221</v>
      </c>
      <c r="C929">
        <v>0</v>
      </c>
      <c r="E929">
        <v>2005</v>
      </c>
      <c r="F929" t="s">
        <v>8219</v>
      </c>
      <c r="G929">
        <v>191</v>
      </c>
    </row>
    <row r="930" spans="1:7" x14ac:dyDescent="0.25">
      <c r="A930">
        <v>2505</v>
      </c>
      <c r="B930" t="s">
        <v>8221</v>
      </c>
      <c r="C930">
        <v>0</v>
      </c>
      <c r="E930">
        <v>2006</v>
      </c>
      <c r="F930" t="s">
        <v>8219</v>
      </c>
      <c r="G930">
        <v>303</v>
      </c>
    </row>
    <row r="931" spans="1:7" x14ac:dyDescent="0.25">
      <c r="A931">
        <v>2506</v>
      </c>
      <c r="B931" t="s">
        <v>8221</v>
      </c>
      <c r="C931">
        <v>2</v>
      </c>
      <c r="E931">
        <v>2007</v>
      </c>
      <c r="F931" t="s">
        <v>8219</v>
      </c>
      <c r="G931">
        <v>137</v>
      </c>
    </row>
    <row r="932" spans="1:7" x14ac:dyDescent="0.25">
      <c r="A932">
        <v>2507</v>
      </c>
      <c r="B932" t="s">
        <v>8221</v>
      </c>
      <c r="C932">
        <v>0</v>
      </c>
      <c r="E932">
        <v>2008</v>
      </c>
      <c r="F932" t="s">
        <v>8219</v>
      </c>
      <c r="G932">
        <v>41</v>
      </c>
    </row>
    <row r="933" spans="1:7" x14ac:dyDescent="0.25">
      <c r="A933">
        <v>2508</v>
      </c>
      <c r="B933" t="s">
        <v>8221</v>
      </c>
      <c r="C933">
        <v>0</v>
      </c>
      <c r="E933">
        <v>2009</v>
      </c>
      <c r="F933" t="s">
        <v>8219</v>
      </c>
      <c r="G933">
        <v>398</v>
      </c>
    </row>
    <row r="934" spans="1:7" x14ac:dyDescent="0.25">
      <c r="A934">
        <v>2509</v>
      </c>
      <c r="B934" t="s">
        <v>8221</v>
      </c>
      <c r="C934">
        <v>28</v>
      </c>
      <c r="E934">
        <v>2010</v>
      </c>
      <c r="F934" t="s">
        <v>8219</v>
      </c>
      <c r="G934">
        <v>1737</v>
      </c>
    </row>
    <row r="935" spans="1:7" x14ac:dyDescent="0.25">
      <c r="A935">
        <v>2510</v>
      </c>
      <c r="B935" t="s">
        <v>8221</v>
      </c>
      <c r="C935">
        <v>2</v>
      </c>
      <c r="E935">
        <v>2011</v>
      </c>
      <c r="F935" t="s">
        <v>8219</v>
      </c>
      <c r="G935">
        <v>971</v>
      </c>
    </row>
    <row r="936" spans="1:7" x14ac:dyDescent="0.25">
      <c r="A936">
        <v>2511</v>
      </c>
      <c r="B936" t="s">
        <v>8221</v>
      </c>
      <c r="C936">
        <v>0</v>
      </c>
      <c r="E936">
        <v>2012</v>
      </c>
      <c r="F936" t="s">
        <v>8219</v>
      </c>
      <c r="G936">
        <v>183</v>
      </c>
    </row>
    <row r="937" spans="1:7" x14ac:dyDescent="0.25">
      <c r="A937">
        <v>2512</v>
      </c>
      <c r="B937" t="s">
        <v>8221</v>
      </c>
      <c r="C937">
        <v>0</v>
      </c>
      <c r="E937">
        <v>2013</v>
      </c>
      <c r="F937" t="s">
        <v>8219</v>
      </c>
      <c r="G937">
        <v>4562</v>
      </c>
    </row>
    <row r="938" spans="1:7" x14ac:dyDescent="0.25">
      <c r="A938">
        <v>2513</v>
      </c>
      <c r="B938" t="s">
        <v>8221</v>
      </c>
      <c r="C938">
        <v>0</v>
      </c>
      <c r="E938">
        <v>2014</v>
      </c>
      <c r="F938" t="s">
        <v>8219</v>
      </c>
      <c r="G938">
        <v>26457</v>
      </c>
    </row>
    <row r="939" spans="1:7" x14ac:dyDescent="0.25">
      <c r="A939">
        <v>2514</v>
      </c>
      <c r="B939" t="s">
        <v>8221</v>
      </c>
      <c r="C939">
        <v>4</v>
      </c>
      <c r="E939">
        <v>2015</v>
      </c>
      <c r="F939" t="s">
        <v>8219</v>
      </c>
      <c r="G939">
        <v>162</v>
      </c>
    </row>
    <row r="940" spans="1:7" x14ac:dyDescent="0.25">
      <c r="A940">
        <v>2515</v>
      </c>
      <c r="B940" t="s">
        <v>8221</v>
      </c>
      <c r="C940">
        <v>12</v>
      </c>
      <c r="E940">
        <v>2016</v>
      </c>
      <c r="F940" t="s">
        <v>8219</v>
      </c>
      <c r="G940">
        <v>479</v>
      </c>
    </row>
    <row r="941" spans="1:7" x14ac:dyDescent="0.25">
      <c r="A941">
        <v>2516</v>
      </c>
      <c r="B941" t="s">
        <v>8221</v>
      </c>
      <c r="C941">
        <v>0</v>
      </c>
      <c r="E941">
        <v>2017</v>
      </c>
      <c r="F941" t="s">
        <v>8219</v>
      </c>
      <c r="G941">
        <v>426</v>
      </c>
    </row>
    <row r="942" spans="1:7" x14ac:dyDescent="0.25">
      <c r="A942">
        <v>2517</v>
      </c>
      <c r="B942" t="s">
        <v>8221</v>
      </c>
      <c r="C942">
        <v>33</v>
      </c>
      <c r="E942">
        <v>2018</v>
      </c>
      <c r="F942" t="s">
        <v>8219</v>
      </c>
      <c r="G942">
        <v>450</v>
      </c>
    </row>
    <row r="943" spans="1:7" x14ac:dyDescent="0.25">
      <c r="A943">
        <v>2518</v>
      </c>
      <c r="B943" t="s">
        <v>8221</v>
      </c>
      <c r="C943">
        <v>0</v>
      </c>
      <c r="E943">
        <v>2019</v>
      </c>
      <c r="F943" t="s">
        <v>8219</v>
      </c>
      <c r="G943">
        <v>1780</v>
      </c>
    </row>
    <row r="944" spans="1:7" x14ac:dyDescent="0.25">
      <c r="A944">
        <v>2519</v>
      </c>
      <c r="B944" t="s">
        <v>8221</v>
      </c>
      <c r="C944">
        <v>4</v>
      </c>
      <c r="E944">
        <v>2020</v>
      </c>
      <c r="F944" t="s">
        <v>8219</v>
      </c>
      <c r="G944">
        <v>122</v>
      </c>
    </row>
    <row r="945" spans="1:7" x14ac:dyDescent="0.25">
      <c r="A945">
        <v>2520</v>
      </c>
      <c r="B945" t="s">
        <v>8221</v>
      </c>
      <c r="C945">
        <v>0</v>
      </c>
      <c r="E945">
        <v>2021</v>
      </c>
      <c r="F945" t="s">
        <v>8219</v>
      </c>
      <c r="G945">
        <v>95</v>
      </c>
    </row>
    <row r="946" spans="1:7" x14ac:dyDescent="0.25">
      <c r="A946">
        <v>2581</v>
      </c>
      <c r="B946" t="s">
        <v>8221</v>
      </c>
      <c r="C946">
        <v>11</v>
      </c>
      <c r="E946">
        <v>2022</v>
      </c>
      <c r="F946" t="s">
        <v>8219</v>
      </c>
      <c r="G946">
        <v>325</v>
      </c>
    </row>
    <row r="947" spans="1:7" x14ac:dyDescent="0.25">
      <c r="A947">
        <v>2582</v>
      </c>
      <c r="B947" t="s">
        <v>8221</v>
      </c>
      <c r="C947">
        <v>1</v>
      </c>
      <c r="E947">
        <v>2023</v>
      </c>
      <c r="F947" t="s">
        <v>8219</v>
      </c>
      <c r="G947">
        <v>353</v>
      </c>
    </row>
    <row r="948" spans="1:7" x14ac:dyDescent="0.25">
      <c r="A948">
        <v>2583</v>
      </c>
      <c r="B948" t="s">
        <v>8221</v>
      </c>
      <c r="C948">
        <v>5</v>
      </c>
      <c r="E948">
        <v>2024</v>
      </c>
      <c r="F948" t="s">
        <v>8219</v>
      </c>
      <c r="G948">
        <v>105</v>
      </c>
    </row>
    <row r="949" spans="1:7" x14ac:dyDescent="0.25">
      <c r="A949">
        <v>2584</v>
      </c>
      <c r="B949" t="s">
        <v>8221</v>
      </c>
      <c r="C949">
        <v>0</v>
      </c>
      <c r="E949">
        <v>2025</v>
      </c>
      <c r="F949" t="s">
        <v>8219</v>
      </c>
      <c r="G949">
        <v>729</v>
      </c>
    </row>
    <row r="950" spans="1:7" x14ac:dyDescent="0.25">
      <c r="A950">
        <v>2585</v>
      </c>
      <c r="B950" t="s">
        <v>8221</v>
      </c>
      <c r="C950">
        <v>1</v>
      </c>
      <c r="E950">
        <v>2026</v>
      </c>
      <c r="F950" t="s">
        <v>8219</v>
      </c>
      <c r="G950">
        <v>454</v>
      </c>
    </row>
    <row r="951" spans="1:7" x14ac:dyDescent="0.25">
      <c r="A951">
        <v>2586</v>
      </c>
      <c r="B951" t="s">
        <v>8221</v>
      </c>
      <c r="C951">
        <v>1</v>
      </c>
      <c r="E951">
        <v>2027</v>
      </c>
      <c r="F951" t="s">
        <v>8219</v>
      </c>
      <c r="G951">
        <v>539</v>
      </c>
    </row>
    <row r="952" spans="1:7" x14ac:dyDescent="0.25">
      <c r="A952">
        <v>2587</v>
      </c>
      <c r="B952" t="s">
        <v>8221</v>
      </c>
      <c r="C952">
        <v>6</v>
      </c>
      <c r="E952">
        <v>2028</v>
      </c>
      <c r="F952" t="s">
        <v>8219</v>
      </c>
      <c r="G952">
        <v>79</v>
      </c>
    </row>
    <row r="953" spans="1:7" x14ac:dyDescent="0.25">
      <c r="A953">
        <v>2588</v>
      </c>
      <c r="B953" t="s">
        <v>8221</v>
      </c>
      <c r="C953">
        <v>8</v>
      </c>
      <c r="E953">
        <v>2029</v>
      </c>
      <c r="F953" t="s">
        <v>8219</v>
      </c>
      <c r="G953">
        <v>94</v>
      </c>
    </row>
    <row r="954" spans="1:7" x14ac:dyDescent="0.25">
      <c r="A954">
        <v>2589</v>
      </c>
      <c r="B954" t="s">
        <v>8221</v>
      </c>
      <c r="C954">
        <v>1</v>
      </c>
      <c r="E954">
        <v>2030</v>
      </c>
      <c r="F954" t="s">
        <v>8219</v>
      </c>
      <c r="G954">
        <v>625</v>
      </c>
    </row>
    <row r="955" spans="1:7" x14ac:dyDescent="0.25">
      <c r="A955">
        <v>2590</v>
      </c>
      <c r="B955" t="s">
        <v>8221</v>
      </c>
      <c r="C955">
        <v>0</v>
      </c>
      <c r="E955">
        <v>2031</v>
      </c>
      <c r="F955" t="s">
        <v>8219</v>
      </c>
      <c r="G955">
        <v>508</v>
      </c>
    </row>
    <row r="956" spans="1:7" x14ac:dyDescent="0.25">
      <c r="A956">
        <v>2591</v>
      </c>
      <c r="B956" t="s">
        <v>8221</v>
      </c>
      <c r="C956">
        <v>2</v>
      </c>
      <c r="E956">
        <v>2032</v>
      </c>
      <c r="F956" t="s">
        <v>8219</v>
      </c>
      <c r="G956">
        <v>531</v>
      </c>
    </row>
    <row r="957" spans="1:7" x14ac:dyDescent="0.25">
      <c r="A957">
        <v>2592</v>
      </c>
      <c r="B957" t="s">
        <v>8221</v>
      </c>
      <c r="C957">
        <v>1</v>
      </c>
      <c r="E957">
        <v>2033</v>
      </c>
      <c r="F957" t="s">
        <v>8219</v>
      </c>
      <c r="G957">
        <v>158</v>
      </c>
    </row>
    <row r="958" spans="1:7" x14ac:dyDescent="0.25">
      <c r="A958">
        <v>2593</v>
      </c>
      <c r="B958" t="s">
        <v>8221</v>
      </c>
      <c r="C958">
        <v>0</v>
      </c>
      <c r="E958">
        <v>2034</v>
      </c>
      <c r="F958" t="s">
        <v>8219</v>
      </c>
      <c r="G958">
        <v>508</v>
      </c>
    </row>
    <row r="959" spans="1:7" x14ac:dyDescent="0.25">
      <c r="A959">
        <v>2594</v>
      </c>
      <c r="B959" t="s">
        <v>8221</v>
      </c>
      <c r="C959">
        <v>1</v>
      </c>
      <c r="E959">
        <v>2035</v>
      </c>
      <c r="F959" t="s">
        <v>8219</v>
      </c>
      <c r="G959">
        <v>644</v>
      </c>
    </row>
    <row r="960" spans="1:7" x14ac:dyDescent="0.25">
      <c r="A960">
        <v>2595</v>
      </c>
      <c r="B960" t="s">
        <v>8221</v>
      </c>
      <c r="C960">
        <v>19</v>
      </c>
      <c r="E960">
        <v>2036</v>
      </c>
      <c r="F960" t="s">
        <v>8219</v>
      </c>
      <c r="G960">
        <v>848</v>
      </c>
    </row>
    <row r="961" spans="1:7" x14ac:dyDescent="0.25">
      <c r="A961">
        <v>2596</v>
      </c>
      <c r="B961" t="s">
        <v>8221</v>
      </c>
      <c r="C961">
        <v>27</v>
      </c>
      <c r="E961">
        <v>2037</v>
      </c>
      <c r="F961" t="s">
        <v>8219</v>
      </c>
      <c r="G961">
        <v>429</v>
      </c>
    </row>
    <row r="962" spans="1:7" x14ac:dyDescent="0.25">
      <c r="A962">
        <v>2597</v>
      </c>
      <c r="B962" t="s">
        <v>8221</v>
      </c>
      <c r="C962">
        <v>7</v>
      </c>
      <c r="E962">
        <v>2038</v>
      </c>
      <c r="F962" t="s">
        <v>8219</v>
      </c>
      <c r="G962">
        <v>204</v>
      </c>
    </row>
    <row r="963" spans="1:7" x14ac:dyDescent="0.25">
      <c r="A963">
        <v>2598</v>
      </c>
      <c r="B963" t="s">
        <v>8221</v>
      </c>
      <c r="C963">
        <v>14</v>
      </c>
      <c r="E963">
        <v>2039</v>
      </c>
      <c r="F963" t="s">
        <v>8219</v>
      </c>
      <c r="G963">
        <v>379</v>
      </c>
    </row>
    <row r="964" spans="1:7" x14ac:dyDescent="0.25">
      <c r="A964">
        <v>2599</v>
      </c>
      <c r="B964" t="s">
        <v>8221</v>
      </c>
      <c r="C964">
        <v>5</v>
      </c>
      <c r="E964">
        <v>2040</v>
      </c>
      <c r="F964" t="s">
        <v>8219</v>
      </c>
      <c r="G964">
        <v>271</v>
      </c>
    </row>
    <row r="965" spans="1:7" x14ac:dyDescent="0.25">
      <c r="A965">
        <v>2600</v>
      </c>
      <c r="B965" t="s">
        <v>8221</v>
      </c>
      <c r="C965">
        <v>30</v>
      </c>
      <c r="E965">
        <v>2041</v>
      </c>
      <c r="F965" t="s">
        <v>8219</v>
      </c>
      <c r="G965">
        <v>120</v>
      </c>
    </row>
    <row r="966" spans="1:7" x14ac:dyDescent="0.25">
      <c r="A966">
        <v>2641</v>
      </c>
      <c r="B966" t="s">
        <v>8221</v>
      </c>
      <c r="C966">
        <v>1</v>
      </c>
      <c r="E966">
        <v>2042</v>
      </c>
      <c r="F966" t="s">
        <v>8219</v>
      </c>
      <c r="G966">
        <v>140</v>
      </c>
    </row>
    <row r="967" spans="1:7" x14ac:dyDescent="0.25">
      <c r="A967">
        <v>2642</v>
      </c>
      <c r="B967" t="s">
        <v>8221</v>
      </c>
      <c r="C967">
        <v>0</v>
      </c>
      <c r="E967">
        <v>2043</v>
      </c>
      <c r="F967" t="s">
        <v>8219</v>
      </c>
      <c r="G967">
        <v>193</v>
      </c>
    </row>
    <row r="968" spans="1:7" x14ac:dyDescent="0.25">
      <c r="A968">
        <v>2670</v>
      </c>
      <c r="B968" t="s">
        <v>8221</v>
      </c>
      <c r="C968">
        <v>60</v>
      </c>
      <c r="E968">
        <v>2044</v>
      </c>
      <c r="F968" t="s">
        <v>8219</v>
      </c>
      <c r="G968">
        <v>180</v>
      </c>
    </row>
    <row r="969" spans="1:7" x14ac:dyDescent="0.25">
      <c r="A969">
        <v>2671</v>
      </c>
      <c r="B969" t="s">
        <v>8221</v>
      </c>
      <c r="C969">
        <v>84</v>
      </c>
      <c r="E969">
        <v>2045</v>
      </c>
      <c r="F969" t="s">
        <v>8219</v>
      </c>
      <c r="G969">
        <v>263</v>
      </c>
    </row>
    <row r="970" spans="1:7" x14ac:dyDescent="0.25">
      <c r="A970">
        <v>2672</v>
      </c>
      <c r="B970" t="s">
        <v>8221</v>
      </c>
      <c r="C970">
        <v>47</v>
      </c>
      <c r="E970">
        <v>2046</v>
      </c>
      <c r="F970" t="s">
        <v>8219</v>
      </c>
      <c r="G970">
        <v>217</v>
      </c>
    </row>
    <row r="971" spans="1:7" x14ac:dyDescent="0.25">
      <c r="A971">
        <v>2673</v>
      </c>
      <c r="B971" t="s">
        <v>8221</v>
      </c>
      <c r="C971">
        <v>66</v>
      </c>
      <c r="E971">
        <v>2047</v>
      </c>
      <c r="F971" t="s">
        <v>8219</v>
      </c>
      <c r="G971">
        <v>443</v>
      </c>
    </row>
    <row r="972" spans="1:7" x14ac:dyDescent="0.25">
      <c r="A972">
        <v>2674</v>
      </c>
      <c r="B972" t="s">
        <v>8221</v>
      </c>
      <c r="C972">
        <v>171</v>
      </c>
      <c r="E972">
        <v>2048</v>
      </c>
      <c r="F972" t="s">
        <v>8219</v>
      </c>
      <c r="G972">
        <v>1373</v>
      </c>
    </row>
    <row r="973" spans="1:7" x14ac:dyDescent="0.25">
      <c r="A973">
        <v>2675</v>
      </c>
      <c r="B973" t="s">
        <v>8221</v>
      </c>
      <c r="C973">
        <v>29</v>
      </c>
      <c r="E973">
        <v>2049</v>
      </c>
      <c r="F973" t="s">
        <v>8219</v>
      </c>
      <c r="G973">
        <v>742</v>
      </c>
    </row>
    <row r="974" spans="1:7" x14ac:dyDescent="0.25">
      <c r="A974">
        <v>2676</v>
      </c>
      <c r="B974" t="s">
        <v>8221</v>
      </c>
      <c r="C974">
        <v>9</v>
      </c>
      <c r="E974">
        <v>2050</v>
      </c>
      <c r="F974" t="s">
        <v>8219</v>
      </c>
      <c r="G974">
        <v>170</v>
      </c>
    </row>
    <row r="975" spans="1:7" x14ac:dyDescent="0.25">
      <c r="A975">
        <v>2677</v>
      </c>
      <c r="B975" t="s">
        <v>8221</v>
      </c>
      <c r="C975">
        <v>27</v>
      </c>
      <c r="E975">
        <v>2051</v>
      </c>
      <c r="F975" t="s">
        <v>8219</v>
      </c>
      <c r="G975">
        <v>242</v>
      </c>
    </row>
    <row r="976" spans="1:7" x14ac:dyDescent="0.25">
      <c r="A976">
        <v>2678</v>
      </c>
      <c r="B976" t="s">
        <v>8221</v>
      </c>
      <c r="C976">
        <v>2</v>
      </c>
      <c r="E976">
        <v>2052</v>
      </c>
      <c r="F976" t="s">
        <v>8219</v>
      </c>
      <c r="G976">
        <v>541</v>
      </c>
    </row>
    <row r="977" spans="1:7" x14ac:dyDescent="0.25">
      <c r="A977">
        <v>2679</v>
      </c>
      <c r="B977" t="s">
        <v>8221</v>
      </c>
      <c r="C977">
        <v>3</v>
      </c>
      <c r="E977">
        <v>2053</v>
      </c>
      <c r="F977" t="s">
        <v>8219</v>
      </c>
      <c r="G977">
        <v>121</v>
      </c>
    </row>
    <row r="978" spans="1:7" x14ac:dyDescent="0.25">
      <c r="A978">
        <v>2680</v>
      </c>
      <c r="B978" t="s">
        <v>8221</v>
      </c>
      <c r="C978">
        <v>4</v>
      </c>
      <c r="E978">
        <v>2054</v>
      </c>
      <c r="F978" t="s">
        <v>8219</v>
      </c>
      <c r="G978">
        <v>621</v>
      </c>
    </row>
    <row r="979" spans="1:7" x14ac:dyDescent="0.25">
      <c r="A979">
        <v>2681</v>
      </c>
      <c r="B979" t="s">
        <v>8221</v>
      </c>
      <c r="C979">
        <v>2</v>
      </c>
      <c r="E979">
        <v>2055</v>
      </c>
      <c r="F979" t="s">
        <v>8219</v>
      </c>
      <c r="G979">
        <v>101</v>
      </c>
    </row>
    <row r="980" spans="1:7" x14ac:dyDescent="0.25">
      <c r="A980">
        <v>2682</v>
      </c>
      <c r="B980" t="s">
        <v>8221</v>
      </c>
      <c r="C980">
        <v>20</v>
      </c>
      <c r="E980">
        <v>2056</v>
      </c>
      <c r="F980" t="s">
        <v>8219</v>
      </c>
      <c r="G980">
        <v>554</v>
      </c>
    </row>
    <row r="981" spans="1:7" x14ac:dyDescent="0.25">
      <c r="A981">
        <v>2683</v>
      </c>
      <c r="B981" t="s">
        <v>8221</v>
      </c>
      <c r="C981">
        <v>3</v>
      </c>
      <c r="E981">
        <v>2057</v>
      </c>
      <c r="F981" t="s">
        <v>8219</v>
      </c>
      <c r="G981">
        <v>666</v>
      </c>
    </row>
    <row r="982" spans="1:7" x14ac:dyDescent="0.25">
      <c r="A982">
        <v>2684</v>
      </c>
      <c r="B982" t="s">
        <v>8221</v>
      </c>
      <c r="C982">
        <v>4</v>
      </c>
      <c r="E982">
        <v>2058</v>
      </c>
      <c r="F982" t="s">
        <v>8219</v>
      </c>
      <c r="G982">
        <v>410</v>
      </c>
    </row>
    <row r="983" spans="1:7" x14ac:dyDescent="0.25">
      <c r="A983">
        <v>2685</v>
      </c>
      <c r="B983" t="s">
        <v>8221</v>
      </c>
      <c r="C983">
        <v>1</v>
      </c>
      <c r="E983">
        <v>2059</v>
      </c>
      <c r="F983" t="s">
        <v>8219</v>
      </c>
      <c r="G983">
        <v>375</v>
      </c>
    </row>
    <row r="984" spans="1:7" x14ac:dyDescent="0.25">
      <c r="A984">
        <v>2686</v>
      </c>
      <c r="B984" t="s">
        <v>8221</v>
      </c>
      <c r="C984">
        <v>0</v>
      </c>
      <c r="E984">
        <v>2060</v>
      </c>
      <c r="F984" t="s">
        <v>8219</v>
      </c>
      <c r="G984">
        <v>1364</v>
      </c>
    </row>
    <row r="985" spans="1:7" x14ac:dyDescent="0.25">
      <c r="A985">
        <v>2687</v>
      </c>
      <c r="B985" t="s">
        <v>8221</v>
      </c>
      <c r="C985">
        <v>0</v>
      </c>
      <c r="E985">
        <v>2061</v>
      </c>
      <c r="F985" t="s">
        <v>8219</v>
      </c>
      <c r="G985">
        <v>35</v>
      </c>
    </row>
    <row r="986" spans="1:7" x14ac:dyDescent="0.25">
      <c r="A986">
        <v>2688</v>
      </c>
      <c r="B986" t="s">
        <v>8221</v>
      </c>
      <c r="C986">
        <v>14</v>
      </c>
      <c r="E986">
        <v>2062</v>
      </c>
      <c r="F986" t="s">
        <v>8219</v>
      </c>
      <c r="G986">
        <v>203</v>
      </c>
    </row>
    <row r="987" spans="1:7" x14ac:dyDescent="0.25">
      <c r="A987">
        <v>2689</v>
      </c>
      <c r="B987" t="s">
        <v>8221</v>
      </c>
      <c r="C987">
        <v>1</v>
      </c>
      <c r="E987">
        <v>2063</v>
      </c>
      <c r="F987" t="s">
        <v>8219</v>
      </c>
      <c r="G987">
        <v>49</v>
      </c>
    </row>
    <row r="988" spans="1:7" x14ac:dyDescent="0.25">
      <c r="A988">
        <v>2690</v>
      </c>
      <c r="B988" t="s">
        <v>8221</v>
      </c>
      <c r="C988">
        <v>118</v>
      </c>
      <c r="E988">
        <v>2064</v>
      </c>
      <c r="F988" t="s">
        <v>8219</v>
      </c>
      <c r="G988">
        <v>5812</v>
      </c>
    </row>
    <row r="989" spans="1:7" x14ac:dyDescent="0.25">
      <c r="A989">
        <v>2691</v>
      </c>
      <c r="B989" t="s">
        <v>8221</v>
      </c>
      <c r="C989">
        <v>2</v>
      </c>
      <c r="E989">
        <v>2065</v>
      </c>
      <c r="F989" t="s">
        <v>8219</v>
      </c>
      <c r="G989">
        <v>1556</v>
      </c>
    </row>
    <row r="990" spans="1:7" x14ac:dyDescent="0.25">
      <c r="A990">
        <v>2692</v>
      </c>
      <c r="B990" t="s">
        <v>8221</v>
      </c>
      <c r="C990">
        <v>1</v>
      </c>
      <c r="E990">
        <v>2066</v>
      </c>
      <c r="F990" t="s">
        <v>8219</v>
      </c>
      <c r="G990">
        <v>65</v>
      </c>
    </row>
    <row r="991" spans="1:7" x14ac:dyDescent="0.25">
      <c r="A991">
        <v>2693</v>
      </c>
      <c r="B991" t="s">
        <v>8221</v>
      </c>
      <c r="C991">
        <v>3</v>
      </c>
      <c r="E991">
        <v>2067</v>
      </c>
      <c r="F991" t="s">
        <v>8219</v>
      </c>
      <c r="G991">
        <v>10</v>
      </c>
    </row>
    <row r="992" spans="1:7" x14ac:dyDescent="0.25">
      <c r="A992">
        <v>2694</v>
      </c>
      <c r="B992" t="s">
        <v>8221</v>
      </c>
      <c r="C992">
        <v>1</v>
      </c>
      <c r="E992">
        <v>2068</v>
      </c>
      <c r="F992" t="s">
        <v>8219</v>
      </c>
      <c r="G992">
        <v>76</v>
      </c>
    </row>
    <row r="993" spans="1:7" x14ac:dyDescent="0.25">
      <c r="A993">
        <v>2695</v>
      </c>
      <c r="B993" t="s">
        <v>8221</v>
      </c>
      <c r="C993">
        <v>3</v>
      </c>
      <c r="E993">
        <v>2069</v>
      </c>
      <c r="F993" t="s">
        <v>8219</v>
      </c>
      <c r="G993">
        <v>263</v>
      </c>
    </row>
    <row r="994" spans="1:7" x14ac:dyDescent="0.25">
      <c r="A994">
        <v>2696</v>
      </c>
      <c r="B994" t="s">
        <v>8221</v>
      </c>
      <c r="C994">
        <v>38</v>
      </c>
      <c r="E994">
        <v>2070</v>
      </c>
      <c r="F994" t="s">
        <v>8219</v>
      </c>
      <c r="G994">
        <v>1530</v>
      </c>
    </row>
    <row r="995" spans="1:7" x14ac:dyDescent="0.25">
      <c r="A995">
        <v>2697</v>
      </c>
      <c r="B995" t="s">
        <v>8221</v>
      </c>
      <c r="C995">
        <v>52</v>
      </c>
      <c r="E995">
        <v>2071</v>
      </c>
      <c r="F995" t="s">
        <v>8219</v>
      </c>
      <c r="G995">
        <v>278</v>
      </c>
    </row>
    <row r="996" spans="1:7" x14ac:dyDescent="0.25">
      <c r="A996">
        <v>2698</v>
      </c>
      <c r="B996" t="s">
        <v>8221</v>
      </c>
      <c r="C996">
        <v>2</v>
      </c>
      <c r="E996">
        <v>2072</v>
      </c>
      <c r="F996" t="s">
        <v>8219</v>
      </c>
      <c r="G996">
        <v>350</v>
      </c>
    </row>
    <row r="997" spans="1:7" x14ac:dyDescent="0.25">
      <c r="A997">
        <v>2699</v>
      </c>
      <c r="B997" t="s">
        <v>8221</v>
      </c>
      <c r="C997">
        <v>0</v>
      </c>
      <c r="E997">
        <v>2073</v>
      </c>
      <c r="F997" t="s">
        <v>8219</v>
      </c>
      <c r="G997">
        <v>470</v>
      </c>
    </row>
    <row r="998" spans="1:7" x14ac:dyDescent="0.25">
      <c r="A998">
        <v>2700</v>
      </c>
      <c r="B998" t="s">
        <v>8221</v>
      </c>
      <c r="C998">
        <v>4</v>
      </c>
      <c r="E998">
        <v>2074</v>
      </c>
      <c r="F998" t="s">
        <v>8219</v>
      </c>
      <c r="G998">
        <v>3</v>
      </c>
    </row>
    <row r="999" spans="1:7" x14ac:dyDescent="0.25">
      <c r="A999">
        <v>2741</v>
      </c>
      <c r="B999" t="s">
        <v>8221</v>
      </c>
      <c r="C999">
        <v>4</v>
      </c>
      <c r="E999">
        <v>2075</v>
      </c>
      <c r="F999" t="s">
        <v>8219</v>
      </c>
      <c r="G999">
        <v>8200</v>
      </c>
    </row>
    <row r="1000" spans="1:7" x14ac:dyDescent="0.25">
      <c r="A1000">
        <v>2742</v>
      </c>
      <c r="B1000" t="s">
        <v>8221</v>
      </c>
      <c r="C1000">
        <v>18</v>
      </c>
      <c r="E1000">
        <v>2076</v>
      </c>
      <c r="F1000" t="s">
        <v>8219</v>
      </c>
      <c r="G1000">
        <v>8359</v>
      </c>
    </row>
    <row r="1001" spans="1:7" x14ac:dyDescent="0.25">
      <c r="A1001">
        <v>2743</v>
      </c>
      <c r="B1001" t="s">
        <v>8221</v>
      </c>
      <c r="C1001">
        <v>0</v>
      </c>
      <c r="E1001">
        <v>2077</v>
      </c>
      <c r="F1001" t="s">
        <v>8219</v>
      </c>
      <c r="G1001">
        <v>188</v>
      </c>
    </row>
    <row r="1002" spans="1:7" x14ac:dyDescent="0.25">
      <c r="A1002">
        <v>2744</v>
      </c>
      <c r="B1002" t="s">
        <v>8221</v>
      </c>
      <c r="C1002">
        <v>22</v>
      </c>
      <c r="E1002">
        <v>2078</v>
      </c>
      <c r="F1002" t="s">
        <v>8219</v>
      </c>
      <c r="G1002">
        <v>48</v>
      </c>
    </row>
    <row r="1003" spans="1:7" x14ac:dyDescent="0.25">
      <c r="A1003">
        <v>2745</v>
      </c>
      <c r="B1003" t="s">
        <v>8221</v>
      </c>
      <c r="C1003">
        <v>49</v>
      </c>
      <c r="E1003">
        <v>2079</v>
      </c>
      <c r="F1003" t="s">
        <v>8219</v>
      </c>
      <c r="G1003">
        <v>607</v>
      </c>
    </row>
    <row r="1004" spans="1:7" x14ac:dyDescent="0.25">
      <c r="A1004">
        <v>2746</v>
      </c>
      <c r="B1004" t="s">
        <v>8221</v>
      </c>
      <c r="C1004">
        <v>19</v>
      </c>
      <c r="E1004">
        <v>2080</v>
      </c>
      <c r="F1004" t="s">
        <v>8219</v>
      </c>
      <c r="G1004">
        <v>50</v>
      </c>
    </row>
    <row r="1005" spans="1:7" x14ac:dyDescent="0.25">
      <c r="A1005">
        <v>2747</v>
      </c>
      <c r="B1005" t="s">
        <v>8221</v>
      </c>
      <c r="C1005">
        <v>4</v>
      </c>
      <c r="E1005">
        <v>2081</v>
      </c>
      <c r="F1005" t="s">
        <v>8219</v>
      </c>
      <c r="G1005">
        <v>55</v>
      </c>
    </row>
    <row r="1006" spans="1:7" x14ac:dyDescent="0.25">
      <c r="A1006">
        <v>2748</v>
      </c>
      <c r="B1006" t="s">
        <v>8221</v>
      </c>
      <c r="C1006">
        <v>4</v>
      </c>
      <c r="E1006">
        <v>2082</v>
      </c>
      <c r="F1006" t="s">
        <v>8219</v>
      </c>
      <c r="G1006">
        <v>38</v>
      </c>
    </row>
    <row r="1007" spans="1:7" x14ac:dyDescent="0.25">
      <c r="A1007">
        <v>2749</v>
      </c>
      <c r="B1007" t="s">
        <v>8221</v>
      </c>
      <c r="C1007">
        <v>2</v>
      </c>
      <c r="E1007">
        <v>2083</v>
      </c>
      <c r="F1007" t="s">
        <v>8219</v>
      </c>
      <c r="G1007">
        <v>25</v>
      </c>
    </row>
    <row r="1008" spans="1:7" x14ac:dyDescent="0.25">
      <c r="A1008">
        <v>2750</v>
      </c>
      <c r="B1008" t="s">
        <v>8221</v>
      </c>
      <c r="C1008">
        <v>0</v>
      </c>
      <c r="E1008">
        <v>2084</v>
      </c>
      <c r="F1008" t="s">
        <v>8219</v>
      </c>
      <c r="G1008">
        <v>46</v>
      </c>
    </row>
    <row r="1009" spans="1:7" x14ac:dyDescent="0.25">
      <c r="A1009">
        <v>2751</v>
      </c>
      <c r="B1009" t="s">
        <v>8221</v>
      </c>
      <c r="C1009">
        <v>0</v>
      </c>
      <c r="E1009">
        <v>2085</v>
      </c>
      <c r="F1009" t="s">
        <v>8219</v>
      </c>
      <c r="G1009">
        <v>83</v>
      </c>
    </row>
    <row r="1010" spans="1:7" x14ac:dyDescent="0.25">
      <c r="A1010">
        <v>2752</v>
      </c>
      <c r="B1010" t="s">
        <v>8221</v>
      </c>
      <c r="C1010">
        <v>14</v>
      </c>
      <c r="E1010">
        <v>2086</v>
      </c>
      <c r="F1010" t="s">
        <v>8219</v>
      </c>
      <c r="G1010">
        <v>35</v>
      </c>
    </row>
    <row r="1011" spans="1:7" x14ac:dyDescent="0.25">
      <c r="A1011">
        <v>2753</v>
      </c>
      <c r="B1011" t="s">
        <v>8221</v>
      </c>
      <c r="C1011">
        <v>8</v>
      </c>
      <c r="E1011">
        <v>2087</v>
      </c>
      <c r="F1011" t="s">
        <v>8219</v>
      </c>
      <c r="G1011">
        <v>25</v>
      </c>
    </row>
    <row r="1012" spans="1:7" x14ac:dyDescent="0.25">
      <c r="A1012">
        <v>2754</v>
      </c>
      <c r="B1012" t="s">
        <v>8221</v>
      </c>
      <c r="C1012">
        <v>0</v>
      </c>
      <c r="E1012">
        <v>2088</v>
      </c>
      <c r="F1012" t="s">
        <v>8219</v>
      </c>
      <c r="G1012">
        <v>75</v>
      </c>
    </row>
    <row r="1013" spans="1:7" x14ac:dyDescent="0.25">
      <c r="A1013">
        <v>2755</v>
      </c>
      <c r="B1013" t="s">
        <v>8221</v>
      </c>
      <c r="C1013">
        <v>15</v>
      </c>
      <c r="E1013">
        <v>2089</v>
      </c>
      <c r="F1013" t="s">
        <v>8219</v>
      </c>
      <c r="G1013">
        <v>62</v>
      </c>
    </row>
    <row r="1014" spans="1:7" x14ac:dyDescent="0.25">
      <c r="A1014">
        <v>2756</v>
      </c>
      <c r="B1014" t="s">
        <v>8221</v>
      </c>
      <c r="C1014">
        <v>33</v>
      </c>
      <c r="E1014">
        <v>2090</v>
      </c>
      <c r="F1014" t="s">
        <v>8219</v>
      </c>
      <c r="G1014">
        <v>160</v>
      </c>
    </row>
    <row r="1015" spans="1:7" x14ac:dyDescent="0.25">
      <c r="A1015">
        <v>2757</v>
      </c>
      <c r="B1015" t="s">
        <v>8221</v>
      </c>
      <c r="C1015">
        <v>2</v>
      </c>
      <c r="E1015">
        <v>2091</v>
      </c>
      <c r="F1015" t="s">
        <v>8219</v>
      </c>
      <c r="G1015">
        <v>246</v>
      </c>
    </row>
    <row r="1016" spans="1:7" x14ac:dyDescent="0.25">
      <c r="A1016">
        <v>2758</v>
      </c>
      <c r="B1016" t="s">
        <v>8221</v>
      </c>
      <c r="C1016">
        <v>6</v>
      </c>
      <c r="E1016">
        <v>2092</v>
      </c>
      <c r="F1016" t="s">
        <v>8219</v>
      </c>
      <c r="G1016">
        <v>55</v>
      </c>
    </row>
    <row r="1017" spans="1:7" x14ac:dyDescent="0.25">
      <c r="A1017">
        <v>2759</v>
      </c>
      <c r="B1017" t="s">
        <v>8221</v>
      </c>
      <c r="C1017">
        <v>2</v>
      </c>
      <c r="E1017">
        <v>2093</v>
      </c>
      <c r="F1017" t="s">
        <v>8219</v>
      </c>
      <c r="G1017">
        <v>23</v>
      </c>
    </row>
    <row r="1018" spans="1:7" x14ac:dyDescent="0.25">
      <c r="A1018">
        <v>2760</v>
      </c>
      <c r="B1018" t="s">
        <v>8221</v>
      </c>
      <c r="C1018">
        <v>0</v>
      </c>
      <c r="E1018">
        <v>2094</v>
      </c>
      <c r="F1018" t="s">
        <v>8219</v>
      </c>
      <c r="G1018">
        <v>72</v>
      </c>
    </row>
    <row r="1019" spans="1:7" x14ac:dyDescent="0.25">
      <c r="A1019">
        <v>2761</v>
      </c>
      <c r="B1019" t="s">
        <v>8221</v>
      </c>
      <c r="C1019">
        <v>4</v>
      </c>
      <c r="E1019">
        <v>2095</v>
      </c>
      <c r="F1019" t="s">
        <v>8219</v>
      </c>
      <c r="G1019">
        <v>22</v>
      </c>
    </row>
    <row r="1020" spans="1:7" x14ac:dyDescent="0.25">
      <c r="A1020">
        <v>2762</v>
      </c>
      <c r="B1020" t="s">
        <v>8221</v>
      </c>
      <c r="C1020">
        <v>1</v>
      </c>
      <c r="E1020">
        <v>2096</v>
      </c>
      <c r="F1020" t="s">
        <v>8219</v>
      </c>
      <c r="G1020">
        <v>14</v>
      </c>
    </row>
    <row r="1021" spans="1:7" x14ac:dyDescent="0.25">
      <c r="A1021">
        <v>2763</v>
      </c>
      <c r="B1021" t="s">
        <v>8221</v>
      </c>
      <c r="C1021">
        <v>3</v>
      </c>
      <c r="E1021">
        <v>2097</v>
      </c>
      <c r="F1021" t="s">
        <v>8219</v>
      </c>
      <c r="G1021">
        <v>38</v>
      </c>
    </row>
    <row r="1022" spans="1:7" x14ac:dyDescent="0.25">
      <c r="A1022">
        <v>2764</v>
      </c>
      <c r="B1022" t="s">
        <v>8221</v>
      </c>
      <c r="C1022">
        <v>4</v>
      </c>
      <c r="E1022">
        <v>2098</v>
      </c>
      <c r="F1022" t="s">
        <v>8219</v>
      </c>
      <c r="G1022">
        <v>32</v>
      </c>
    </row>
    <row r="1023" spans="1:7" x14ac:dyDescent="0.25">
      <c r="A1023">
        <v>2765</v>
      </c>
      <c r="B1023" t="s">
        <v>8221</v>
      </c>
      <c r="C1023">
        <v>0</v>
      </c>
      <c r="E1023">
        <v>2099</v>
      </c>
      <c r="F1023" t="s">
        <v>8219</v>
      </c>
      <c r="G1023">
        <v>63</v>
      </c>
    </row>
    <row r="1024" spans="1:7" x14ac:dyDescent="0.25">
      <c r="A1024">
        <v>2766</v>
      </c>
      <c r="B1024" t="s">
        <v>8221</v>
      </c>
      <c r="C1024">
        <v>4</v>
      </c>
      <c r="E1024">
        <v>2100</v>
      </c>
      <c r="F1024" t="s">
        <v>8219</v>
      </c>
      <c r="G1024">
        <v>27</v>
      </c>
    </row>
    <row r="1025" spans="1:7" x14ac:dyDescent="0.25">
      <c r="A1025">
        <v>2767</v>
      </c>
      <c r="B1025" t="s">
        <v>8221</v>
      </c>
      <c r="C1025">
        <v>3</v>
      </c>
      <c r="E1025">
        <v>2101</v>
      </c>
      <c r="F1025" t="s">
        <v>8219</v>
      </c>
      <c r="G1025">
        <v>44</v>
      </c>
    </row>
    <row r="1026" spans="1:7" x14ac:dyDescent="0.25">
      <c r="A1026">
        <v>2768</v>
      </c>
      <c r="B1026" t="s">
        <v>8221</v>
      </c>
      <c r="C1026">
        <v>34</v>
      </c>
      <c r="E1026">
        <v>2102</v>
      </c>
      <c r="F1026" t="s">
        <v>8219</v>
      </c>
      <c r="G1026">
        <v>38</v>
      </c>
    </row>
    <row r="1027" spans="1:7" x14ac:dyDescent="0.25">
      <c r="A1027">
        <v>2769</v>
      </c>
      <c r="B1027" t="s">
        <v>8221</v>
      </c>
      <c r="C1027">
        <v>2</v>
      </c>
      <c r="E1027">
        <v>2103</v>
      </c>
      <c r="F1027" t="s">
        <v>8219</v>
      </c>
      <c r="G1027">
        <v>115</v>
      </c>
    </row>
    <row r="1028" spans="1:7" x14ac:dyDescent="0.25">
      <c r="A1028">
        <v>2770</v>
      </c>
      <c r="B1028" t="s">
        <v>8221</v>
      </c>
      <c r="C1028">
        <v>33</v>
      </c>
      <c r="E1028">
        <v>2104</v>
      </c>
      <c r="F1028" t="s">
        <v>8219</v>
      </c>
      <c r="G1028">
        <v>37</v>
      </c>
    </row>
    <row r="1029" spans="1:7" x14ac:dyDescent="0.25">
      <c r="A1029">
        <v>2771</v>
      </c>
      <c r="B1029" t="s">
        <v>8221</v>
      </c>
      <c r="C1029">
        <v>0</v>
      </c>
      <c r="E1029">
        <v>2105</v>
      </c>
      <c r="F1029" t="s">
        <v>8219</v>
      </c>
      <c r="G1029">
        <v>99</v>
      </c>
    </row>
    <row r="1030" spans="1:7" x14ac:dyDescent="0.25">
      <c r="A1030">
        <v>2772</v>
      </c>
      <c r="B1030" t="s">
        <v>8221</v>
      </c>
      <c r="C1030">
        <v>0</v>
      </c>
      <c r="E1030">
        <v>2106</v>
      </c>
      <c r="F1030" t="s">
        <v>8219</v>
      </c>
      <c r="G1030">
        <v>44</v>
      </c>
    </row>
    <row r="1031" spans="1:7" x14ac:dyDescent="0.25">
      <c r="A1031">
        <v>2773</v>
      </c>
      <c r="B1031" t="s">
        <v>8221</v>
      </c>
      <c r="C1031">
        <v>1</v>
      </c>
      <c r="E1031">
        <v>2107</v>
      </c>
      <c r="F1031" t="s">
        <v>8219</v>
      </c>
      <c r="G1031">
        <v>58</v>
      </c>
    </row>
    <row r="1032" spans="1:7" x14ac:dyDescent="0.25">
      <c r="A1032">
        <v>2774</v>
      </c>
      <c r="B1032" t="s">
        <v>8221</v>
      </c>
      <c r="C1032">
        <v>13</v>
      </c>
      <c r="E1032">
        <v>2108</v>
      </c>
      <c r="F1032" t="s">
        <v>8219</v>
      </c>
      <c r="G1032">
        <v>191</v>
      </c>
    </row>
    <row r="1033" spans="1:7" x14ac:dyDescent="0.25">
      <c r="A1033">
        <v>2775</v>
      </c>
      <c r="B1033" t="s">
        <v>8221</v>
      </c>
      <c r="C1033">
        <v>2</v>
      </c>
      <c r="E1033">
        <v>2109</v>
      </c>
      <c r="F1033" t="s">
        <v>8219</v>
      </c>
      <c r="G1033">
        <v>40</v>
      </c>
    </row>
    <row r="1034" spans="1:7" x14ac:dyDescent="0.25">
      <c r="A1034">
        <v>2776</v>
      </c>
      <c r="B1034" t="s">
        <v>8221</v>
      </c>
      <c r="C1034">
        <v>36</v>
      </c>
      <c r="E1034">
        <v>2110</v>
      </c>
      <c r="F1034" t="s">
        <v>8219</v>
      </c>
      <c r="G1034">
        <v>38</v>
      </c>
    </row>
    <row r="1035" spans="1:7" x14ac:dyDescent="0.25">
      <c r="A1035">
        <v>2777</v>
      </c>
      <c r="B1035" t="s">
        <v>8221</v>
      </c>
      <c r="C1035">
        <v>1</v>
      </c>
      <c r="E1035">
        <v>2111</v>
      </c>
      <c r="F1035" t="s">
        <v>8219</v>
      </c>
      <c r="G1035">
        <v>39</v>
      </c>
    </row>
    <row r="1036" spans="1:7" x14ac:dyDescent="0.25">
      <c r="A1036">
        <v>2778</v>
      </c>
      <c r="B1036" t="s">
        <v>8221</v>
      </c>
      <c r="C1036">
        <v>15</v>
      </c>
      <c r="E1036">
        <v>2112</v>
      </c>
      <c r="F1036" t="s">
        <v>8219</v>
      </c>
      <c r="G1036">
        <v>11</v>
      </c>
    </row>
    <row r="1037" spans="1:7" x14ac:dyDescent="0.25">
      <c r="A1037">
        <v>2779</v>
      </c>
      <c r="B1037" t="s">
        <v>8221</v>
      </c>
      <c r="C1037">
        <v>1</v>
      </c>
      <c r="E1037">
        <v>2113</v>
      </c>
      <c r="F1037" t="s">
        <v>8219</v>
      </c>
      <c r="G1037">
        <v>107</v>
      </c>
    </row>
    <row r="1038" spans="1:7" x14ac:dyDescent="0.25">
      <c r="A1038">
        <v>2780</v>
      </c>
      <c r="B1038" t="s">
        <v>8221</v>
      </c>
      <c r="C1038">
        <v>0</v>
      </c>
      <c r="E1038">
        <v>2114</v>
      </c>
      <c r="F1038" t="s">
        <v>8219</v>
      </c>
      <c r="G1038">
        <v>147</v>
      </c>
    </row>
    <row r="1039" spans="1:7" x14ac:dyDescent="0.25">
      <c r="A1039">
        <v>2841</v>
      </c>
      <c r="B1039" t="s">
        <v>8221</v>
      </c>
      <c r="C1039">
        <v>1</v>
      </c>
      <c r="E1039">
        <v>2115</v>
      </c>
      <c r="F1039" t="s">
        <v>8219</v>
      </c>
      <c r="G1039">
        <v>36</v>
      </c>
    </row>
    <row r="1040" spans="1:7" x14ac:dyDescent="0.25">
      <c r="A1040">
        <v>2842</v>
      </c>
      <c r="B1040" t="s">
        <v>8221</v>
      </c>
      <c r="C1040">
        <v>0</v>
      </c>
      <c r="E1040">
        <v>2116</v>
      </c>
      <c r="F1040" t="s">
        <v>8219</v>
      </c>
      <c r="G1040">
        <v>92</v>
      </c>
    </row>
    <row r="1041" spans="1:7" x14ac:dyDescent="0.25">
      <c r="A1041">
        <v>2843</v>
      </c>
      <c r="B1041" t="s">
        <v>8221</v>
      </c>
      <c r="C1041">
        <v>0</v>
      </c>
      <c r="E1041">
        <v>2117</v>
      </c>
      <c r="F1041" t="s">
        <v>8219</v>
      </c>
      <c r="G1041">
        <v>35</v>
      </c>
    </row>
    <row r="1042" spans="1:7" x14ac:dyDescent="0.25">
      <c r="A1042">
        <v>2844</v>
      </c>
      <c r="B1042" t="s">
        <v>8221</v>
      </c>
      <c r="C1042">
        <v>1</v>
      </c>
      <c r="E1042">
        <v>2118</v>
      </c>
      <c r="F1042" t="s">
        <v>8219</v>
      </c>
      <c r="G1042">
        <v>17</v>
      </c>
    </row>
    <row r="1043" spans="1:7" x14ac:dyDescent="0.25">
      <c r="A1043">
        <v>2845</v>
      </c>
      <c r="B1043" t="s">
        <v>8221</v>
      </c>
      <c r="C1043">
        <v>39</v>
      </c>
      <c r="E1043">
        <v>2119</v>
      </c>
      <c r="F1043" t="s">
        <v>8219</v>
      </c>
      <c r="G1043">
        <v>22</v>
      </c>
    </row>
    <row r="1044" spans="1:7" x14ac:dyDescent="0.25">
      <c r="A1044">
        <v>2846</v>
      </c>
      <c r="B1044" t="s">
        <v>8221</v>
      </c>
      <c r="C1044">
        <v>0</v>
      </c>
      <c r="E1044">
        <v>2120</v>
      </c>
      <c r="F1044" t="s">
        <v>8219</v>
      </c>
      <c r="G1044">
        <v>69</v>
      </c>
    </row>
    <row r="1045" spans="1:7" x14ac:dyDescent="0.25">
      <c r="A1045">
        <v>2847</v>
      </c>
      <c r="B1045" t="s">
        <v>8221</v>
      </c>
      <c r="C1045">
        <v>0</v>
      </c>
      <c r="E1045">
        <v>2161</v>
      </c>
      <c r="F1045" t="s">
        <v>8219</v>
      </c>
      <c r="G1045">
        <v>13</v>
      </c>
    </row>
    <row r="1046" spans="1:7" x14ac:dyDescent="0.25">
      <c r="A1046">
        <v>2848</v>
      </c>
      <c r="B1046" t="s">
        <v>8221</v>
      </c>
      <c r="C1046">
        <v>3</v>
      </c>
      <c r="E1046">
        <v>2162</v>
      </c>
      <c r="F1046" t="s">
        <v>8219</v>
      </c>
      <c r="G1046">
        <v>58</v>
      </c>
    </row>
    <row r="1047" spans="1:7" x14ac:dyDescent="0.25">
      <c r="A1047">
        <v>2849</v>
      </c>
      <c r="B1047" t="s">
        <v>8221</v>
      </c>
      <c r="C1047">
        <v>1</v>
      </c>
      <c r="E1047">
        <v>2163</v>
      </c>
      <c r="F1047" t="s">
        <v>8219</v>
      </c>
      <c r="G1047">
        <v>44</v>
      </c>
    </row>
    <row r="1048" spans="1:7" x14ac:dyDescent="0.25">
      <c r="A1048">
        <v>2850</v>
      </c>
      <c r="B1048" t="s">
        <v>8221</v>
      </c>
      <c r="C1048">
        <v>13</v>
      </c>
      <c r="E1048">
        <v>2164</v>
      </c>
      <c r="F1048" t="s">
        <v>8219</v>
      </c>
      <c r="G1048">
        <v>83</v>
      </c>
    </row>
    <row r="1049" spans="1:7" x14ac:dyDescent="0.25">
      <c r="A1049">
        <v>2851</v>
      </c>
      <c r="B1049" t="s">
        <v>8221</v>
      </c>
      <c r="C1049">
        <v>0</v>
      </c>
      <c r="E1049">
        <v>2165</v>
      </c>
      <c r="F1049" t="s">
        <v>8219</v>
      </c>
      <c r="G1049">
        <v>117</v>
      </c>
    </row>
    <row r="1050" spans="1:7" x14ac:dyDescent="0.25">
      <c r="A1050">
        <v>2852</v>
      </c>
      <c r="B1050" t="s">
        <v>8221</v>
      </c>
      <c r="C1050">
        <v>6</v>
      </c>
      <c r="E1050">
        <v>2166</v>
      </c>
      <c r="F1050" t="s">
        <v>8219</v>
      </c>
      <c r="G1050">
        <v>32</v>
      </c>
    </row>
    <row r="1051" spans="1:7" x14ac:dyDescent="0.25">
      <c r="A1051">
        <v>2853</v>
      </c>
      <c r="B1051" t="s">
        <v>8221</v>
      </c>
      <c r="C1051">
        <v>0</v>
      </c>
      <c r="E1051">
        <v>2167</v>
      </c>
      <c r="F1051" t="s">
        <v>8219</v>
      </c>
      <c r="G1051">
        <v>8</v>
      </c>
    </row>
    <row r="1052" spans="1:7" x14ac:dyDescent="0.25">
      <c r="A1052">
        <v>2854</v>
      </c>
      <c r="B1052" t="s">
        <v>8221</v>
      </c>
      <c r="C1052">
        <v>14</v>
      </c>
      <c r="E1052">
        <v>2168</v>
      </c>
      <c r="F1052" t="s">
        <v>8219</v>
      </c>
      <c r="G1052">
        <v>340</v>
      </c>
    </row>
    <row r="1053" spans="1:7" x14ac:dyDescent="0.25">
      <c r="A1053">
        <v>2855</v>
      </c>
      <c r="B1053" t="s">
        <v>8221</v>
      </c>
      <c r="C1053">
        <v>5</v>
      </c>
      <c r="E1053">
        <v>2169</v>
      </c>
      <c r="F1053" t="s">
        <v>8219</v>
      </c>
      <c r="G1053">
        <v>7</v>
      </c>
    </row>
    <row r="1054" spans="1:7" x14ac:dyDescent="0.25">
      <c r="A1054">
        <v>2856</v>
      </c>
      <c r="B1054" t="s">
        <v>8221</v>
      </c>
      <c r="C1054">
        <v>6</v>
      </c>
      <c r="E1054">
        <v>2170</v>
      </c>
      <c r="F1054" t="s">
        <v>8219</v>
      </c>
      <c r="G1054">
        <v>19</v>
      </c>
    </row>
    <row r="1055" spans="1:7" x14ac:dyDescent="0.25">
      <c r="A1055">
        <v>2857</v>
      </c>
      <c r="B1055" t="s">
        <v>8221</v>
      </c>
      <c r="C1055">
        <v>15</v>
      </c>
      <c r="E1055">
        <v>2171</v>
      </c>
      <c r="F1055" t="s">
        <v>8219</v>
      </c>
      <c r="G1055">
        <v>47</v>
      </c>
    </row>
    <row r="1056" spans="1:7" x14ac:dyDescent="0.25">
      <c r="A1056">
        <v>2858</v>
      </c>
      <c r="B1056" t="s">
        <v>8221</v>
      </c>
      <c r="C1056">
        <v>0</v>
      </c>
      <c r="E1056">
        <v>2172</v>
      </c>
      <c r="F1056" t="s">
        <v>8219</v>
      </c>
      <c r="G1056">
        <v>13</v>
      </c>
    </row>
    <row r="1057" spans="1:7" x14ac:dyDescent="0.25">
      <c r="A1057">
        <v>2859</v>
      </c>
      <c r="B1057" t="s">
        <v>8221</v>
      </c>
      <c r="C1057">
        <v>1</v>
      </c>
      <c r="E1057">
        <v>2173</v>
      </c>
      <c r="F1057" t="s">
        <v>8219</v>
      </c>
      <c r="G1057">
        <v>90</v>
      </c>
    </row>
    <row r="1058" spans="1:7" x14ac:dyDescent="0.25">
      <c r="A1058">
        <v>2860</v>
      </c>
      <c r="B1058" t="s">
        <v>8221</v>
      </c>
      <c r="C1058">
        <v>9</v>
      </c>
      <c r="E1058">
        <v>2174</v>
      </c>
      <c r="F1058" t="s">
        <v>8219</v>
      </c>
      <c r="G1058">
        <v>63</v>
      </c>
    </row>
    <row r="1059" spans="1:7" x14ac:dyDescent="0.25">
      <c r="A1059">
        <v>2861</v>
      </c>
      <c r="B1059" t="s">
        <v>8221</v>
      </c>
      <c r="C1059">
        <v>3</v>
      </c>
      <c r="E1059">
        <v>2175</v>
      </c>
      <c r="F1059" t="s">
        <v>8219</v>
      </c>
      <c r="G1059">
        <v>26</v>
      </c>
    </row>
    <row r="1060" spans="1:7" x14ac:dyDescent="0.25">
      <c r="A1060">
        <v>2862</v>
      </c>
      <c r="B1060" t="s">
        <v>8221</v>
      </c>
      <c r="C1060">
        <v>3</v>
      </c>
      <c r="E1060">
        <v>2176</v>
      </c>
      <c r="F1060" t="s">
        <v>8219</v>
      </c>
      <c r="G1060">
        <v>71</v>
      </c>
    </row>
    <row r="1061" spans="1:7" x14ac:dyDescent="0.25">
      <c r="A1061">
        <v>2863</v>
      </c>
      <c r="B1061" t="s">
        <v>8221</v>
      </c>
      <c r="C1061">
        <v>1</v>
      </c>
      <c r="E1061">
        <v>2177</v>
      </c>
      <c r="F1061" t="s">
        <v>8219</v>
      </c>
      <c r="G1061">
        <v>38</v>
      </c>
    </row>
    <row r="1062" spans="1:7" x14ac:dyDescent="0.25">
      <c r="A1062">
        <v>2864</v>
      </c>
      <c r="B1062" t="s">
        <v>8221</v>
      </c>
      <c r="C1062">
        <v>3</v>
      </c>
      <c r="E1062">
        <v>2178</v>
      </c>
      <c r="F1062" t="s">
        <v>8219</v>
      </c>
      <c r="G1062">
        <v>859</v>
      </c>
    </row>
    <row r="1063" spans="1:7" x14ac:dyDescent="0.25">
      <c r="A1063">
        <v>2865</v>
      </c>
      <c r="B1063" t="s">
        <v>8221</v>
      </c>
      <c r="C1063">
        <v>0</v>
      </c>
      <c r="E1063">
        <v>2179</v>
      </c>
      <c r="F1063" t="s">
        <v>8219</v>
      </c>
      <c r="G1063">
        <v>21</v>
      </c>
    </row>
    <row r="1064" spans="1:7" x14ac:dyDescent="0.25">
      <c r="A1064">
        <v>2866</v>
      </c>
      <c r="B1064" t="s">
        <v>8221</v>
      </c>
      <c r="C1064">
        <v>2</v>
      </c>
      <c r="E1064">
        <v>2180</v>
      </c>
      <c r="F1064" t="s">
        <v>8219</v>
      </c>
      <c r="G1064">
        <v>78</v>
      </c>
    </row>
    <row r="1065" spans="1:7" x14ac:dyDescent="0.25">
      <c r="A1065">
        <v>2867</v>
      </c>
      <c r="B1065" t="s">
        <v>8221</v>
      </c>
      <c r="C1065">
        <v>10</v>
      </c>
      <c r="E1065">
        <v>2181</v>
      </c>
      <c r="F1065" t="s">
        <v>8219</v>
      </c>
      <c r="G1065">
        <v>53</v>
      </c>
    </row>
    <row r="1066" spans="1:7" x14ac:dyDescent="0.25">
      <c r="A1066">
        <v>2868</v>
      </c>
      <c r="B1066" t="s">
        <v>8221</v>
      </c>
      <c r="C1066">
        <v>60</v>
      </c>
      <c r="E1066">
        <v>2182</v>
      </c>
      <c r="F1066" t="s">
        <v>8219</v>
      </c>
      <c r="G1066">
        <v>356</v>
      </c>
    </row>
    <row r="1067" spans="1:7" x14ac:dyDescent="0.25">
      <c r="A1067">
        <v>2869</v>
      </c>
      <c r="B1067" t="s">
        <v>8221</v>
      </c>
      <c r="C1067">
        <v>5</v>
      </c>
      <c r="E1067">
        <v>2183</v>
      </c>
      <c r="F1067" t="s">
        <v>8219</v>
      </c>
      <c r="G1067">
        <v>279</v>
      </c>
    </row>
    <row r="1068" spans="1:7" x14ac:dyDescent="0.25">
      <c r="A1068">
        <v>2870</v>
      </c>
      <c r="B1068" t="s">
        <v>8221</v>
      </c>
      <c r="C1068">
        <v>9</v>
      </c>
      <c r="E1068">
        <v>2184</v>
      </c>
      <c r="F1068" t="s">
        <v>8219</v>
      </c>
      <c r="G1068">
        <v>266</v>
      </c>
    </row>
    <row r="1069" spans="1:7" x14ac:dyDescent="0.25">
      <c r="A1069">
        <v>2871</v>
      </c>
      <c r="B1069" t="s">
        <v>8221</v>
      </c>
      <c r="C1069">
        <v>13</v>
      </c>
      <c r="E1069">
        <v>2185</v>
      </c>
      <c r="F1069" t="s">
        <v>8219</v>
      </c>
      <c r="G1069">
        <v>623</v>
      </c>
    </row>
    <row r="1070" spans="1:7" x14ac:dyDescent="0.25">
      <c r="A1070">
        <v>2872</v>
      </c>
      <c r="B1070" t="s">
        <v>8221</v>
      </c>
      <c r="C1070">
        <v>0</v>
      </c>
      <c r="E1070">
        <v>2186</v>
      </c>
      <c r="F1070" t="s">
        <v>8219</v>
      </c>
      <c r="G1070">
        <v>392</v>
      </c>
    </row>
    <row r="1071" spans="1:7" x14ac:dyDescent="0.25">
      <c r="A1071">
        <v>2873</v>
      </c>
      <c r="B1071" t="s">
        <v>8221</v>
      </c>
      <c r="C1071">
        <v>8</v>
      </c>
      <c r="E1071">
        <v>2187</v>
      </c>
      <c r="F1071" t="s">
        <v>8219</v>
      </c>
      <c r="G1071">
        <v>3562</v>
      </c>
    </row>
    <row r="1072" spans="1:7" x14ac:dyDescent="0.25">
      <c r="A1072">
        <v>2874</v>
      </c>
      <c r="B1072" t="s">
        <v>8221</v>
      </c>
      <c r="C1072">
        <v>3</v>
      </c>
      <c r="E1072">
        <v>2188</v>
      </c>
      <c r="F1072" t="s">
        <v>8219</v>
      </c>
      <c r="G1072">
        <v>514</v>
      </c>
    </row>
    <row r="1073" spans="1:7" x14ac:dyDescent="0.25">
      <c r="A1073">
        <v>2875</v>
      </c>
      <c r="B1073" t="s">
        <v>8221</v>
      </c>
      <c r="C1073">
        <v>3</v>
      </c>
      <c r="E1073">
        <v>2189</v>
      </c>
      <c r="F1073" t="s">
        <v>8219</v>
      </c>
      <c r="G1073">
        <v>88</v>
      </c>
    </row>
    <row r="1074" spans="1:7" x14ac:dyDescent="0.25">
      <c r="A1074">
        <v>2876</v>
      </c>
      <c r="B1074" t="s">
        <v>8221</v>
      </c>
      <c r="C1074">
        <v>0</v>
      </c>
      <c r="E1074">
        <v>2190</v>
      </c>
      <c r="F1074" t="s">
        <v>8219</v>
      </c>
      <c r="G1074">
        <v>537</v>
      </c>
    </row>
    <row r="1075" spans="1:7" x14ac:dyDescent="0.25">
      <c r="A1075">
        <v>2877</v>
      </c>
      <c r="B1075" t="s">
        <v>8221</v>
      </c>
      <c r="C1075">
        <v>6</v>
      </c>
      <c r="E1075">
        <v>2191</v>
      </c>
      <c r="F1075" t="s">
        <v>8219</v>
      </c>
      <c r="G1075">
        <v>25</v>
      </c>
    </row>
    <row r="1076" spans="1:7" x14ac:dyDescent="0.25">
      <c r="A1076">
        <v>2878</v>
      </c>
      <c r="B1076" t="s">
        <v>8221</v>
      </c>
      <c r="C1076">
        <v>4</v>
      </c>
      <c r="E1076">
        <v>2192</v>
      </c>
      <c r="F1076" t="s">
        <v>8219</v>
      </c>
      <c r="G1076">
        <v>3238</v>
      </c>
    </row>
    <row r="1077" spans="1:7" x14ac:dyDescent="0.25">
      <c r="A1077">
        <v>2879</v>
      </c>
      <c r="B1077" t="s">
        <v>8221</v>
      </c>
      <c r="C1077">
        <v>1</v>
      </c>
      <c r="E1077">
        <v>2193</v>
      </c>
      <c r="F1077" t="s">
        <v>8219</v>
      </c>
      <c r="G1077">
        <v>897</v>
      </c>
    </row>
    <row r="1078" spans="1:7" x14ac:dyDescent="0.25">
      <c r="A1078">
        <v>2880</v>
      </c>
      <c r="B1078" t="s">
        <v>8221</v>
      </c>
      <c r="C1078">
        <v>29</v>
      </c>
      <c r="E1078">
        <v>2194</v>
      </c>
      <c r="F1078" t="s">
        <v>8219</v>
      </c>
      <c r="G1078">
        <v>878</v>
      </c>
    </row>
    <row r="1079" spans="1:7" x14ac:dyDescent="0.25">
      <c r="A1079">
        <v>2881</v>
      </c>
      <c r="B1079" t="s">
        <v>8221</v>
      </c>
      <c r="C1079">
        <v>0</v>
      </c>
      <c r="E1079">
        <v>2195</v>
      </c>
      <c r="F1079" t="s">
        <v>8219</v>
      </c>
      <c r="G1079">
        <v>115</v>
      </c>
    </row>
    <row r="1080" spans="1:7" x14ac:dyDescent="0.25">
      <c r="A1080">
        <v>2882</v>
      </c>
      <c r="B1080" t="s">
        <v>8221</v>
      </c>
      <c r="C1080">
        <v>4</v>
      </c>
      <c r="E1080">
        <v>2196</v>
      </c>
      <c r="F1080" t="s">
        <v>8219</v>
      </c>
      <c r="G1080">
        <v>234</v>
      </c>
    </row>
    <row r="1081" spans="1:7" x14ac:dyDescent="0.25">
      <c r="A1081">
        <v>2883</v>
      </c>
      <c r="B1081" t="s">
        <v>8221</v>
      </c>
      <c r="C1081">
        <v>5</v>
      </c>
      <c r="E1081">
        <v>2197</v>
      </c>
      <c r="F1081" t="s">
        <v>8219</v>
      </c>
      <c r="G1081">
        <v>4330</v>
      </c>
    </row>
    <row r="1082" spans="1:7" x14ac:dyDescent="0.25">
      <c r="A1082">
        <v>2884</v>
      </c>
      <c r="B1082" t="s">
        <v>8221</v>
      </c>
      <c r="C1082">
        <v>4</v>
      </c>
      <c r="E1082">
        <v>2198</v>
      </c>
      <c r="F1082" t="s">
        <v>8219</v>
      </c>
      <c r="G1082">
        <v>651</v>
      </c>
    </row>
    <row r="1083" spans="1:7" x14ac:dyDescent="0.25">
      <c r="A1083">
        <v>2885</v>
      </c>
      <c r="B1083" t="s">
        <v>8221</v>
      </c>
      <c r="C1083">
        <v>5</v>
      </c>
      <c r="E1083">
        <v>2199</v>
      </c>
      <c r="F1083" t="s">
        <v>8219</v>
      </c>
      <c r="G1083">
        <v>251</v>
      </c>
    </row>
    <row r="1084" spans="1:7" x14ac:dyDescent="0.25">
      <c r="A1084">
        <v>2886</v>
      </c>
      <c r="B1084" t="s">
        <v>8221</v>
      </c>
      <c r="C1084">
        <v>1</v>
      </c>
      <c r="E1084">
        <v>2200</v>
      </c>
      <c r="F1084" t="s">
        <v>8219</v>
      </c>
      <c r="G1084">
        <v>263</v>
      </c>
    </row>
    <row r="1085" spans="1:7" x14ac:dyDescent="0.25">
      <c r="A1085">
        <v>2887</v>
      </c>
      <c r="B1085" t="s">
        <v>8221</v>
      </c>
      <c r="C1085">
        <v>1</v>
      </c>
      <c r="E1085">
        <v>2201</v>
      </c>
      <c r="F1085" t="s">
        <v>8219</v>
      </c>
      <c r="G1085">
        <v>28</v>
      </c>
    </row>
    <row r="1086" spans="1:7" x14ac:dyDescent="0.25">
      <c r="A1086">
        <v>2888</v>
      </c>
      <c r="B1086" t="s">
        <v>8221</v>
      </c>
      <c r="C1086">
        <v>0</v>
      </c>
      <c r="E1086">
        <v>2202</v>
      </c>
      <c r="F1086" t="s">
        <v>8219</v>
      </c>
      <c r="G1086">
        <v>721</v>
      </c>
    </row>
    <row r="1087" spans="1:7" x14ac:dyDescent="0.25">
      <c r="A1087">
        <v>2889</v>
      </c>
      <c r="B1087" t="s">
        <v>8221</v>
      </c>
      <c r="C1087">
        <v>14</v>
      </c>
      <c r="E1087">
        <v>2203</v>
      </c>
      <c r="F1087" t="s">
        <v>8219</v>
      </c>
      <c r="G1087">
        <v>50</v>
      </c>
    </row>
    <row r="1088" spans="1:7" x14ac:dyDescent="0.25">
      <c r="A1088">
        <v>2890</v>
      </c>
      <c r="B1088" t="s">
        <v>8221</v>
      </c>
      <c r="C1088">
        <v>3</v>
      </c>
      <c r="E1088">
        <v>2204</v>
      </c>
      <c r="F1088" t="s">
        <v>8219</v>
      </c>
      <c r="G1088">
        <v>73</v>
      </c>
    </row>
    <row r="1089" spans="1:7" x14ac:dyDescent="0.25">
      <c r="A1089">
        <v>2891</v>
      </c>
      <c r="B1089" t="s">
        <v>8221</v>
      </c>
      <c r="C1089">
        <v>10</v>
      </c>
      <c r="E1089">
        <v>2205</v>
      </c>
      <c r="F1089" t="s">
        <v>8219</v>
      </c>
      <c r="G1089">
        <v>27</v>
      </c>
    </row>
    <row r="1090" spans="1:7" x14ac:dyDescent="0.25">
      <c r="A1090">
        <v>2892</v>
      </c>
      <c r="B1090" t="s">
        <v>8221</v>
      </c>
      <c r="C1090">
        <v>17</v>
      </c>
      <c r="E1090">
        <v>2206</v>
      </c>
      <c r="F1090" t="s">
        <v>8219</v>
      </c>
      <c r="G1090">
        <v>34</v>
      </c>
    </row>
    <row r="1091" spans="1:7" x14ac:dyDescent="0.25">
      <c r="A1091">
        <v>2893</v>
      </c>
      <c r="B1091" t="s">
        <v>8221</v>
      </c>
      <c r="C1091">
        <v>2</v>
      </c>
      <c r="E1091">
        <v>2207</v>
      </c>
      <c r="F1091" t="s">
        <v>8219</v>
      </c>
      <c r="G1091">
        <v>7</v>
      </c>
    </row>
    <row r="1092" spans="1:7" x14ac:dyDescent="0.25">
      <c r="A1092">
        <v>2894</v>
      </c>
      <c r="B1092" t="s">
        <v>8221</v>
      </c>
      <c r="C1092">
        <v>0</v>
      </c>
      <c r="E1092">
        <v>2208</v>
      </c>
      <c r="F1092" t="s">
        <v>8219</v>
      </c>
      <c r="G1092">
        <v>24</v>
      </c>
    </row>
    <row r="1093" spans="1:7" x14ac:dyDescent="0.25">
      <c r="A1093">
        <v>2895</v>
      </c>
      <c r="B1093" t="s">
        <v>8221</v>
      </c>
      <c r="C1093">
        <v>4</v>
      </c>
      <c r="E1093">
        <v>2209</v>
      </c>
      <c r="F1093" t="s">
        <v>8219</v>
      </c>
      <c r="G1093">
        <v>15</v>
      </c>
    </row>
    <row r="1094" spans="1:7" x14ac:dyDescent="0.25">
      <c r="A1094">
        <v>2896</v>
      </c>
      <c r="B1094" t="s">
        <v>8221</v>
      </c>
      <c r="C1094">
        <v>12</v>
      </c>
      <c r="E1094">
        <v>2210</v>
      </c>
      <c r="F1094" t="s">
        <v>8219</v>
      </c>
      <c r="G1094">
        <v>72</v>
      </c>
    </row>
    <row r="1095" spans="1:7" x14ac:dyDescent="0.25">
      <c r="A1095">
        <v>2897</v>
      </c>
      <c r="B1095" t="s">
        <v>8221</v>
      </c>
      <c r="C1095">
        <v>3</v>
      </c>
      <c r="E1095">
        <v>2211</v>
      </c>
      <c r="F1095" t="s">
        <v>8219</v>
      </c>
      <c r="G1095">
        <v>120</v>
      </c>
    </row>
    <row r="1096" spans="1:7" x14ac:dyDescent="0.25">
      <c r="A1096">
        <v>2898</v>
      </c>
      <c r="B1096" t="s">
        <v>8221</v>
      </c>
      <c r="C1096">
        <v>12</v>
      </c>
      <c r="E1096">
        <v>2212</v>
      </c>
      <c r="F1096" t="s">
        <v>8219</v>
      </c>
      <c r="G1096">
        <v>123</v>
      </c>
    </row>
    <row r="1097" spans="1:7" x14ac:dyDescent="0.25">
      <c r="A1097">
        <v>2899</v>
      </c>
      <c r="B1097" t="s">
        <v>8221</v>
      </c>
      <c r="C1097">
        <v>0</v>
      </c>
      <c r="E1097">
        <v>2213</v>
      </c>
      <c r="F1097" t="s">
        <v>8219</v>
      </c>
      <c r="G1097">
        <v>1</v>
      </c>
    </row>
    <row r="1098" spans="1:7" x14ac:dyDescent="0.25">
      <c r="A1098">
        <v>2900</v>
      </c>
      <c r="B1098" t="s">
        <v>8221</v>
      </c>
      <c r="C1098">
        <v>7</v>
      </c>
      <c r="E1098">
        <v>2214</v>
      </c>
      <c r="F1098" t="s">
        <v>8219</v>
      </c>
      <c r="G1098">
        <v>24</v>
      </c>
    </row>
    <row r="1099" spans="1:7" x14ac:dyDescent="0.25">
      <c r="A1099">
        <v>2901</v>
      </c>
      <c r="B1099" t="s">
        <v>8221</v>
      </c>
      <c r="C1099">
        <v>2</v>
      </c>
      <c r="E1099">
        <v>2215</v>
      </c>
      <c r="F1099" t="s">
        <v>8219</v>
      </c>
      <c r="G1099">
        <v>33</v>
      </c>
    </row>
    <row r="1100" spans="1:7" x14ac:dyDescent="0.25">
      <c r="A1100">
        <v>2902</v>
      </c>
      <c r="B1100" t="s">
        <v>8221</v>
      </c>
      <c r="C1100">
        <v>1</v>
      </c>
      <c r="E1100">
        <v>2216</v>
      </c>
      <c r="F1100" t="s">
        <v>8219</v>
      </c>
      <c r="G1100">
        <v>14</v>
      </c>
    </row>
    <row r="1101" spans="1:7" x14ac:dyDescent="0.25">
      <c r="A1101">
        <v>2903</v>
      </c>
      <c r="B1101" t="s">
        <v>8221</v>
      </c>
      <c r="C1101">
        <v>4</v>
      </c>
      <c r="E1101">
        <v>2217</v>
      </c>
      <c r="F1101" t="s">
        <v>8219</v>
      </c>
      <c r="G1101">
        <v>9</v>
      </c>
    </row>
    <row r="1102" spans="1:7" x14ac:dyDescent="0.25">
      <c r="A1102">
        <v>2904</v>
      </c>
      <c r="B1102" t="s">
        <v>8221</v>
      </c>
      <c r="C1102">
        <v>4</v>
      </c>
      <c r="E1102">
        <v>2218</v>
      </c>
      <c r="F1102" t="s">
        <v>8219</v>
      </c>
      <c r="G1102">
        <v>76</v>
      </c>
    </row>
    <row r="1103" spans="1:7" x14ac:dyDescent="0.25">
      <c r="A1103">
        <v>2905</v>
      </c>
      <c r="B1103" t="s">
        <v>8221</v>
      </c>
      <c r="C1103">
        <v>17</v>
      </c>
      <c r="E1103">
        <v>2219</v>
      </c>
      <c r="F1103" t="s">
        <v>8219</v>
      </c>
      <c r="G1103">
        <v>19</v>
      </c>
    </row>
    <row r="1104" spans="1:7" x14ac:dyDescent="0.25">
      <c r="A1104">
        <v>2906</v>
      </c>
      <c r="B1104" t="s">
        <v>8221</v>
      </c>
      <c r="C1104">
        <v>7</v>
      </c>
      <c r="E1104">
        <v>2220</v>
      </c>
      <c r="F1104" t="s">
        <v>8219</v>
      </c>
      <c r="G1104">
        <v>69</v>
      </c>
    </row>
    <row r="1105" spans="1:7" x14ac:dyDescent="0.25">
      <c r="A1105">
        <v>2907</v>
      </c>
      <c r="B1105" t="s">
        <v>8221</v>
      </c>
      <c r="C1105">
        <v>2</v>
      </c>
      <c r="E1105">
        <v>2221</v>
      </c>
      <c r="F1105" t="s">
        <v>8219</v>
      </c>
      <c r="G1105">
        <v>218</v>
      </c>
    </row>
    <row r="1106" spans="1:7" x14ac:dyDescent="0.25">
      <c r="A1106">
        <v>2908</v>
      </c>
      <c r="B1106" t="s">
        <v>8221</v>
      </c>
      <c r="C1106">
        <v>5</v>
      </c>
      <c r="E1106">
        <v>2222</v>
      </c>
      <c r="F1106" t="s">
        <v>8219</v>
      </c>
      <c r="G1106">
        <v>30</v>
      </c>
    </row>
    <row r="1107" spans="1:7" x14ac:dyDescent="0.25">
      <c r="A1107">
        <v>2909</v>
      </c>
      <c r="B1107" t="s">
        <v>8221</v>
      </c>
      <c r="C1107">
        <v>1</v>
      </c>
      <c r="E1107">
        <v>2223</v>
      </c>
      <c r="F1107" t="s">
        <v>8219</v>
      </c>
      <c r="G1107">
        <v>100</v>
      </c>
    </row>
    <row r="1108" spans="1:7" x14ac:dyDescent="0.25">
      <c r="A1108">
        <v>2910</v>
      </c>
      <c r="B1108" t="s">
        <v>8221</v>
      </c>
      <c r="C1108">
        <v>1</v>
      </c>
      <c r="E1108">
        <v>2224</v>
      </c>
      <c r="F1108" t="s">
        <v>8219</v>
      </c>
      <c r="G1108">
        <v>296</v>
      </c>
    </row>
    <row r="1109" spans="1:7" x14ac:dyDescent="0.25">
      <c r="A1109">
        <v>2911</v>
      </c>
      <c r="B1109" t="s">
        <v>8221</v>
      </c>
      <c r="C1109">
        <v>14</v>
      </c>
      <c r="E1109">
        <v>2225</v>
      </c>
      <c r="F1109" t="s">
        <v>8219</v>
      </c>
      <c r="G1109">
        <v>1204</v>
      </c>
    </row>
    <row r="1110" spans="1:7" x14ac:dyDescent="0.25">
      <c r="A1110">
        <v>2912</v>
      </c>
      <c r="B1110" t="s">
        <v>8221</v>
      </c>
      <c r="C1110">
        <v>26</v>
      </c>
      <c r="E1110">
        <v>2226</v>
      </c>
      <c r="F1110" t="s">
        <v>8219</v>
      </c>
      <c r="G1110">
        <v>321</v>
      </c>
    </row>
    <row r="1111" spans="1:7" x14ac:dyDescent="0.25">
      <c r="A1111">
        <v>2913</v>
      </c>
      <c r="B1111" t="s">
        <v>8221</v>
      </c>
      <c r="C1111">
        <v>2</v>
      </c>
      <c r="E1111">
        <v>2227</v>
      </c>
      <c r="F1111" t="s">
        <v>8219</v>
      </c>
      <c r="G1111">
        <v>301</v>
      </c>
    </row>
    <row r="1112" spans="1:7" x14ac:dyDescent="0.25">
      <c r="A1112">
        <v>2914</v>
      </c>
      <c r="B1112" t="s">
        <v>8221</v>
      </c>
      <c r="C1112">
        <v>1</v>
      </c>
      <c r="E1112">
        <v>2228</v>
      </c>
      <c r="F1112" t="s">
        <v>8219</v>
      </c>
      <c r="G1112">
        <v>144</v>
      </c>
    </row>
    <row r="1113" spans="1:7" x14ac:dyDescent="0.25">
      <c r="A1113">
        <v>2915</v>
      </c>
      <c r="B1113" t="s">
        <v>8221</v>
      </c>
      <c r="C1113">
        <v>3</v>
      </c>
      <c r="E1113">
        <v>2229</v>
      </c>
      <c r="F1113" t="s">
        <v>8219</v>
      </c>
      <c r="G1113">
        <v>539</v>
      </c>
    </row>
    <row r="1114" spans="1:7" x14ac:dyDescent="0.25">
      <c r="A1114">
        <v>2916</v>
      </c>
      <c r="B1114" t="s">
        <v>8221</v>
      </c>
      <c r="C1114">
        <v>7</v>
      </c>
      <c r="E1114">
        <v>2230</v>
      </c>
      <c r="F1114" t="s">
        <v>8219</v>
      </c>
      <c r="G1114">
        <v>498</v>
      </c>
    </row>
    <row r="1115" spans="1:7" x14ac:dyDescent="0.25">
      <c r="A1115">
        <v>2917</v>
      </c>
      <c r="B1115" t="s">
        <v>8221</v>
      </c>
      <c r="C1115">
        <v>9</v>
      </c>
      <c r="E1115">
        <v>2231</v>
      </c>
      <c r="F1115" t="s">
        <v>8219</v>
      </c>
      <c r="G1115">
        <v>1113</v>
      </c>
    </row>
    <row r="1116" spans="1:7" x14ac:dyDescent="0.25">
      <c r="A1116">
        <v>2918</v>
      </c>
      <c r="B1116" t="s">
        <v>8221</v>
      </c>
      <c r="C1116">
        <v>20</v>
      </c>
      <c r="E1116">
        <v>2232</v>
      </c>
      <c r="F1116" t="s">
        <v>8219</v>
      </c>
      <c r="G1116">
        <v>988</v>
      </c>
    </row>
    <row r="1117" spans="1:7" x14ac:dyDescent="0.25">
      <c r="A1117">
        <v>2919</v>
      </c>
      <c r="B1117" t="s">
        <v>8221</v>
      </c>
      <c r="C1117">
        <v>6</v>
      </c>
      <c r="E1117">
        <v>2233</v>
      </c>
      <c r="F1117" t="s">
        <v>8219</v>
      </c>
      <c r="G1117">
        <v>391</v>
      </c>
    </row>
    <row r="1118" spans="1:7" x14ac:dyDescent="0.25">
      <c r="A1118">
        <v>2920</v>
      </c>
      <c r="B1118" t="s">
        <v>8221</v>
      </c>
      <c r="C1118">
        <v>13</v>
      </c>
      <c r="E1118">
        <v>2234</v>
      </c>
      <c r="F1118" t="s">
        <v>8219</v>
      </c>
      <c r="G1118">
        <v>28</v>
      </c>
    </row>
    <row r="1119" spans="1:7" x14ac:dyDescent="0.25">
      <c r="A1119">
        <v>2941</v>
      </c>
      <c r="B1119" t="s">
        <v>8221</v>
      </c>
      <c r="C1119">
        <v>1</v>
      </c>
      <c r="E1119">
        <v>2235</v>
      </c>
      <c r="F1119" t="s">
        <v>8219</v>
      </c>
      <c r="G1119">
        <v>147</v>
      </c>
    </row>
    <row r="1120" spans="1:7" x14ac:dyDescent="0.25">
      <c r="A1120">
        <v>2942</v>
      </c>
      <c r="B1120" t="s">
        <v>8221</v>
      </c>
      <c r="C1120">
        <v>202</v>
      </c>
      <c r="E1120">
        <v>2236</v>
      </c>
      <c r="F1120" t="s">
        <v>8219</v>
      </c>
      <c r="G1120">
        <v>680</v>
      </c>
    </row>
    <row r="1121" spans="1:7" x14ac:dyDescent="0.25">
      <c r="A1121">
        <v>2943</v>
      </c>
      <c r="B1121" t="s">
        <v>8221</v>
      </c>
      <c r="C1121">
        <v>0</v>
      </c>
      <c r="E1121">
        <v>2237</v>
      </c>
      <c r="F1121" t="s">
        <v>8219</v>
      </c>
      <c r="G1121">
        <v>983</v>
      </c>
    </row>
    <row r="1122" spans="1:7" x14ac:dyDescent="0.25">
      <c r="A1122">
        <v>2944</v>
      </c>
      <c r="B1122" t="s">
        <v>8221</v>
      </c>
      <c r="C1122">
        <v>1</v>
      </c>
      <c r="E1122">
        <v>2238</v>
      </c>
      <c r="F1122" t="s">
        <v>8219</v>
      </c>
      <c r="G1122">
        <v>79</v>
      </c>
    </row>
    <row r="1123" spans="1:7" x14ac:dyDescent="0.25">
      <c r="A1123">
        <v>2945</v>
      </c>
      <c r="B1123" t="s">
        <v>8221</v>
      </c>
      <c r="C1123">
        <v>0</v>
      </c>
      <c r="E1123">
        <v>2239</v>
      </c>
      <c r="F1123" t="s">
        <v>8219</v>
      </c>
      <c r="G1123">
        <v>426</v>
      </c>
    </row>
    <row r="1124" spans="1:7" x14ac:dyDescent="0.25">
      <c r="A1124">
        <v>2946</v>
      </c>
      <c r="B1124" t="s">
        <v>8221</v>
      </c>
      <c r="C1124">
        <v>2</v>
      </c>
      <c r="E1124">
        <v>2240</v>
      </c>
      <c r="F1124" t="s">
        <v>8219</v>
      </c>
      <c r="G1124">
        <v>96</v>
      </c>
    </row>
    <row r="1125" spans="1:7" x14ac:dyDescent="0.25">
      <c r="A1125">
        <v>2947</v>
      </c>
      <c r="B1125" t="s">
        <v>8221</v>
      </c>
      <c r="C1125">
        <v>13</v>
      </c>
      <c r="E1125">
        <v>2241</v>
      </c>
      <c r="F1125" t="s">
        <v>8219</v>
      </c>
      <c r="G1125">
        <v>163</v>
      </c>
    </row>
    <row r="1126" spans="1:7" x14ac:dyDescent="0.25">
      <c r="A1126">
        <v>2948</v>
      </c>
      <c r="B1126" t="s">
        <v>8221</v>
      </c>
      <c r="C1126">
        <v>9</v>
      </c>
      <c r="E1126">
        <v>2242</v>
      </c>
      <c r="F1126" t="s">
        <v>8219</v>
      </c>
      <c r="G1126">
        <v>2525</v>
      </c>
    </row>
    <row r="1127" spans="1:7" x14ac:dyDescent="0.25">
      <c r="A1127">
        <v>2949</v>
      </c>
      <c r="B1127" t="s">
        <v>8221</v>
      </c>
      <c r="C1127">
        <v>2</v>
      </c>
      <c r="E1127">
        <v>2243</v>
      </c>
      <c r="F1127" t="s">
        <v>8219</v>
      </c>
      <c r="G1127">
        <v>2035</v>
      </c>
    </row>
    <row r="1128" spans="1:7" x14ac:dyDescent="0.25">
      <c r="A1128">
        <v>2950</v>
      </c>
      <c r="B1128" t="s">
        <v>8221</v>
      </c>
      <c r="C1128">
        <v>0</v>
      </c>
      <c r="E1128">
        <v>2244</v>
      </c>
      <c r="F1128" t="s">
        <v>8219</v>
      </c>
      <c r="G1128">
        <v>290</v>
      </c>
    </row>
    <row r="1129" spans="1:7" x14ac:dyDescent="0.25">
      <c r="A1129">
        <v>3051</v>
      </c>
      <c r="B1129" t="s">
        <v>8221</v>
      </c>
      <c r="C1129">
        <v>35</v>
      </c>
      <c r="E1129">
        <v>2245</v>
      </c>
      <c r="F1129" t="s">
        <v>8219</v>
      </c>
      <c r="G1129">
        <v>1980</v>
      </c>
    </row>
    <row r="1130" spans="1:7" x14ac:dyDescent="0.25">
      <c r="A1130">
        <v>3052</v>
      </c>
      <c r="B1130" t="s">
        <v>8221</v>
      </c>
      <c r="C1130">
        <v>2</v>
      </c>
      <c r="E1130">
        <v>2246</v>
      </c>
      <c r="F1130" t="s">
        <v>8219</v>
      </c>
      <c r="G1130">
        <v>57</v>
      </c>
    </row>
    <row r="1131" spans="1:7" x14ac:dyDescent="0.25">
      <c r="A1131">
        <v>3053</v>
      </c>
      <c r="B1131" t="s">
        <v>8221</v>
      </c>
      <c r="C1131">
        <v>3</v>
      </c>
      <c r="E1131">
        <v>2247</v>
      </c>
      <c r="F1131" t="s">
        <v>8219</v>
      </c>
      <c r="G1131">
        <v>380</v>
      </c>
    </row>
    <row r="1132" spans="1:7" x14ac:dyDescent="0.25">
      <c r="A1132">
        <v>3054</v>
      </c>
      <c r="B1132" t="s">
        <v>8221</v>
      </c>
      <c r="C1132">
        <v>0</v>
      </c>
      <c r="E1132">
        <v>2248</v>
      </c>
      <c r="F1132" t="s">
        <v>8219</v>
      </c>
      <c r="G1132">
        <v>128</v>
      </c>
    </row>
    <row r="1133" spans="1:7" x14ac:dyDescent="0.25">
      <c r="A1133">
        <v>3055</v>
      </c>
      <c r="B1133" t="s">
        <v>8221</v>
      </c>
      <c r="C1133">
        <v>1</v>
      </c>
      <c r="E1133">
        <v>2249</v>
      </c>
      <c r="F1133" t="s">
        <v>8219</v>
      </c>
      <c r="G1133">
        <v>180</v>
      </c>
    </row>
    <row r="1134" spans="1:7" x14ac:dyDescent="0.25">
      <c r="A1134">
        <v>3056</v>
      </c>
      <c r="B1134" t="s">
        <v>8221</v>
      </c>
      <c r="C1134">
        <v>0</v>
      </c>
      <c r="E1134">
        <v>2250</v>
      </c>
      <c r="F1134" t="s">
        <v>8219</v>
      </c>
      <c r="G1134">
        <v>571</v>
      </c>
    </row>
    <row r="1135" spans="1:7" x14ac:dyDescent="0.25">
      <c r="A1135">
        <v>3057</v>
      </c>
      <c r="B1135" t="s">
        <v>8221</v>
      </c>
      <c r="C1135">
        <v>0</v>
      </c>
      <c r="E1135">
        <v>2251</v>
      </c>
      <c r="F1135" t="s">
        <v>8219</v>
      </c>
      <c r="G1135">
        <v>480</v>
      </c>
    </row>
    <row r="1136" spans="1:7" x14ac:dyDescent="0.25">
      <c r="A1136">
        <v>3058</v>
      </c>
      <c r="B1136" t="s">
        <v>8221</v>
      </c>
      <c r="C1136">
        <v>3</v>
      </c>
      <c r="E1136">
        <v>2252</v>
      </c>
      <c r="F1136" t="s">
        <v>8219</v>
      </c>
      <c r="G1136">
        <v>249</v>
      </c>
    </row>
    <row r="1137" spans="1:7" x14ac:dyDescent="0.25">
      <c r="A1137">
        <v>3059</v>
      </c>
      <c r="B1137" t="s">
        <v>8221</v>
      </c>
      <c r="C1137">
        <v>11</v>
      </c>
      <c r="E1137">
        <v>2253</v>
      </c>
      <c r="F1137" t="s">
        <v>8219</v>
      </c>
      <c r="G1137">
        <v>84</v>
      </c>
    </row>
    <row r="1138" spans="1:7" x14ac:dyDescent="0.25">
      <c r="A1138">
        <v>3060</v>
      </c>
      <c r="B1138" t="s">
        <v>8221</v>
      </c>
      <c r="C1138">
        <v>6</v>
      </c>
      <c r="E1138">
        <v>2254</v>
      </c>
      <c r="F1138" t="s">
        <v>8219</v>
      </c>
      <c r="G1138">
        <v>197</v>
      </c>
    </row>
    <row r="1139" spans="1:7" x14ac:dyDescent="0.25">
      <c r="A1139">
        <v>3061</v>
      </c>
      <c r="B1139" t="s">
        <v>8221</v>
      </c>
      <c r="C1139">
        <v>0</v>
      </c>
      <c r="E1139">
        <v>2255</v>
      </c>
      <c r="F1139" t="s">
        <v>8219</v>
      </c>
      <c r="G1139">
        <v>271</v>
      </c>
    </row>
    <row r="1140" spans="1:7" x14ac:dyDescent="0.25">
      <c r="A1140">
        <v>3062</v>
      </c>
      <c r="B1140" t="s">
        <v>8221</v>
      </c>
      <c r="C1140">
        <v>67</v>
      </c>
      <c r="E1140">
        <v>2256</v>
      </c>
      <c r="F1140" t="s">
        <v>8219</v>
      </c>
      <c r="G1140">
        <v>50</v>
      </c>
    </row>
    <row r="1141" spans="1:7" x14ac:dyDescent="0.25">
      <c r="A1141">
        <v>3063</v>
      </c>
      <c r="B1141" t="s">
        <v>8221</v>
      </c>
      <c r="C1141">
        <v>23</v>
      </c>
      <c r="E1141">
        <v>2257</v>
      </c>
      <c r="F1141" t="s">
        <v>8219</v>
      </c>
      <c r="G1141">
        <v>169</v>
      </c>
    </row>
    <row r="1142" spans="1:7" x14ac:dyDescent="0.25">
      <c r="A1142">
        <v>3064</v>
      </c>
      <c r="B1142" t="s">
        <v>8221</v>
      </c>
      <c r="C1142">
        <v>72</v>
      </c>
      <c r="E1142">
        <v>2258</v>
      </c>
      <c r="F1142" t="s">
        <v>8219</v>
      </c>
      <c r="G1142">
        <v>205</v>
      </c>
    </row>
    <row r="1143" spans="1:7" x14ac:dyDescent="0.25">
      <c r="A1143">
        <v>3065</v>
      </c>
      <c r="B1143" t="s">
        <v>8221</v>
      </c>
      <c r="C1143">
        <v>2</v>
      </c>
      <c r="E1143">
        <v>2259</v>
      </c>
      <c r="F1143" t="s">
        <v>8219</v>
      </c>
      <c r="G1143">
        <v>206</v>
      </c>
    </row>
    <row r="1144" spans="1:7" x14ac:dyDescent="0.25">
      <c r="A1144">
        <v>3066</v>
      </c>
      <c r="B1144" t="s">
        <v>8221</v>
      </c>
      <c r="C1144">
        <v>15</v>
      </c>
      <c r="E1144">
        <v>2260</v>
      </c>
      <c r="F1144" t="s">
        <v>8219</v>
      </c>
      <c r="G1144">
        <v>84</v>
      </c>
    </row>
    <row r="1145" spans="1:7" x14ac:dyDescent="0.25">
      <c r="A1145">
        <v>3067</v>
      </c>
      <c r="B1145" t="s">
        <v>8221</v>
      </c>
      <c r="C1145">
        <v>1</v>
      </c>
      <c r="E1145">
        <v>2261</v>
      </c>
      <c r="F1145" t="s">
        <v>8219</v>
      </c>
      <c r="G1145">
        <v>210</v>
      </c>
    </row>
    <row r="1146" spans="1:7" x14ac:dyDescent="0.25">
      <c r="A1146">
        <v>3068</v>
      </c>
      <c r="B1146" t="s">
        <v>8221</v>
      </c>
      <c r="C1146">
        <v>2</v>
      </c>
      <c r="E1146">
        <v>2262</v>
      </c>
      <c r="F1146" t="s">
        <v>8219</v>
      </c>
      <c r="G1146">
        <v>181</v>
      </c>
    </row>
    <row r="1147" spans="1:7" x14ac:dyDescent="0.25">
      <c r="A1147">
        <v>3069</v>
      </c>
      <c r="B1147" t="s">
        <v>8221</v>
      </c>
      <c r="C1147">
        <v>7</v>
      </c>
      <c r="E1147">
        <v>2263</v>
      </c>
      <c r="F1147" t="s">
        <v>8219</v>
      </c>
      <c r="G1147">
        <v>60</v>
      </c>
    </row>
    <row r="1148" spans="1:7" x14ac:dyDescent="0.25">
      <c r="A1148">
        <v>3070</v>
      </c>
      <c r="B1148" t="s">
        <v>8221</v>
      </c>
      <c r="C1148">
        <v>16</v>
      </c>
      <c r="E1148">
        <v>2264</v>
      </c>
      <c r="F1148" t="s">
        <v>8219</v>
      </c>
      <c r="G1148">
        <v>445</v>
      </c>
    </row>
    <row r="1149" spans="1:7" x14ac:dyDescent="0.25">
      <c r="A1149">
        <v>3071</v>
      </c>
      <c r="B1149" t="s">
        <v>8221</v>
      </c>
      <c r="C1149">
        <v>117</v>
      </c>
      <c r="E1149">
        <v>2265</v>
      </c>
      <c r="F1149" t="s">
        <v>8219</v>
      </c>
      <c r="G1149">
        <v>17</v>
      </c>
    </row>
    <row r="1150" spans="1:7" x14ac:dyDescent="0.25">
      <c r="A1150">
        <v>3072</v>
      </c>
      <c r="B1150" t="s">
        <v>8221</v>
      </c>
      <c r="C1150">
        <v>2</v>
      </c>
      <c r="E1150">
        <v>2266</v>
      </c>
      <c r="F1150" t="s">
        <v>8219</v>
      </c>
      <c r="G1150">
        <v>194</v>
      </c>
    </row>
    <row r="1151" spans="1:7" x14ac:dyDescent="0.25">
      <c r="A1151">
        <v>3073</v>
      </c>
      <c r="B1151" t="s">
        <v>8221</v>
      </c>
      <c r="C1151">
        <v>7</v>
      </c>
      <c r="E1151">
        <v>2267</v>
      </c>
      <c r="F1151" t="s">
        <v>8219</v>
      </c>
      <c r="G1151">
        <v>404</v>
      </c>
    </row>
    <row r="1152" spans="1:7" x14ac:dyDescent="0.25">
      <c r="A1152">
        <v>3074</v>
      </c>
      <c r="B1152" t="s">
        <v>8221</v>
      </c>
      <c r="C1152">
        <v>3</v>
      </c>
      <c r="E1152">
        <v>2268</v>
      </c>
      <c r="F1152" t="s">
        <v>8219</v>
      </c>
      <c r="G1152">
        <v>194</v>
      </c>
    </row>
    <row r="1153" spans="1:7" x14ac:dyDescent="0.25">
      <c r="A1153">
        <v>3075</v>
      </c>
      <c r="B1153" t="s">
        <v>8221</v>
      </c>
      <c r="C1153">
        <v>20</v>
      </c>
      <c r="E1153">
        <v>2269</v>
      </c>
      <c r="F1153" t="s">
        <v>8219</v>
      </c>
      <c r="G1153">
        <v>902</v>
      </c>
    </row>
    <row r="1154" spans="1:7" x14ac:dyDescent="0.25">
      <c r="A1154">
        <v>3076</v>
      </c>
      <c r="B1154" t="s">
        <v>8221</v>
      </c>
      <c r="C1154">
        <v>50</v>
      </c>
      <c r="E1154">
        <v>2270</v>
      </c>
      <c r="F1154" t="s">
        <v>8219</v>
      </c>
      <c r="G1154">
        <v>1670</v>
      </c>
    </row>
    <row r="1155" spans="1:7" x14ac:dyDescent="0.25">
      <c r="A1155">
        <v>3077</v>
      </c>
      <c r="B1155" t="s">
        <v>8221</v>
      </c>
      <c r="C1155">
        <v>2</v>
      </c>
      <c r="E1155">
        <v>2271</v>
      </c>
      <c r="F1155" t="s">
        <v>8219</v>
      </c>
      <c r="G1155">
        <v>1328</v>
      </c>
    </row>
    <row r="1156" spans="1:7" x14ac:dyDescent="0.25">
      <c r="A1156">
        <v>3078</v>
      </c>
      <c r="B1156" t="s">
        <v>8221</v>
      </c>
      <c r="C1156">
        <v>3</v>
      </c>
      <c r="E1156">
        <v>2272</v>
      </c>
      <c r="F1156" t="s">
        <v>8219</v>
      </c>
      <c r="G1156">
        <v>944</v>
      </c>
    </row>
    <row r="1157" spans="1:7" x14ac:dyDescent="0.25">
      <c r="A1157">
        <v>3079</v>
      </c>
      <c r="B1157" t="s">
        <v>8221</v>
      </c>
      <c r="C1157">
        <v>27</v>
      </c>
      <c r="E1157">
        <v>2273</v>
      </c>
      <c r="F1157" t="s">
        <v>8219</v>
      </c>
      <c r="G1157">
        <v>147</v>
      </c>
    </row>
    <row r="1158" spans="1:7" x14ac:dyDescent="0.25">
      <c r="A1158">
        <v>3080</v>
      </c>
      <c r="B1158" t="s">
        <v>8221</v>
      </c>
      <c r="C1158">
        <v>7</v>
      </c>
      <c r="E1158">
        <v>2274</v>
      </c>
      <c r="F1158" t="s">
        <v>8219</v>
      </c>
      <c r="G1158">
        <v>99</v>
      </c>
    </row>
    <row r="1159" spans="1:7" x14ac:dyDescent="0.25">
      <c r="A1159">
        <v>3081</v>
      </c>
      <c r="B1159" t="s">
        <v>8221</v>
      </c>
      <c r="C1159">
        <v>5</v>
      </c>
      <c r="E1159">
        <v>2275</v>
      </c>
      <c r="F1159" t="s">
        <v>8219</v>
      </c>
      <c r="G1159">
        <v>79</v>
      </c>
    </row>
    <row r="1160" spans="1:7" x14ac:dyDescent="0.25">
      <c r="A1160">
        <v>3082</v>
      </c>
      <c r="B1160" t="s">
        <v>8221</v>
      </c>
      <c r="C1160">
        <v>0</v>
      </c>
      <c r="E1160">
        <v>2276</v>
      </c>
      <c r="F1160" t="s">
        <v>8219</v>
      </c>
      <c r="G1160">
        <v>75</v>
      </c>
    </row>
    <row r="1161" spans="1:7" x14ac:dyDescent="0.25">
      <c r="A1161">
        <v>3083</v>
      </c>
      <c r="B1161" t="s">
        <v>8221</v>
      </c>
      <c r="C1161">
        <v>3</v>
      </c>
      <c r="E1161">
        <v>2277</v>
      </c>
      <c r="F1161" t="s">
        <v>8219</v>
      </c>
      <c r="G1161">
        <v>207</v>
      </c>
    </row>
    <row r="1162" spans="1:7" x14ac:dyDescent="0.25">
      <c r="A1162">
        <v>3084</v>
      </c>
      <c r="B1162" t="s">
        <v>8221</v>
      </c>
      <c r="C1162">
        <v>6</v>
      </c>
      <c r="E1162">
        <v>2278</v>
      </c>
      <c r="F1162" t="s">
        <v>8219</v>
      </c>
      <c r="G1162">
        <v>102</v>
      </c>
    </row>
    <row r="1163" spans="1:7" x14ac:dyDescent="0.25">
      <c r="A1163">
        <v>3085</v>
      </c>
      <c r="B1163" t="s">
        <v>8221</v>
      </c>
      <c r="C1163">
        <v>9</v>
      </c>
      <c r="E1163">
        <v>2279</v>
      </c>
      <c r="F1163" t="s">
        <v>8219</v>
      </c>
      <c r="G1163">
        <v>32</v>
      </c>
    </row>
    <row r="1164" spans="1:7" x14ac:dyDescent="0.25">
      <c r="A1164">
        <v>3086</v>
      </c>
      <c r="B1164" t="s">
        <v>8221</v>
      </c>
      <c r="C1164">
        <v>3</v>
      </c>
      <c r="E1164">
        <v>2280</v>
      </c>
      <c r="F1164" t="s">
        <v>8219</v>
      </c>
      <c r="G1164">
        <v>480</v>
      </c>
    </row>
    <row r="1165" spans="1:7" x14ac:dyDescent="0.25">
      <c r="A1165">
        <v>3087</v>
      </c>
      <c r="B1165" t="s">
        <v>8221</v>
      </c>
      <c r="C1165">
        <v>2</v>
      </c>
      <c r="E1165">
        <v>2281</v>
      </c>
      <c r="F1165" t="s">
        <v>8219</v>
      </c>
      <c r="G1165">
        <v>11</v>
      </c>
    </row>
    <row r="1166" spans="1:7" x14ac:dyDescent="0.25">
      <c r="A1166">
        <v>3088</v>
      </c>
      <c r="B1166" t="s">
        <v>8221</v>
      </c>
      <c r="C1166">
        <v>3</v>
      </c>
      <c r="E1166">
        <v>2282</v>
      </c>
      <c r="F1166" t="s">
        <v>8219</v>
      </c>
      <c r="G1166">
        <v>12</v>
      </c>
    </row>
    <row r="1167" spans="1:7" x14ac:dyDescent="0.25">
      <c r="A1167">
        <v>3089</v>
      </c>
      <c r="B1167" t="s">
        <v>8221</v>
      </c>
      <c r="C1167">
        <v>45</v>
      </c>
      <c r="E1167">
        <v>2283</v>
      </c>
      <c r="F1167" t="s">
        <v>8219</v>
      </c>
      <c r="G1167">
        <v>48</v>
      </c>
    </row>
    <row r="1168" spans="1:7" x14ac:dyDescent="0.25">
      <c r="A1168">
        <v>3090</v>
      </c>
      <c r="B1168" t="s">
        <v>8221</v>
      </c>
      <c r="C1168">
        <v>9</v>
      </c>
      <c r="E1168">
        <v>2284</v>
      </c>
      <c r="F1168" t="s">
        <v>8219</v>
      </c>
      <c r="G1168">
        <v>59</v>
      </c>
    </row>
    <row r="1169" spans="1:7" x14ac:dyDescent="0.25">
      <c r="A1169">
        <v>3091</v>
      </c>
      <c r="B1169" t="s">
        <v>8221</v>
      </c>
      <c r="C1169">
        <v>9</v>
      </c>
      <c r="E1169">
        <v>2285</v>
      </c>
      <c r="F1169" t="s">
        <v>8219</v>
      </c>
      <c r="G1169">
        <v>79</v>
      </c>
    </row>
    <row r="1170" spans="1:7" x14ac:dyDescent="0.25">
      <c r="A1170">
        <v>3092</v>
      </c>
      <c r="B1170" t="s">
        <v>8221</v>
      </c>
      <c r="C1170">
        <v>21</v>
      </c>
      <c r="E1170">
        <v>2286</v>
      </c>
      <c r="F1170" t="s">
        <v>8219</v>
      </c>
      <c r="G1170">
        <v>14</v>
      </c>
    </row>
    <row r="1171" spans="1:7" x14ac:dyDescent="0.25">
      <c r="A1171">
        <v>3093</v>
      </c>
      <c r="B1171" t="s">
        <v>8221</v>
      </c>
      <c r="C1171">
        <v>17</v>
      </c>
      <c r="E1171">
        <v>2287</v>
      </c>
      <c r="F1171" t="s">
        <v>8219</v>
      </c>
      <c r="G1171">
        <v>106</v>
      </c>
    </row>
    <row r="1172" spans="1:7" x14ac:dyDescent="0.25">
      <c r="A1172">
        <v>3094</v>
      </c>
      <c r="B1172" t="s">
        <v>8221</v>
      </c>
      <c r="C1172">
        <v>1</v>
      </c>
      <c r="E1172">
        <v>2288</v>
      </c>
      <c r="F1172" t="s">
        <v>8219</v>
      </c>
      <c r="G1172">
        <v>25</v>
      </c>
    </row>
    <row r="1173" spans="1:7" x14ac:dyDescent="0.25">
      <c r="A1173">
        <v>3095</v>
      </c>
      <c r="B1173" t="s">
        <v>8221</v>
      </c>
      <c r="C1173">
        <v>1</v>
      </c>
      <c r="E1173">
        <v>2289</v>
      </c>
      <c r="F1173" t="s">
        <v>8219</v>
      </c>
      <c r="G1173">
        <v>25</v>
      </c>
    </row>
    <row r="1174" spans="1:7" x14ac:dyDescent="0.25">
      <c r="A1174">
        <v>3096</v>
      </c>
      <c r="B1174" t="s">
        <v>8221</v>
      </c>
      <c r="C1174">
        <v>14</v>
      </c>
      <c r="E1174">
        <v>2290</v>
      </c>
      <c r="F1174" t="s">
        <v>8219</v>
      </c>
      <c r="G1174">
        <v>29</v>
      </c>
    </row>
    <row r="1175" spans="1:7" x14ac:dyDescent="0.25">
      <c r="A1175">
        <v>3097</v>
      </c>
      <c r="B1175" t="s">
        <v>8221</v>
      </c>
      <c r="C1175">
        <v>42</v>
      </c>
      <c r="E1175">
        <v>2291</v>
      </c>
      <c r="F1175" t="s">
        <v>8219</v>
      </c>
      <c r="G1175">
        <v>43</v>
      </c>
    </row>
    <row r="1176" spans="1:7" x14ac:dyDescent="0.25">
      <c r="A1176">
        <v>3098</v>
      </c>
      <c r="B1176" t="s">
        <v>8221</v>
      </c>
      <c r="C1176">
        <v>27</v>
      </c>
      <c r="E1176">
        <v>2292</v>
      </c>
      <c r="F1176" t="s">
        <v>8219</v>
      </c>
      <c r="G1176">
        <v>46</v>
      </c>
    </row>
    <row r="1177" spans="1:7" x14ac:dyDescent="0.25">
      <c r="A1177">
        <v>3099</v>
      </c>
      <c r="B1177" t="s">
        <v>8221</v>
      </c>
      <c r="C1177">
        <v>5</v>
      </c>
      <c r="E1177">
        <v>2293</v>
      </c>
      <c r="F1177" t="s">
        <v>8219</v>
      </c>
      <c r="G1177">
        <v>27</v>
      </c>
    </row>
    <row r="1178" spans="1:7" x14ac:dyDescent="0.25">
      <c r="A1178">
        <v>3100</v>
      </c>
      <c r="B1178" t="s">
        <v>8221</v>
      </c>
      <c r="C1178">
        <v>13</v>
      </c>
      <c r="E1178">
        <v>2294</v>
      </c>
      <c r="F1178" t="s">
        <v>8219</v>
      </c>
      <c r="G1178">
        <v>112</v>
      </c>
    </row>
    <row r="1179" spans="1:7" x14ac:dyDescent="0.25">
      <c r="A1179">
        <v>3101</v>
      </c>
      <c r="B1179" t="s">
        <v>8221</v>
      </c>
      <c r="C1179">
        <v>12</v>
      </c>
      <c r="E1179">
        <v>2295</v>
      </c>
      <c r="F1179" t="s">
        <v>8219</v>
      </c>
      <c r="G1179">
        <v>34</v>
      </c>
    </row>
    <row r="1180" spans="1:7" x14ac:dyDescent="0.25">
      <c r="A1180">
        <v>3102</v>
      </c>
      <c r="B1180" t="s">
        <v>8221</v>
      </c>
      <c r="C1180">
        <v>90</v>
      </c>
      <c r="E1180">
        <v>2296</v>
      </c>
      <c r="F1180" t="s">
        <v>8219</v>
      </c>
      <c r="G1180">
        <v>145</v>
      </c>
    </row>
    <row r="1181" spans="1:7" x14ac:dyDescent="0.25">
      <c r="A1181">
        <v>3103</v>
      </c>
      <c r="B1181" t="s">
        <v>8221</v>
      </c>
      <c r="C1181">
        <v>2</v>
      </c>
      <c r="E1181">
        <v>2297</v>
      </c>
      <c r="F1181" t="s">
        <v>8219</v>
      </c>
      <c r="G1181">
        <v>19</v>
      </c>
    </row>
    <row r="1182" spans="1:7" x14ac:dyDescent="0.25">
      <c r="A1182">
        <v>3104</v>
      </c>
      <c r="B1182" t="s">
        <v>8221</v>
      </c>
      <c r="C1182">
        <v>5</v>
      </c>
      <c r="E1182">
        <v>2298</v>
      </c>
      <c r="F1182" t="s">
        <v>8219</v>
      </c>
      <c r="G1182">
        <v>288</v>
      </c>
    </row>
    <row r="1183" spans="1:7" x14ac:dyDescent="0.25">
      <c r="A1183">
        <v>3105</v>
      </c>
      <c r="B1183" t="s">
        <v>8221</v>
      </c>
      <c r="C1183">
        <v>31</v>
      </c>
      <c r="E1183">
        <v>2299</v>
      </c>
      <c r="F1183" t="s">
        <v>8219</v>
      </c>
      <c r="G1183">
        <v>14</v>
      </c>
    </row>
    <row r="1184" spans="1:7" x14ac:dyDescent="0.25">
      <c r="A1184">
        <v>3106</v>
      </c>
      <c r="B1184" t="s">
        <v>8221</v>
      </c>
      <c r="C1184">
        <v>4</v>
      </c>
      <c r="E1184">
        <v>2300</v>
      </c>
      <c r="F1184" t="s">
        <v>8219</v>
      </c>
      <c r="G1184">
        <v>7</v>
      </c>
    </row>
    <row r="1185" spans="1:7" x14ac:dyDescent="0.25">
      <c r="A1185">
        <v>3107</v>
      </c>
      <c r="B1185" t="s">
        <v>8221</v>
      </c>
      <c r="C1185">
        <v>29</v>
      </c>
      <c r="E1185">
        <v>2301</v>
      </c>
      <c r="F1185" t="s">
        <v>8219</v>
      </c>
      <c r="G1185">
        <v>211</v>
      </c>
    </row>
    <row r="1186" spans="1:7" x14ac:dyDescent="0.25">
      <c r="A1186">
        <v>3108</v>
      </c>
      <c r="B1186" t="s">
        <v>8221</v>
      </c>
      <c r="C1186">
        <v>2</v>
      </c>
      <c r="E1186">
        <v>2302</v>
      </c>
      <c r="F1186" t="s">
        <v>8219</v>
      </c>
      <c r="G1186">
        <v>85</v>
      </c>
    </row>
    <row r="1187" spans="1:7" x14ac:dyDescent="0.25">
      <c r="A1187">
        <v>3109</v>
      </c>
      <c r="B1187" t="s">
        <v>8221</v>
      </c>
      <c r="C1187">
        <v>114</v>
      </c>
      <c r="E1187">
        <v>2303</v>
      </c>
      <c r="F1187" t="s">
        <v>8219</v>
      </c>
      <c r="G1187">
        <v>103</v>
      </c>
    </row>
    <row r="1188" spans="1:7" x14ac:dyDescent="0.25">
      <c r="A1188">
        <v>3110</v>
      </c>
      <c r="B1188" t="s">
        <v>8221</v>
      </c>
      <c r="C1188">
        <v>1</v>
      </c>
      <c r="E1188">
        <v>2304</v>
      </c>
      <c r="F1188" t="s">
        <v>8219</v>
      </c>
      <c r="G1188">
        <v>113</v>
      </c>
    </row>
    <row r="1189" spans="1:7" x14ac:dyDescent="0.25">
      <c r="A1189">
        <v>3111</v>
      </c>
      <c r="B1189" t="s">
        <v>8221</v>
      </c>
      <c r="C1189">
        <v>76</v>
      </c>
      <c r="E1189">
        <v>2305</v>
      </c>
      <c r="F1189" t="s">
        <v>8219</v>
      </c>
      <c r="G1189">
        <v>167</v>
      </c>
    </row>
    <row r="1190" spans="1:7" x14ac:dyDescent="0.25">
      <c r="A1190">
        <v>3112</v>
      </c>
      <c r="B1190" t="s">
        <v>8221</v>
      </c>
      <c r="C1190">
        <v>9</v>
      </c>
      <c r="E1190">
        <v>2306</v>
      </c>
      <c r="F1190" t="s">
        <v>8219</v>
      </c>
      <c r="G1190">
        <v>73</v>
      </c>
    </row>
    <row r="1191" spans="1:7" x14ac:dyDescent="0.25">
      <c r="A1191">
        <v>3113</v>
      </c>
      <c r="B1191" t="s">
        <v>8221</v>
      </c>
      <c r="C1191">
        <v>37</v>
      </c>
      <c r="E1191">
        <v>2307</v>
      </c>
      <c r="F1191" t="s">
        <v>8219</v>
      </c>
      <c r="G1191">
        <v>75</v>
      </c>
    </row>
    <row r="1192" spans="1:7" x14ac:dyDescent="0.25">
      <c r="A1192">
        <v>3114</v>
      </c>
      <c r="B1192" t="s">
        <v>8221</v>
      </c>
      <c r="C1192">
        <v>0</v>
      </c>
      <c r="E1192">
        <v>2308</v>
      </c>
      <c r="F1192" t="s">
        <v>8219</v>
      </c>
      <c r="G1192">
        <v>614</v>
      </c>
    </row>
    <row r="1193" spans="1:7" x14ac:dyDescent="0.25">
      <c r="A1193">
        <v>3115</v>
      </c>
      <c r="B1193" t="s">
        <v>8221</v>
      </c>
      <c r="C1193">
        <v>1</v>
      </c>
      <c r="E1193">
        <v>2309</v>
      </c>
      <c r="F1193" t="s">
        <v>8219</v>
      </c>
      <c r="G1193">
        <v>107</v>
      </c>
    </row>
    <row r="1194" spans="1:7" x14ac:dyDescent="0.25">
      <c r="A1194">
        <v>3116</v>
      </c>
      <c r="B1194" t="s">
        <v>8221</v>
      </c>
      <c r="C1194">
        <v>10</v>
      </c>
      <c r="E1194">
        <v>2310</v>
      </c>
      <c r="F1194" t="s">
        <v>8219</v>
      </c>
      <c r="G1194">
        <v>1224</v>
      </c>
    </row>
    <row r="1195" spans="1:7" x14ac:dyDescent="0.25">
      <c r="A1195">
        <v>3117</v>
      </c>
      <c r="B1195" t="s">
        <v>8221</v>
      </c>
      <c r="C1195">
        <v>1</v>
      </c>
      <c r="E1195">
        <v>2311</v>
      </c>
      <c r="F1195" t="s">
        <v>8219</v>
      </c>
      <c r="G1195">
        <v>104</v>
      </c>
    </row>
    <row r="1196" spans="1:7" x14ac:dyDescent="0.25">
      <c r="A1196">
        <v>3118</v>
      </c>
      <c r="B1196" t="s">
        <v>8221</v>
      </c>
      <c r="C1196">
        <v>2</v>
      </c>
      <c r="E1196">
        <v>2312</v>
      </c>
      <c r="F1196" t="s">
        <v>8219</v>
      </c>
      <c r="G1196">
        <v>79</v>
      </c>
    </row>
    <row r="1197" spans="1:7" x14ac:dyDescent="0.25">
      <c r="A1197">
        <v>3119</v>
      </c>
      <c r="B1197" t="s">
        <v>8221</v>
      </c>
      <c r="C1197">
        <v>1</v>
      </c>
      <c r="E1197">
        <v>2313</v>
      </c>
      <c r="F1197" t="s">
        <v>8219</v>
      </c>
      <c r="G1197">
        <v>157</v>
      </c>
    </row>
    <row r="1198" spans="1:7" x14ac:dyDescent="0.25">
      <c r="A1198">
        <v>3120</v>
      </c>
      <c r="B1198" t="s">
        <v>8221</v>
      </c>
      <c r="C1198">
        <v>10</v>
      </c>
      <c r="E1198">
        <v>2314</v>
      </c>
      <c r="F1198" t="s">
        <v>8219</v>
      </c>
      <c r="G1198">
        <v>50</v>
      </c>
    </row>
    <row r="1199" spans="1:7" x14ac:dyDescent="0.25">
      <c r="A1199">
        <v>3188</v>
      </c>
      <c r="B1199" t="s">
        <v>8221</v>
      </c>
      <c r="C1199">
        <v>9</v>
      </c>
      <c r="E1199">
        <v>2315</v>
      </c>
      <c r="F1199" t="s">
        <v>8219</v>
      </c>
      <c r="G1199">
        <v>64</v>
      </c>
    </row>
    <row r="1200" spans="1:7" x14ac:dyDescent="0.25">
      <c r="A1200">
        <v>3189</v>
      </c>
      <c r="B1200" t="s">
        <v>8221</v>
      </c>
      <c r="C1200">
        <v>19</v>
      </c>
      <c r="E1200">
        <v>2316</v>
      </c>
      <c r="F1200" t="s">
        <v>8219</v>
      </c>
      <c r="G1200">
        <v>200</v>
      </c>
    </row>
    <row r="1201" spans="1:7" x14ac:dyDescent="0.25">
      <c r="A1201">
        <v>3190</v>
      </c>
      <c r="B1201" t="s">
        <v>8221</v>
      </c>
      <c r="C1201">
        <v>0</v>
      </c>
      <c r="E1201">
        <v>2317</v>
      </c>
      <c r="F1201" t="s">
        <v>8219</v>
      </c>
      <c r="G1201">
        <v>22</v>
      </c>
    </row>
    <row r="1202" spans="1:7" x14ac:dyDescent="0.25">
      <c r="A1202">
        <v>3191</v>
      </c>
      <c r="B1202" t="s">
        <v>8221</v>
      </c>
      <c r="C1202">
        <v>4</v>
      </c>
      <c r="E1202">
        <v>2318</v>
      </c>
      <c r="F1202" t="s">
        <v>8219</v>
      </c>
      <c r="G1202">
        <v>163</v>
      </c>
    </row>
    <row r="1203" spans="1:7" x14ac:dyDescent="0.25">
      <c r="A1203">
        <v>3192</v>
      </c>
      <c r="B1203" t="s">
        <v>8221</v>
      </c>
      <c r="C1203">
        <v>8</v>
      </c>
      <c r="E1203">
        <v>2319</v>
      </c>
      <c r="F1203" t="s">
        <v>8219</v>
      </c>
      <c r="G1203">
        <v>77</v>
      </c>
    </row>
    <row r="1204" spans="1:7" x14ac:dyDescent="0.25">
      <c r="A1204">
        <v>3193</v>
      </c>
      <c r="B1204" t="s">
        <v>8221</v>
      </c>
      <c r="C1204">
        <v>24</v>
      </c>
      <c r="E1204">
        <v>2320</v>
      </c>
      <c r="F1204" t="s">
        <v>8219</v>
      </c>
      <c r="G1204">
        <v>89</v>
      </c>
    </row>
    <row r="1205" spans="1:7" x14ac:dyDescent="0.25">
      <c r="A1205">
        <v>3194</v>
      </c>
      <c r="B1205" t="s">
        <v>8221</v>
      </c>
      <c r="C1205">
        <v>0</v>
      </c>
      <c r="E1205">
        <v>2327</v>
      </c>
      <c r="F1205" t="s">
        <v>8219</v>
      </c>
      <c r="G1205">
        <v>3355</v>
      </c>
    </row>
    <row r="1206" spans="1:7" x14ac:dyDescent="0.25">
      <c r="A1206">
        <v>3195</v>
      </c>
      <c r="B1206" t="s">
        <v>8221</v>
      </c>
      <c r="C1206">
        <v>39</v>
      </c>
      <c r="E1206">
        <v>2328</v>
      </c>
      <c r="F1206" t="s">
        <v>8219</v>
      </c>
      <c r="G1206">
        <v>537</v>
      </c>
    </row>
    <row r="1207" spans="1:7" x14ac:dyDescent="0.25">
      <c r="A1207">
        <v>3196</v>
      </c>
      <c r="B1207" t="s">
        <v>8221</v>
      </c>
      <c r="C1207">
        <v>6</v>
      </c>
      <c r="E1207">
        <v>2329</v>
      </c>
      <c r="F1207" t="s">
        <v>8219</v>
      </c>
      <c r="G1207">
        <v>125</v>
      </c>
    </row>
    <row r="1208" spans="1:7" x14ac:dyDescent="0.25">
      <c r="A1208">
        <v>3197</v>
      </c>
      <c r="B1208" t="s">
        <v>8221</v>
      </c>
      <c r="C1208">
        <v>4</v>
      </c>
      <c r="E1208">
        <v>2330</v>
      </c>
      <c r="F1208" t="s">
        <v>8219</v>
      </c>
      <c r="G1208">
        <v>163</v>
      </c>
    </row>
    <row r="1209" spans="1:7" x14ac:dyDescent="0.25">
      <c r="A1209">
        <v>3198</v>
      </c>
      <c r="B1209" t="s">
        <v>8221</v>
      </c>
      <c r="C1209">
        <v>3</v>
      </c>
      <c r="E1209">
        <v>2331</v>
      </c>
      <c r="F1209" t="s">
        <v>8219</v>
      </c>
      <c r="G1209">
        <v>283</v>
      </c>
    </row>
    <row r="1210" spans="1:7" x14ac:dyDescent="0.25">
      <c r="A1210">
        <v>3199</v>
      </c>
      <c r="B1210" t="s">
        <v>8221</v>
      </c>
      <c r="C1210">
        <v>53</v>
      </c>
      <c r="E1210">
        <v>2332</v>
      </c>
      <c r="F1210" t="s">
        <v>8219</v>
      </c>
      <c r="G1210">
        <v>352</v>
      </c>
    </row>
    <row r="1211" spans="1:7" x14ac:dyDescent="0.25">
      <c r="A1211">
        <v>3200</v>
      </c>
      <c r="B1211" t="s">
        <v>8221</v>
      </c>
      <c r="C1211">
        <v>1</v>
      </c>
      <c r="E1211">
        <v>2333</v>
      </c>
      <c r="F1211" t="s">
        <v>8219</v>
      </c>
      <c r="G1211">
        <v>94</v>
      </c>
    </row>
    <row r="1212" spans="1:7" x14ac:dyDescent="0.25">
      <c r="A1212">
        <v>3201</v>
      </c>
      <c r="B1212" t="s">
        <v>8221</v>
      </c>
      <c r="C1212">
        <v>2</v>
      </c>
      <c r="E1212">
        <v>2334</v>
      </c>
      <c r="F1212" t="s">
        <v>8219</v>
      </c>
      <c r="G1212">
        <v>67</v>
      </c>
    </row>
    <row r="1213" spans="1:7" x14ac:dyDescent="0.25">
      <c r="A1213">
        <v>3202</v>
      </c>
      <c r="B1213" t="s">
        <v>8221</v>
      </c>
      <c r="C1213">
        <v>25</v>
      </c>
      <c r="E1213">
        <v>2335</v>
      </c>
      <c r="F1213" t="s">
        <v>8219</v>
      </c>
      <c r="G1213">
        <v>221</v>
      </c>
    </row>
    <row r="1214" spans="1:7" x14ac:dyDescent="0.25">
      <c r="A1214">
        <v>3203</v>
      </c>
      <c r="B1214" t="s">
        <v>8221</v>
      </c>
      <c r="C1214">
        <v>6</v>
      </c>
      <c r="E1214">
        <v>2336</v>
      </c>
      <c r="F1214" t="s">
        <v>8219</v>
      </c>
      <c r="G1214">
        <v>2165</v>
      </c>
    </row>
    <row r="1215" spans="1:7" x14ac:dyDescent="0.25">
      <c r="A1215">
        <v>3204</v>
      </c>
      <c r="B1215" t="s">
        <v>8221</v>
      </c>
      <c r="C1215">
        <v>0</v>
      </c>
      <c r="E1215">
        <v>2337</v>
      </c>
      <c r="F1215" t="s">
        <v>8219</v>
      </c>
      <c r="G1215">
        <v>179</v>
      </c>
    </row>
    <row r="1216" spans="1:7" x14ac:dyDescent="0.25">
      <c r="A1216">
        <v>3205</v>
      </c>
      <c r="B1216" t="s">
        <v>8221</v>
      </c>
      <c r="C1216">
        <v>12</v>
      </c>
      <c r="E1216">
        <v>2338</v>
      </c>
      <c r="F1216" t="s">
        <v>8219</v>
      </c>
      <c r="G1216">
        <v>123</v>
      </c>
    </row>
    <row r="1217" spans="1:7" x14ac:dyDescent="0.25">
      <c r="A1217">
        <v>3206</v>
      </c>
      <c r="B1217" t="s">
        <v>8221</v>
      </c>
      <c r="C1217">
        <v>0</v>
      </c>
      <c r="E1217">
        <v>2339</v>
      </c>
      <c r="F1217" t="s">
        <v>8219</v>
      </c>
      <c r="G1217">
        <v>1104</v>
      </c>
    </row>
    <row r="1218" spans="1:7" x14ac:dyDescent="0.25">
      <c r="A1218">
        <v>3207</v>
      </c>
      <c r="B1218" t="s">
        <v>8221</v>
      </c>
      <c r="C1218">
        <v>36</v>
      </c>
      <c r="E1218">
        <v>2340</v>
      </c>
      <c r="F1218" t="s">
        <v>8219</v>
      </c>
      <c r="G1218">
        <v>403</v>
      </c>
    </row>
    <row r="1219" spans="1:7" x14ac:dyDescent="0.25">
      <c r="A1219">
        <v>3628</v>
      </c>
      <c r="B1219" t="s">
        <v>8221</v>
      </c>
      <c r="C1219">
        <v>0</v>
      </c>
      <c r="E1219">
        <v>2441</v>
      </c>
      <c r="F1219" t="s">
        <v>8219</v>
      </c>
      <c r="G1219">
        <v>109</v>
      </c>
    </row>
    <row r="1220" spans="1:7" x14ac:dyDescent="0.25">
      <c r="A1220">
        <v>3629</v>
      </c>
      <c r="B1220" t="s">
        <v>8221</v>
      </c>
      <c r="C1220">
        <v>2</v>
      </c>
      <c r="E1220">
        <v>2442</v>
      </c>
      <c r="F1220" t="s">
        <v>8219</v>
      </c>
      <c r="G1220">
        <v>372</v>
      </c>
    </row>
    <row r="1221" spans="1:7" x14ac:dyDescent="0.25">
      <c r="A1221">
        <v>3630</v>
      </c>
      <c r="B1221" t="s">
        <v>8221</v>
      </c>
      <c r="C1221">
        <v>1</v>
      </c>
      <c r="E1221">
        <v>2443</v>
      </c>
      <c r="F1221" t="s">
        <v>8219</v>
      </c>
      <c r="G1221">
        <v>311</v>
      </c>
    </row>
    <row r="1222" spans="1:7" x14ac:dyDescent="0.25">
      <c r="A1222">
        <v>3631</v>
      </c>
      <c r="B1222" t="s">
        <v>8221</v>
      </c>
      <c r="C1222">
        <v>59</v>
      </c>
      <c r="E1222">
        <v>2444</v>
      </c>
      <c r="F1222" t="s">
        <v>8219</v>
      </c>
      <c r="G1222">
        <v>61</v>
      </c>
    </row>
    <row r="1223" spans="1:7" x14ac:dyDescent="0.25">
      <c r="A1223">
        <v>3632</v>
      </c>
      <c r="B1223" t="s">
        <v>8221</v>
      </c>
      <c r="C1223">
        <v>1</v>
      </c>
      <c r="E1223">
        <v>2445</v>
      </c>
      <c r="F1223" t="s">
        <v>8219</v>
      </c>
      <c r="G1223">
        <v>115</v>
      </c>
    </row>
    <row r="1224" spans="1:7" x14ac:dyDescent="0.25">
      <c r="A1224">
        <v>3633</v>
      </c>
      <c r="B1224" t="s">
        <v>8221</v>
      </c>
      <c r="C1224">
        <v>31</v>
      </c>
      <c r="E1224">
        <v>2446</v>
      </c>
      <c r="F1224" t="s">
        <v>8219</v>
      </c>
      <c r="G1224">
        <v>111</v>
      </c>
    </row>
    <row r="1225" spans="1:7" x14ac:dyDescent="0.25">
      <c r="A1225">
        <v>3634</v>
      </c>
      <c r="B1225" t="s">
        <v>8221</v>
      </c>
      <c r="C1225">
        <v>18</v>
      </c>
      <c r="E1225">
        <v>2447</v>
      </c>
      <c r="F1225" t="s">
        <v>8219</v>
      </c>
      <c r="G1225">
        <v>337</v>
      </c>
    </row>
    <row r="1226" spans="1:7" x14ac:dyDescent="0.25">
      <c r="A1226">
        <v>3635</v>
      </c>
      <c r="B1226" t="s">
        <v>8221</v>
      </c>
      <c r="C1226">
        <v>10</v>
      </c>
      <c r="E1226">
        <v>2448</v>
      </c>
      <c r="F1226" t="s">
        <v>8219</v>
      </c>
      <c r="G1226">
        <v>9</v>
      </c>
    </row>
    <row r="1227" spans="1:7" x14ac:dyDescent="0.25">
      <c r="A1227">
        <v>3636</v>
      </c>
      <c r="B1227" t="s">
        <v>8221</v>
      </c>
      <c r="C1227">
        <v>0</v>
      </c>
      <c r="E1227">
        <v>2449</v>
      </c>
      <c r="F1227" t="s">
        <v>8219</v>
      </c>
      <c r="G1227">
        <v>120</v>
      </c>
    </row>
    <row r="1228" spans="1:7" x14ac:dyDescent="0.25">
      <c r="A1228">
        <v>3637</v>
      </c>
      <c r="B1228" t="s">
        <v>8221</v>
      </c>
      <c r="C1228">
        <v>14</v>
      </c>
      <c r="E1228">
        <v>2450</v>
      </c>
      <c r="F1228" t="s">
        <v>8219</v>
      </c>
      <c r="G1228">
        <v>102</v>
      </c>
    </row>
    <row r="1229" spans="1:7" x14ac:dyDescent="0.25">
      <c r="A1229">
        <v>3638</v>
      </c>
      <c r="B1229" t="s">
        <v>8221</v>
      </c>
      <c r="C1229">
        <v>2</v>
      </c>
      <c r="E1229">
        <v>2451</v>
      </c>
      <c r="F1229" t="s">
        <v>8219</v>
      </c>
      <c r="G1229">
        <v>186</v>
      </c>
    </row>
    <row r="1230" spans="1:7" x14ac:dyDescent="0.25">
      <c r="A1230">
        <v>3639</v>
      </c>
      <c r="B1230" t="s">
        <v>8221</v>
      </c>
      <c r="C1230">
        <v>1</v>
      </c>
      <c r="E1230">
        <v>2452</v>
      </c>
      <c r="F1230" t="s">
        <v>8219</v>
      </c>
      <c r="G1230">
        <v>15</v>
      </c>
    </row>
    <row r="1231" spans="1:7" x14ac:dyDescent="0.25">
      <c r="A1231">
        <v>3640</v>
      </c>
      <c r="B1231" t="s">
        <v>8221</v>
      </c>
      <c r="C1231">
        <v>3</v>
      </c>
      <c r="E1231">
        <v>2453</v>
      </c>
      <c r="F1231" t="s">
        <v>8219</v>
      </c>
      <c r="G1231">
        <v>67</v>
      </c>
    </row>
    <row r="1232" spans="1:7" x14ac:dyDescent="0.25">
      <c r="A1232">
        <v>3641</v>
      </c>
      <c r="B1232" t="s">
        <v>8221</v>
      </c>
      <c r="C1232">
        <v>0</v>
      </c>
      <c r="E1232">
        <v>2454</v>
      </c>
      <c r="F1232" t="s">
        <v>8219</v>
      </c>
      <c r="G1232">
        <v>130</v>
      </c>
    </row>
    <row r="1233" spans="1:7" x14ac:dyDescent="0.25">
      <c r="A1233">
        <v>3642</v>
      </c>
      <c r="B1233" t="s">
        <v>8221</v>
      </c>
      <c r="C1233">
        <v>2</v>
      </c>
      <c r="E1233">
        <v>2455</v>
      </c>
      <c r="F1233" t="s">
        <v>8219</v>
      </c>
      <c r="G1233">
        <v>16</v>
      </c>
    </row>
    <row r="1234" spans="1:7" x14ac:dyDescent="0.25">
      <c r="A1234">
        <v>3643</v>
      </c>
      <c r="B1234" t="s">
        <v>8221</v>
      </c>
      <c r="C1234">
        <v>0</v>
      </c>
      <c r="E1234">
        <v>2456</v>
      </c>
      <c r="F1234" t="s">
        <v>8219</v>
      </c>
      <c r="G1234">
        <v>67</v>
      </c>
    </row>
    <row r="1235" spans="1:7" x14ac:dyDescent="0.25">
      <c r="A1235">
        <v>3644</v>
      </c>
      <c r="B1235" t="s">
        <v>8221</v>
      </c>
      <c r="C1235">
        <v>12</v>
      </c>
      <c r="E1235">
        <v>2457</v>
      </c>
      <c r="F1235" t="s">
        <v>8219</v>
      </c>
      <c r="G1235">
        <v>124</v>
      </c>
    </row>
    <row r="1236" spans="1:7" x14ac:dyDescent="0.25">
      <c r="A1236">
        <v>3645</v>
      </c>
      <c r="B1236" t="s">
        <v>8221</v>
      </c>
      <c r="C1236">
        <v>1</v>
      </c>
      <c r="E1236">
        <v>2458</v>
      </c>
      <c r="F1236" t="s">
        <v>8219</v>
      </c>
      <c r="G1236">
        <v>80</v>
      </c>
    </row>
    <row r="1237" spans="1:7" x14ac:dyDescent="0.25">
      <c r="A1237">
        <v>3646</v>
      </c>
      <c r="B1237" t="s">
        <v>8221</v>
      </c>
      <c r="C1237">
        <v>8</v>
      </c>
      <c r="E1237">
        <v>2459</v>
      </c>
      <c r="F1237" t="s">
        <v>8219</v>
      </c>
      <c r="G1237">
        <v>282</v>
      </c>
    </row>
    <row r="1238" spans="1:7" x14ac:dyDescent="0.25">
      <c r="A1238">
        <v>3647</v>
      </c>
      <c r="B1238" t="s">
        <v>8221</v>
      </c>
      <c r="C1238">
        <v>2</v>
      </c>
      <c r="E1238">
        <v>2460</v>
      </c>
      <c r="F1238" t="s">
        <v>8219</v>
      </c>
      <c r="G1238">
        <v>68</v>
      </c>
    </row>
    <row r="1239" spans="1:7" x14ac:dyDescent="0.25">
      <c r="A1239">
        <v>3728</v>
      </c>
      <c r="B1239" t="s">
        <v>8221</v>
      </c>
      <c r="C1239">
        <v>31</v>
      </c>
      <c r="E1239">
        <v>2461</v>
      </c>
      <c r="F1239" t="s">
        <v>8219</v>
      </c>
      <c r="G1239">
        <v>86</v>
      </c>
    </row>
    <row r="1240" spans="1:7" x14ac:dyDescent="0.25">
      <c r="A1240">
        <v>3729</v>
      </c>
      <c r="B1240" t="s">
        <v>8221</v>
      </c>
      <c r="C1240">
        <v>5</v>
      </c>
      <c r="E1240">
        <v>2462</v>
      </c>
      <c r="F1240" t="s">
        <v>8219</v>
      </c>
      <c r="G1240">
        <v>115</v>
      </c>
    </row>
    <row r="1241" spans="1:7" x14ac:dyDescent="0.25">
      <c r="A1241">
        <v>3730</v>
      </c>
      <c r="B1241" t="s">
        <v>8221</v>
      </c>
      <c r="C1241">
        <v>1</v>
      </c>
      <c r="E1241">
        <v>2463</v>
      </c>
      <c r="F1241" t="s">
        <v>8219</v>
      </c>
      <c r="G1241">
        <v>75</v>
      </c>
    </row>
    <row r="1242" spans="1:7" x14ac:dyDescent="0.25">
      <c r="A1242">
        <v>3731</v>
      </c>
      <c r="B1242" t="s">
        <v>8221</v>
      </c>
      <c r="C1242">
        <v>12</v>
      </c>
      <c r="E1242">
        <v>2464</v>
      </c>
      <c r="F1242" t="s">
        <v>8219</v>
      </c>
      <c r="G1242">
        <v>43</v>
      </c>
    </row>
    <row r="1243" spans="1:7" x14ac:dyDescent="0.25">
      <c r="A1243">
        <v>3732</v>
      </c>
      <c r="B1243" t="s">
        <v>8221</v>
      </c>
      <c r="C1243">
        <v>4</v>
      </c>
      <c r="E1243">
        <v>2465</v>
      </c>
      <c r="F1243" t="s">
        <v>8219</v>
      </c>
      <c r="G1243">
        <v>48</v>
      </c>
    </row>
    <row r="1244" spans="1:7" x14ac:dyDescent="0.25">
      <c r="A1244">
        <v>3733</v>
      </c>
      <c r="B1244" t="s">
        <v>8221</v>
      </c>
      <c r="C1244">
        <v>0</v>
      </c>
      <c r="E1244">
        <v>2466</v>
      </c>
      <c r="F1244" t="s">
        <v>8219</v>
      </c>
      <c r="G1244">
        <v>52</v>
      </c>
    </row>
    <row r="1245" spans="1:7" x14ac:dyDescent="0.25">
      <c r="A1245">
        <v>3734</v>
      </c>
      <c r="B1245" t="s">
        <v>8221</v>
      </c>
      <c r="C1245">
        <v>7</v>
      </c>
      <c r="E1245">
        <v>2467</v>
      </c>
      <c r="F1245" t="s">
        <v>8219</v>
      </c>
      <c r="G1245">
        <v>43</v>
      </c>
    </row>
    <row r="1246" spans="1:7" x14ac:dyDescent="0.25">
      <c r="A1246">
        <v>3735</v>
      </c>
      <c r="B1246" t="s">
        <v>8221</v>
      </c>
      <c r="C1246">
        <v>2</v>
      </c>
      <c r="E1246">
        <v>2468</v>
      </c>
      <c r="F1246" t="s">
        <v>8219</v>
      </c>
      <c r="G1246">
        <v>58</v>
      </c>
    </row>
    <row r="1247" spans="1:7" x14ac:dyDescent="0.25">
      <c r="A1247">
        <v>3736</v>
      </c>
      <c r="B1247" t="s">
        <v>8221</v>
      </c>
      <c r="C1247">
        <v>1</v>
      </c>
      <c r="E1247">
        <v>2469</v>
      </c>
      <c r="F1247" t="s">
        <v>8219</v>
      </c>
      <c r="G1247">
        <v>47</v>
      </c>
    </row>
    <row r="1248" spans="1:7" x14ac:dyDescent="0.25">
      <c r="A1248">
        <v>3737</v>
      </c>
      <c r="B1248" t="s">
        <v>8221</v>
      </c>
      <c r="C1248">
        <v>4</v>
      </c>
      <c r="E1248">
        <v>2470</v>
      </c>
      <c r="F1248" t="s">
        <v>8219</v>
      </c>
      <c r="G1248">
        <v>36</v>
      </c>
    </row>
    <row r="1249" spans="1:7" x14ac:dyDescent="0.25">
      <c r="A1249">
        <v>3738</v>
      </c>
      <c r="B1249" t="s">
        <v>8221</v>
      </c>
      <c r="C1249">
        <v>6</v>
      </c>
      <c r="E1249">
        <v>2471</v>
      </c>
      <c r="F1249" t="s">
        <v>8219</v>
      </c>
      <c r="G1249">
        <v>17</v>
      </c>
    </row>
    <row r="1250" spans="1:7" x14ac:dyDescent="0.25">
      <c r="A1250">
        <v>3739</v>
      </c>
      <c r="B1250" t="s">
        <v>8221</v>
      </c>
      <c r="C1250">
        <v>8</v>
      </c>
      <c r="E1250">
        <v>2472</v>
      </c>
      <c r="F1250" t="s">
        <v>8219</v>
      </c>
      <c r="G1250">
        <v>104</v>
      </c>
    </row>
    <row r="1251" spans="1:7" x14ac:dyDescent="0.25">
      <c r="A1251">
        <v>3740</v>
      </c>
      <c r="B1251" t="s">
        <v>8221</v>
      </c>
      <c r="C1251">
        <v>14</v>
      </c>
      <c r="E1251">
        <v>2473</v>
      </c>
      <c r="F1251" t="s">
        <v>8219</v>
      </c>
      <c r="G1251">
        <v>47</v>
      </c>
    </row>
    <row r="1252" spans="1:7" x14ac:dyDescent="0.25">
      <c r="A1252">
        <v>3741</v>
      </c>
      <c r="B1252" t="s">
        <v>8221</v>
      </c>
      <c r="C1252">
        <v>0</v>
      </c>
      <c r="E1252">
        <v>2474</v>
      </c>
      <c r="F1252" t="s">
        <v>8219</v>
      </c>
      <c r="G1252">
        <v>38</v>
      </c>
    </row>
    <row r="1253" spans="1:7" x14ac:dyDescent="0.25">
      <c r="A1253">
        <v>3742</v>
      </c>
      <c r="B1253" t="s">
        <v>8221</v>
      </c>
      <c r="C1253">
        <v>4</v>
      </c>
      <c r="E1253">
        <v>2475</v>
      </c>
      <c r="F1253" t="s">
        <v>8219</v>
      </c>
      <c r="G1253">
        <v>81</v>
      </c>
    </row>
    <row r="1254" spans="1:7" x14ac:dyDescent="0.25">
      <c r="A1254">
        <v>3743</v>
      </c>
      <c r="B1254" t="s">
        <v>8221</v>
      </c>
      <c r="C1254">
        <v>0</v>
      </c>
      <c r="E1254">
        <v>2476</v>
      </c>
      <c r="F1254" t="s">
        <v>8219</v>
      </c>
      <c r="G1254">
        <v>55</v>
      </c>
    </row>
    <row r="1255" spans="1:7" x14ac:dyDescent="0.25">
      <c r="A1255">
        <v>3744</v>
      </c>
      <c r="B1255" t="s">
        <v>8221</v>
      </c>
      <c r="C1255">
        <v>0</v>
      </c>
      <c r="E1255">
        <v>2477</v>
      </c>
      <c r="F1255" t="s">
        <v>8219</v>
      </c>
      <c r="G1255">
        <v>41</v>
      </c>
    </row>
    <row r="1256" spans="1:7" x14ac:dyDescent="0.25">
      <c r="A1256">
        <v>3745</v>
      </c>
      <c r="B1256" t="s">
        <v>8221</v>
      </c>
      <c r="C1256">
        <v>1</v>
      </c>
      <c r="E1256">
        <v>2478</v>
      </c>
      <c r="F1256" t="s">
        <v>8219</v>
      </c>
      <c r="G1256">
        <v>79</v>
      </c>
    </row>
    <row r="1257" spans="1:7" x14ac:dyDescent="0.25">
      <c r="A1257">
        <v>3746</v>
      </c>
      <c r="B1257" t="s">
        <v>8221</v>
      </c>
      <c r="C1257">
        <v>1</v>
      </c>
      <c r="E1257">
        <v>2479</v>
      </c>
      <c r="F1257" t="s">
        <v>8219</v>
      </c>
      <c r="G1257">
        <v>16</v>
      </c>
    </row>
    <row r="1258" spans="1:7" x14ac:dyDescent="0.25">
      <c r="A1258">
        <v>3747</v>
      </c>
      <c r="B1258" t="s">
        <v>8221</v>
      </c>
      <c r="C1258">
        <v>1</v>
      </c>
      <c r="E1258">
        <v>2480</v>
      </c>
      <c r="F1258" t="s">
        <v>8219</v>
      </c>
      <c r="G1258">
        <v>8</v>
      </c>
    </row>
    <row r="1259" spans="1:7" x14ac:dyDescent="0.25">
      <c r="A1259">
        <v>3788</v>
      </c>
      <c r="B1259" t="s">
        <v>8221</v>
      </c>
      <c r="C1259">
        <v>1</v>
      </c>
      <c r="E1259">
        <v>2481</v>
      </c>
      <c r="F1259" t="s">
        <v>8219</v>
      </c>
      <c r="G1259">
        <v>95</v>
      </c>
    </row>
    <row r="1260" spans="1:7" x14ac:dyDescent="0.25">
      <c r="A1260">
        <v>3789</v>
      </c>
      <c r="B1260" t="s">
        <v>8221</v>
      </c>
      <c r="C1260">
        <v>4</v>
      </c>
      <c r="E1260">
        <v>2482</v>
      </c>
      <c r="F1260" t="s">
        <v>8219</v>
      </c>
      <c r="G1260">
        <v>25</v>
      </c>
    </row>
    <row r="1261" spans="1:7" x14ac:dyDescent="0.25">
      <c r="A1261">
        <v>3790</v>
      </c>
      <c r="B1261" t="s">
        <v>8221</v>
      </c>
      <c r="C1261">
        <v>0</v>
      </c>
      <c r="E1261">
        <v>2483</v>
      </c>
      <c r="F1261" t="s">
        <v>8219</v>
      </c>
      <c r="G1261">
        <v>19</v>
      </c>
    </row>
    <row r="1262" spans="1:7" x14ac:dyDescent="0.25">
      <c r="A1262">
        <v>3791</v>
      </c>
      <c r="B1262" t="s">
        <v>8221</v>
      </c>
      <c r="C1262">
        <v>0</v>
      </c>
      <c r="E1262">
        <v>2484</v>
      </c>
      <c r="F1262" t="s">
        <v>8219</v>
      </c>
      <c r="G1262">
        <v>90</v>
      </c>
    </row>
    <row r="1263" spans="1:7" x14ac:dyDescent="0.25">
      <c r="A1263">
        <v>3792</v>
      </c>
      <c r="B1263" t="s">
        <v>8221</v>
      </c>
      <c r="C1263">
        <v>2</v>
      </c>
      <c r="E1263">
        <v>2485</v>
      </c>
      <c r="F1263" t="s">
        <v>8219</v>
      </c>
      <c r="G1263">
        <v>41</v>
      </c>
    </row>
    <row r="1264" spans="1:7" x14ac:dyDescent="0.25">
      <c r="A1264">
        <v>3793</v>
      </c>
      <c r="B1264" t="s">
        <v>8221</v>
      </c>
      <c r="C1264">
        <v>24</v>
      </c>
      <c r="E1264">
        <v>2486</v>
      </c>
      <c r="F1264" t="s">
        <v>8219</v>
      </c>
      <c r="G1264">
        <v>30</v>
      </c>
    </row>
    <row r="1265" spans="1:7" x14ac:dyDescent="0.25">
      <c r="A1265">
        <v>3794</v>
      </c>
      <c r="B1265" t="s">
        <v>8221</v>
      </c>
      <c r="C1265">
        <v>1</v>
      </c>
      <c r="E1265">
        <v>2487</v>
      </c>
      <c r="F1265" t="s">
        <v>8219</v>
      </c>
      <c r="G1265">
        <v>38</v>
      </c>
    </row>
    <row r="1266" spans="1:7" x14ac:dyDescent="0.25">
      <c r="A1266">
        <v>3795</v>
      </c>
      <c r="B1266" t="s">
        <v>8221</v>
      </c>
      <c r="C1266">
        <v>2</v>
      </c>
      <c r="E1266">
        <v>2488</v>
      </c>
      <c r="F1266" t="s">
        <v>8219</v>
      </c>
      <c r="G1266">
        <v>65</v>
      </c>
    </row>
    <row r="1267" spans="1:7" x14ac:dyDescent="0.25">
      <c r="A1267">
        <v>3796</v>
      </c>
      <c r="B1267" t="s">
        <v>8221</v>
      </c>
      <c r="C1267">
        <v>1</v>
      </c>
      <c r="E1267">
        <v>2489</v>
      </c>
      <c r="F1267" t="s">
        <v>8219</v>
      </c>
      <c r="G1267">
        <v>75</v>
      </c>
    </row>
    <row r="1268" spans="1:7" x14ac:dyDescent="0.25">
      <c r="A1268">
        <v>3797</v>
      </c>
      <c r="B1268" t="s">
        <v>8221</v>
      </c>
      <c r="C1268">
        <v>37</v>
      </c>
      <c r="E1268">
        <v>2490</v>
      </c>
      <c r="F1268" t="s">
        <v>8219</v>
      </c>
      <c r="G1268">
        <v>16</v>
      </c>
    </row>
    <row r="1269" spans="1:7" x14ac:dyDescent="0.25">
      <c r="A1269">
        <v>3798</v>
      </c>
      <c r="B1269" t="s">
        <v>8221</v>
      </c>
      <c r="C1269">
        <v>5</v>
      </c>
      <c r="E1269">
        <v>2491</v>
      </c>
      <c r="F1269" t="s">
        <v>8219</v>
      </c>
      <c r="G1269">
        <v>10</v>
      </c>
    </row>
    <row r="1270" spans="1:7" x14ac:dyDescent="0.25">
      <c r="A1270">
        <v>3799</v>
      </c>
      <c r="B1270" t="s">
        <v>8221</v>
      </c>
      <c r="C1270">
        <v>4</v>
      </c>
      <c r="E1270">
        <v>2492</v>
      </c>
      <c r="F1270" t="s">
        <v>8219</v>
      </c>
      <c r="G1270">
        <v>27</v>
      </c>
    </row>
    <row r="1271" spans="1:7" x14ac:dyDescent="0.25">
      <c r="A1271">
        <v>3800</v>
      </c>
      <c r="B1271" t="s">
        <v>8221</v>
      </c>
      <c r="C1271">
        <v>16</v>
      </c>
      <c r="E1271">
        <v>2493</v>
      </c>
      <c r="F1271" t="s">
        <v>8219</v>
      </c>
      <c r="G1271">
        <v>259</v>
      </c>
    </row>
    <row r="1272" spans="1:7" x14ac:dyDescent="0.25">
      <c r="A1272">
        <v>3801</v>
      </c>
      <c r="B1272" t="s">
        <v>8221</v>
      </c>
      <c r="C1272">
        <v>9</v>
      </c>
      <c r="E1272">
        <v>2494</v>
      </c>
      <c r="F1272" t="s">
        <v>8219</v>
      </c>
      <c r="G1272">
        <v>39</v>
      </c>
    </row>
    <row r="1273" spans="1:7" x14ac:dyDescent="0.25">
      <c r="A1273">
        <v>3802</v>
      </c>
      <c r="B1273" t="s">
        <v>8221</v>
      </c>
      <c r="C1273">
        <v>0</v>
      </c>
      <c r="E1273">
        <v>2495</v>
      </c>
      <c r="F1273" t="s">
        <v>8219</v>
      </c>
      <c r="G1273">
        <v>42</v>
      </c>
    </row>
    <row r="1274" spans="1:7" x14ac:dyDescent="0.25">
      <c r="A1274">
        <v>3803</v>
      </c>
      <c r="B1274" t="s">
        <v>8221</v>
      </c>
      <c r="C1274">
        <v>40</v>
      </c>
      <c r="E1274">
        <v>2496</v>
      </c>
      <c r="F1274" t="s">
        <v>8219</v>
      </c>
      <c r="G1274">
        <v>10</v>
      </c>
    </row>
    <row r="1275" spans="1:7" x14ac:dyDescent="0.25">
      <c r="A1275">
        <v>3804</v>
      </c>
      <c r="B1275" t="s">
        <v>8221</v>
      </c>
      <c r="C1275">
        <v>0</v>
      </c>
      <c r="E1275">
        <v>2497</v>
      </c>
      <c r="F1275" t="s">
        <v>8219</v>
      </c>
      <c r="G1275">
        <v>56</v>
      </c>
    </row>
    <row r="1276" spans="1:7" x14ac:dyDescent="0.25">
      <c r="A1276">
        <v>3805</v>
      </c>
      <c r="B1276" t="s">
        <v>8221</v>
      </c>
      <c r="C1276">
        <v>2</v>
      </c>
      <c r="E1276">
        <v>2498</v>
      </c>
      <c r="F1276" t="s">
        <v>8219</v>
      </c>
      <c r="G1276">
        <v>20</v>
      </c>
    </row>
    <row r="1277" spans="1:7" x14ac:dyDescent="0.25">
      <c r="A1277">
        <v>3806</v>
      </c>
      <c r="B1277" t="s">
        <v>8221</v>
      </c>
      <c r="C1277">
        <v>1</v>
      </c>
      <c r="E1277">
        <v>2499</v>
      </c>
      <c r="F1277" t="s">
        <v>8219</v>
      </c>
      <c r="G1277">
        <v>170</v>
      </c>
    </row>
    <row r="1278" spans="1:7" x14ac:dyDescent="0.25">
      <c r="A1278">
        <v>3807</v>
      </c>
      <c r="B1278" t="s">
        <v>8221</v>
      </c>
      <c r="C1278">
        <v>9</v>
      </c>
      <c r="E1278">
        <v>2500</v>
      </c>
      <c r="F1278" t="s">
        <v>8219</v>
      </c>
      <c r="G1278">
        <v>29</v>
      </c>
    </row>
    <row r="1279" spans="1:7" x14ac:dyDescent="0.25">
      <c r="A1279">
        <v>3841</v>
      </c>
      <c r="B1279" t="s">
        <v>8221</v>
      </c>
      <c r="C1279">
        <v>34</v>
      </c>
      <c r="E1279">
        <v>2521</v>
      </c>
      <c r="F1279" t="s">
        <v>8219</v>
      </c>
      <c r="G1279">
        <v>132</v>
      </c>
    </row>
    <row r="1280" spans="1:7" x14ac:dyDescent="0.25">
      <c r="A1280">
        <v>3842</v>
      </c>
      <c r="B1280" t="s">
        <v>8221</v>
      </c>
      <c r="C1280">
        <v>23</v>
      </c>
      <c r="E1280">
        <v>2522</v>
      </c>
      <c r="F1280" t="s">
        <v>8219</v>
      </c>
      <c r="G1280">
        <v>27</v>
      </c>
    </row>
    <row r="1281" spans="1:7" x14ac:dyDescent="0.25">
      <c r="A1281">
        <v>3843</v>
      </c>
      <c r="B1281" t="s">
        <v>8221</v>
      </c>
      <c r="C1281">
        <v>19</v>
      </c>
      <c r="E1281">
        <v>2523</v>
      </c>
      <c r="F1281" t="s">
        <v>8219</v>
      </c>
      <c r="G1281">
        <v>26</v>
      </c>
    </row>
    <row r="1282" spans="1:7" x14ac:dyDescent="0.25">
      <c r="A1282">
        <v>3844</v>
      </c>
      <c r="B1282" t="s">
        <v>8221</v>
      </c>
      <c r="C1282">
        <v>50</v>
      </c>
      <c r="E1282">
        <v>2524</v>
      </c>
      <c r="F1282" t="s">
        <v>8219</v>
      </c>
      <c r="G1282">
        <v>43</v>
      </c>
    </row>
    <row r="1283" spans="1:7" x14ac:dyDescent="0.25">
      <c r="A1283">
        <v>3845</v>
      </c>
      <c r="B1283" t="s">
        <v>8221</v>
      </c>
      <c r="C1283">
        <v>12</v>
      </c>
      <c r="E1283">
        <v>2525</v>
      </c>
      <c r="F1283" t="s">
        <v>8219</v>
      </c>
      <c r="G1283">
        <v>80</v>
      </c>
    </row>
    <row r="1284" spans="1:7" x14ac:dyDescent="0.25">
      <c r="A1284">
        <v>3846</v>
      </c>
      <c r="B1284" t="s">
        <v>8221</v>
      </c>
      <c r="C1284">
        <v>8</v>
      </c>
      <c r="E1284">
        <v>2526</v>
      </c>
      <c r="F1284" t="s">
        <v>8219</v>
      </c>
      <c r="G1284">
        <v>33</v>
      </c>
    </row>
    <row r="1285" spans="1:7" x14ac:dyDescent="0.25">
      <c r="A1285">
        <v>3847</v>
      </c>
      <c r="B1285" t="s">
        <v>8221</v>
      </c>
      <c r="C1285">
        <v>9</v>
      </c>
      <c r="E1285">
        <v>2527</v>
      </c>
      <c r="F1285" t="s">
        <v>8219</v>
      </c>
      <c r="G1285">
        <v>71</v>
      </c>
    </row>
    <row r="1286" spans="1:7" x14ac:dyDescent="0.25">
      <c r="A1286">
        <v>3848</v>
      </c>
      <c r="B1286" t="s">
        <v>8221</v>
      </c>
      <c r="C1286">
        <v>43</v>
      </c>
      <c r="E1286">
        <v>2528</v>
      </c>
      <c r="F1286" t="s">
        <v>8219</v>
      </c>
      <c r="G1286">
        <v>81</v>
      </c>
    </row>
    <row r="1287" spans="1:7" x14ac:dyDescent="0.25">
      <c r="A1287">
        <v>3849</v>
      </c>
      <c r="B1287" t="s">
        <v>8221</v>
      </c>
      <c r="C1287">
        <v>28</v>
      </c>
      <c r="E1287">
        <v>2529</v>
      </c>
      <c r="F1287" t="s">
        <v>8219</v>
      </c>
      <c r="G1287">
        <v>76</v>
      </c>
    </row>
    <row r="1288" spans="1:7" x14ac:dyDescent="0.25">
      <c r="A1288">
        <v>3850</v>
      </c>
      <c r="B1288" t="s">
        <v>8221</v>
      </c>
      <c r="C1288">
        <v>4</v>
      </c>
      <c r="E1288">
        <v>2530</v>
      </c>
      <c r="F1288" t="s">
        <v>8219</v>
      </c>
      <c r="G1288">
        <v>48</v>
      </c>
    </row>
    <row r="1289" spans="1:7" x14ac:dyDescent="0.25">
      <c r="A1289">
        <v>3851</v>
      </c>
      <c r="B1289" t="s">
        <v>8221</v>
      </c>
      <c r="C1289">
        <v>24</v>
      </c>
      <c r="E1289">
        <v>2531</v>
      </c>
      <c r="F1289" t="s">
        <v>8219</v>
      </c>
      <c r="G1289">
        <v>61</v>
      </c>
    </row>
    <row r="1290" spans="1:7" x14ac:dyDescent="0.25">
      <c r="A1290">
        <v>3852</v>
      </c>
      <c r="B1290" t="s">
        <v>8221</v>
      </c>
      <c r="C1290">
        <v>2</v>
      </c>
      <c r="E1290">
        <v>2532</v>
      </c>
      <c r="F1290" t="s">
        <v>8219</v>
      </c>
      <c r="G1290">
        <v>60</v>
      </c>
    </row>
    <row r="1291" spans="1:7" x14ac:dyDescent="0.25">
      <c r="A1291">
        <v>3853</v>
      </c>
      <c r="B1291" t="s">
        <v>8221</v>
      </c>
      <c r="C1291">
        <v>2</v>
      </c>
      <c r="E1291">
        <v>2533</v>
      </c>
      <c r="F1291" t="s">
        <v>8219</v>
      </c>
      <c r="G1291">
        <v>136</v>
      </c>
    </row>
    <row r="1292" spans="1:7" x14ac:dyDescent="0.25">
      <c r="A1292">
        <v>3854</v>
      </c>
      <c r="B1292" t="s">
        <v>8221</v>
      </c>
      <c r="C1292">
        <v>20</v>
      </c>
      <c r="E1292">
        <v>2534</v>
      </c>
      <c r="F1292" t="s">
        <v>8219</v>
      </c>
      <c r="G1292">
        <v>14</v>
      </c>
    </row>
    <row r="1293" spans="1:7" x14ac:dyDescent="0.25">
      <c r="A1293">
        <v>3855</v>
      </c>
      <c r="B1293" t="s">
        <v>8221</v>
      </c>
      <c r="C1293">
        <v>1</v>
      </c>
      <c r="E1293">
        <v>2535</v>
      </c>
      <c r="F1293" t="s">
        <v>8219</v>
      </c>
      <c r="G1293">
        <v>78</v>
      </c>
    </row>
    <row r="1294" spans="1:7" x14ac:dyDescent="0.25">
      <c r="A1294">
        <v>3856</v>
      </c>
      <c r="B1294" t="s">
        <v>8221</v>
      </c>
      <c r="C1294">
        <v>1</v>
      </c>
      <c r="E1294">
        <v>2536</v>
      </c>
      <c r="F1294" t="s">
        <v>8219</v>
      </c>
      <c r="G1294">
        <v>4</v>
      </c>
    </row>
    <row r="1295" spans="1:7" x14ac:dyDescent="0.25">
      <c r="A1295">
        <v>3857</v>
      </c>
      <c r="B1295" t="s">
        <v>8221</v>
      </c>
      <c r="C1295">
        <v>4</v>
      </c>
      <c r="E1295">
        <v>2537</v>
      </c>
      <c r="F1295" t="s">
        <v>8219</v>
      </c>
      <c r="G1295">
        <v>11</v>
      </c>
    </row>
    <row r="1296" spans="1:7" x14ac:dyDescent="0.25">
      <c r="A1296">
        <v>3858</v>
      </c>
      <c r="B1296" t="s">
        <v>8221</v>
      </c>
      <c r="C1296">
        <v>1</v>
      </c>
      <c r="E1296">
        <v>2538</v>
      </c>
      <c r="F1296" t="s">
        <v>8219</v>
      </c>
      <c r="G1296">
        <v>185</v>
      </c>
    </row>
    <row r="1297" spans="1:7" x14ac:dyDescent="0.25">
      <c r="A1297">
        <v>3859</v>
      </c>
      <c r="B1297" t="s">
        <v>8221</v>
      </c>
      <c r="C1297">
        <v>1</v>
      </c>
      <c r="E1297">
        <v>2539</v>
      </c>
      <c r="F1297" t="s">
        <v>8219</v>
      </c>
      <c r="G1297">
        <v>59</v>
      </c>
    </row>
    <row r="1298" spans="1:7" x14ac:dyDescent="0.25">
      <c r="A1298">
        <v>3860</v>
      </c>
      <c r="B1298" t="s">
        <v>8221</v>
      </c>
      <c r="C1298">
        <v>13</v>
      </c>
      <c r="E1298">
        <v>2540</v>
      </c>
      <c r="F1298" t="s">
        <v>8219</v>
      </c>
      <c r="G1298">
        <v>27</v>
      </c>
    </row>
    <row r="1299" spans="1:7" x14ac:dyDescent="0.25">
      <c r="A1299">
        <v>3861</v>
      </c>
      <c r="B1299" t="s">
        <v>8221</v>
      </c>
      <c r="C1299">
        <v>1</v>
      </c>
      <c r="E1299">
        <v>2541</v>
      </c>
      <c r="F1299" t="s">
        <v>8219</v>
      </c>
      <c r="G1299">
        <v>63</v>
      </c>
    </row>
    <row r="1300" spans="1:7" x14ac:dyDescent="0.25">
      <c r="A1300">
        <v>3862</v>
      </c>
      <c r="B1300" t="s">
        <v>8221</v>
      </c>
      <c r="C1300">
        <v>1</v>
      </c>
      <c r="E1300">
        <v>2542</v>
      </c>
      <c r="F1300" t="s">
        <v>8219</v>
      </c>
      <c r="G1300">
        <v>13</v>
      </c>
    </row>
    <row r="1301" spans="1:7" x14ac:dyDescent="0.25">
      <c r="A1301">
        <v>3863</v>
      </c>
      <c r="B1301" t="s">
        <v>8221</v>
      </c>
      <c r="C1301">
        <v>0</v>
      </c>
      <c r="E1301">
        <v>2543</v>
      </c>
      <c r="F1301" t="s">
        <v>8219</v>
      </c>
      <c r="G1301">
        <v>13</v>
      </c>
    </row>
    <row r="1302" spans="1:7" x14ac:dyDescent="0.25">
      <c r="A1302">
        <v>3864</v>
      </c>
      <c r="B1302" t="s">
        <v>8221</v>
      </c>
      <c r="C1302">
        <v>3</v>
      </c>
      <c r="E1302">
        <v>2544</v>
      </c>
      <c r="F1302" t="s">
        <v>8219</v>
      </c>
      <c r="G1302">
        <v>57</v>
      </c>
    </row>
    <row r="1303" spans="1:7" x14ac:dyDescent="0.25">
      <c r="A1303">
        <v>3865</v>
      </c>
      <c r="B1303" t="s">
        <v>8221</v>
      </c>
      <c r="C1303">
        <v>14</v>
      </c>
      <c r="E1303">
        <v>2545</v>
      </c>
      <c r="F1303" t="s">
        <v>8219</v>
      </c>
      <c r="G1303">
        <v>61</v>
      </c>
    </row>
    <row r="1304" spans="1:7" x14ac:dyDescent="0.25">
      <c r="A1304">
        <v>3866</v>
      </c>
      <c r="B1304" t="s">
        <v>8221</v>
      </c>
      <c r="C1304">
        <v>2</v>
      </c>
      <c r="E1304">
        <v>2546</v>
      </c>
      <c r="F1304" t="s">
        <v>8219</v>
      </c>
      <c r="G1304">
        <v>65</v>
      </c>
    </row>
    <row r="1305" spans="1:7" x14ac:dyDescent="0.25">
      <c r="A1305">
        <v>3867</v>
      </c>
      <c r="B1305" t="s">
        <v>8221</v>
      </c>
      <c r="C1305">
        <v>5</v>
      </c>
      <c r="E1305">
        <v>2547</v>
      </c>
      <c r="F1305" t="s">
        <v>8219</v>
      </c>
      <c r="G1305">
        <v>134</v>
      </c>
    </row>
    <row r="1306" spans="1:7" x14ac:dyDescent="0.25">
      <c r="A1306">
        <v>3888</v>
      </c>
      <c r="B1306" t="s">
        <v>8221</v>
      </c>
      <c r="C1306">
        <v>14</v>
      </c>
      <c r="E1306">
        <v>2548</v>
      </c>
      <c r="F1306" t="s">
        <v>8219</v>
      </c>
      <c r="G1306">
        <v>37</v>
      </c>
    </row>
    <row r="1307" spans="1:7" x14ac:dyDescent="0.25">
      <c r="A1307">
        <v>3889</v>
      </c>
      <c r="B1307" t="s">
        <v>8221</v>
      </c>
      <c r="C1307">
        <v>9</v>
      </c>
      <c r="E1307">
        <v>2549</v>
      </c>
      <c r="F1307" t="s">
        <v>8219</v>
      </c>
      <c r="G1307">
        <v>37</v>
      </c>
    </row>
    <row r="1308" spans="1:7" x14ac:dyDescent="0.25">
      <c r="A1308">
        <v>3890</v>
      </c>
      <c r="B1308" t="s">
        <v>8221</v>
      </c>
      <c r="C1308">
        <v>8</v>
      </c>
      <c r="E1308">
        <v>2550</v>
      </c>
      <c r="F1308" t="s">
        <v>8219</v>
      </c>
      <c r="G1308">
        <v>150</v>
      </c>
    </row>
    <row r="1309" spans="1:7" x14ac:dyDescent="0.25">
      <c r="A1309">
        <v>3891</v>
      </c>
      <c r="B1309" t="s">
        <v>8221</v>
      </c>
      <c r="C1309">
        <v>7</v>
      </c>
      <c r="E1309">
        <v>2551</v>
      </c>
      <c r="F1309" t="s">
        <v>8219</v>
      </c>
      <c r="G1309">
        <v>56</v>
      </c>
    </row>
    <row r="1310" spans="1:7" x14ac:dyDescent="0.25">
      <c r="A1310">
        <v>3892</v>
      </c>
      <c r="B1310" t="s">
        <v>8221</v>
      </c>
      <c r="C1310">
        <v>0</v>
      </c>
      <c r="E1310">
        <v>2552</v>
      </c>
      <c r="F1310" t="s">
        <v>8219</v>
      </c>
      <c r="G1310">
        <v>18</v>
      </c>
    </row>
    <row r="1311" spans="1:7" x14ac:dyDescent="0.25">
      <c r="A1311">
        <v>3893</v>
      </c>
      <c r="B1311" t="s">
        <v>8221</v>
      </c>
      <c r="C1311">
        <v>84</v>
      </c>
      <c r="E1311">
        <v>2553</v>
      </c>
      <c r="F1311" t="s">
        <v>8219</v>
      </c>
      <c r="G1311">
        <v>60</v>
      </c>
    </row>
    <row r="1312" spans="1:7" x14ac:dyDescent="0.25">
      <c r="A1312">
        <v>3894</v>
      </c>
      <c r="B1312" t="s">
        <v>8221</v>
      </c>
      <c r="C1312">
        <v>11</v>
      </c>
      <c r="E1312">
        <v>2554</v>
      </c>
      <c r="F1312" t="s">
        <v>8219</v>
      </c>
      <c r="G1312">
        <v>67</v>
      </c>
    </row>
    <row r="1313" spans="1:7" x14ac:dyDescent="0.25">
      <c r="A1313">
        <v>3895</v>
      </c>
      <c r="B1313" t="s">
        <v>8221</v>
      </c>
      <c r="C1313">
        <v>1</v>
      </c>
      <c r="E1313">
        <v>2555</v>
      </c>
      <c r="F1313" t="s">
        <v>8219</v>
      </c>
      <c r="G1313">
        <v>35</v>
      </c>
    </row>
    <row r="1314" spans="1:7" x14ac:dyDescent="0.25">
      <c r="A1314">
        <v>3896</v>
      </c>
      <c r="B1314" t="s">
        <v>8221</v>
      </c>
      <c r="C1314">
        <v>4</v>
      </c>
      <c r="E1314">
        <v>2556</v>
      </c>
      <c r="F1314" t="s">
        <v>8219</v>
      </c>
      <c r="G1314">
        <v>34</v>
      </c>
    </row>
    <row r="1315" spans="1:7" x14ac:dyDescent="0.25">
      <c r="A1315">
        <v>3897</v>
      </c>
      <c r="B1315" t="s">
        <v>8221</v>
      </c>
      <c r="C1315">
        <v>10</v>
      </c>
      <c r="E1315">
        <v>2557</v>
      </c>
      <c r="F1315" t="s">
        <v>8219</v>
      </c>
      <c r="G1315">
        <v>36</v>
      </c>
    </row>
    <row r="1316" spans="1:7" x14ac:dyDescent="0.25">
      <c r="A1316">
        <v>3898</v>
      </c>
      <c r="B1316" t="s">
        <v>8221</v>
      </c>
      <c r="C1316">
        <v>16</v>
      </c>
      <c r="E1316">
        <v>2558</v>
      </c>
      <c r="F1316" t="s">
        <v>8219</v>
      </c>
      <c r="G1316">
        <v>18</v>
      </c>
    </row>
    <row r="1317" spans="1:7" x14ac:dyDescent="0.25">
      <c r="A1317">
        <v>3899</v>
      </c>
      <c r="B1317" t="s">
        <v>8221</v>
      </c>
      <c r="C1317">
        <v>2</v>
      </c>
      <c r="E1317">
        <v>2559</v>
      </c>
      <c r="F1317" t="s">
        <v>8219</v>
      </c>
      <c r="G1317">
        <v>25</v>
      </c>
    </row>
    <row r="1318" spans="1:7" x14ac:dyDescent="0.25">
      <c r="A1318">
        <v>3900</v>
      </c>
      <c r="B1318" t="s">
        <v>8221</v>
      </c>
      <c r="C1318">
        <v>5</v>
      </c>
      <c r="E1318">
        <v>2560</v>
      </c>
      <c r="F1318" t="s">
        <v>8219</v>
      </c>
      <c r="G1318">
        <v>21</v>
      </c>
    </row>
    <row r="1319" spans="1:7" x14ac:dyDescent="0.25">
      <c r="A1319">
        <v>3901</v>
      </c>
      <c r="B1319" t="s">
        <v>8221</v>
      </c>
      <c r="C1319">
        <v>1</v>
      </c>
      <c r="E1319">
        <v>2601</v>
      </c>
      <c r="F1319" t="s">
        <v>8219</v>
      </c>
      <c r="G1319">
        <v>151</v>
      </c>
    </row>
    <row r="1320" spans="1:7" x14ac:dyDescent="0.25">
      <c r="A1320">
        <v>3902</v>
      </c>
      <c r="B1320" t="s">
        <v>8221</v>
      </c>
      <c r="C1320">
        <v>31</v>
      </c>
      <c r="E1320">
        <v>2602</v>
      </c>
      <c r="F1320" t="s">
        <v>8219</v>
      </c>
      <c r="G1320">
        <v>489</v>
      </c>
    </row>
    <row r="1321" spans="1:7" x14ac:dyDescent="0.25">
      <c r="A1321">
        <v>3903</v>
      </c>
      <c r="B1321" t="s">
        <v>8221</v>
      </c>
      <c r="C1321">
        <v>0</v>
      </c>
      <c r="E1321">
        <v>2603</v>
      </c>
      <c r="F1321" t="s">
        <v>8219</v>
      </c>
      <c r="G1321">
        <v>50</v>
      </c>
    </row>
    <row r="1322" spans="1:7" x14ac:dyDescent="0.25">
      <c r="A1322">
        <v>3904</v>
      </c>
      <c r="B1322" t="s">
        <v>8221</v>
      </c>
      <c r="C1322">
        <v>2</v>
      </c>
      <c r="E1322">
        <v>2604</v>
      </c>
      <c r="F1322" t="s">
        <v>8219</v>
      </c>
      <c r="G1322">
        <v>321</v>
      </c>
    </row>
    <row r="1323" spans="1:7" x14ac:dyDescent="0.25">
      <c r="A1323">
        <v>3905</v>
      </c>
      <c r="B1323" t="s">
        <v>8221</v>
      </c>
      <c r="C1323">
        <v>7</v>
      </c>
      <c r="E1323">
        <v>2605</v>
      </c>
      <c r="F1323" t="s">
        <v>8219</v>
      </c>
      <c r="G1323">
        <v>1762</v>
      </c>
    </row>
    <row r="1324" spans="1:7" x14ac:dyDescent="0.25">
      <c r="A1324">
        <v>3906</v>
      </c>
      <c r="B1324" t="s">
        <v>8221</v>
      </c>
      <c r="C1324">
        <v>16</v>
      </c>
      <c r="E1324">
        <v>2606</v>
      </c>
      <c r="F1324" t="s">
        <v>8219</v>
      </c>
      <c r="G1324">
        <v>385</v>
      </c>
    </row>
    <row r="1325" spans="1:7" x14ac:dyDescent="0.25">
      <c r="A1325">
        <v>3907</v>
      </c>
      <c r="B1325" t="s">
        <v>8221</v>
      </c>
      <c r="C1325">
        <v>4</v>
      </c>
      <c r="E1325">
        <v>2607</v>
      </c>
      <c r="F1325" t="s">
        <v>8219</v>
      </c>
      <c r="G1325">
        <v>398</v>
      </c>
    </row>
    <row r="1326" spans="1:7" x14ac:dyDescent="0.25">
      <c r="A1326">
        <v>3908</v>
      </c>
      <c r="B1326" t="s">
        <v>8221</v>
      </c>
      <c r="C1326">
        <v>4</v>
      </c>
      <c r="E1326">
        <v>2608</v>
      </c>
      <c r="F1326" t="s">
        <v>8219</v>
      </c>
      <c r="G1326">
        <v>304</v>
      </c>
    </row>
    <row r="1327" spans="1:7" x14ac:dyDescent="0.25">
      <c r="A1327">
        <v>3909</v>
      </c>
      <c r="B1327" t="s">
        <v>8221</v>
      </c>
      <c r="C1327">
        <v>4</v>
      </c>
      <c r="E1327">
        <v>2609</v>
      </c>
      <c r="F1327" t="s">
        <v>8219</v>
      </c>
      <c r="G1327">
        <v>676</v>
      </c>
    </row>
    <row r="1328" spans="1:7" x14ac:dyDescent="0.25">
      <c r="A1328">
        <v>3910</v>
      </c>
      <c r="B1328" t="s">
        <v>8221</v>
      </c>
      <c r="C1328">
        <v>3</v>
      </c>
      <c r="E1328">
        <v>2610</v>
      </c>
      <c r="F1328" t="s">
        <v>8219</v>
      </c>
      <c r="G1328">
        <v>577</v>
      </c>
    </row>
    <row r="1329" spans="1:7" x14ac:dyDescent="0.25">
      <c r="A1329">
        <v>3911</v>
      </c>
      <c r="B1329" t="s">
        <v>8221</v>
      </c>
      <c r="C1329">
        <v>36</v>
      </c>
      <c r="E1329">
        <v>2611</v>
      </c>
      <c r="F1329" t="s">
        <v>8219</v>
      </c>
      <c r="G1329">
        <v>3663</v>
      </c>
    </row>
    <row r="1330" spans="1:7" x14ac:dyDescent="0.25">
      <c r="A1330">
        <v>3912</v>
      </c>
      <c r="B1330" t="s">
        <v>8221</v>
      </c>
      <c r="C1330">
        <v>1</v>
      </c>
      <c r="E1330">
        <v>2612</v>
      </c>
      <c r="F1330" t="s">
        <v>8219</v>
      </c>
      <c r="G1330">
        <v>294</v>
      </c>
    </row>
    <row r="1331" spans="1:7" x14ac:dyDescent="0.25">
      <c r="A1331">
        <v>3913</v>
      </c>
      <c r="B1331" t="s">
        <v>8221</v>
      </c>
      <c r="C1331">
        <v>7</v>
      </c>
      <c r="E1331">
        <v>2613</v>
      </c>
      <c r="F1331" t="s">
        <v>8219</v>
      </c>
      <c r="G1331">
        <v>28</v>
      </c>
    </row>
    <row r="1332" spans="1:7" x14ac:dyDescent="0.25">
      <c r="A1332">
        <v>3914</v>
      </c>
      <c r="B1332" t="s">
        <v>8221</v>
      </c>
      <c r="C1332">
        <v>27</v>
      </c>
      <c r="E1332">
        <v>2614</v>
      </c>
      <c r="F1332" t="s">
        <v>8219</v>
      </c>
      <c r="G1332">
        <v>100</v>
      </c>
    </row>
    <row r="1333" spans="1:7" x14ac:dyDescent="0.25">
      <c r="A1333">
        <v>3915</v>
      </c>
      <c r="B1333" t="s">
        <v>8221</v>
      </c>
      <c r="C1333">
        <v>1</v>
      </c>
      <c r="E1333">
        <v>2615</v>
      </c>
      <c r="F1333" t="s">
        <v>8219</v>
      </c>
      <c r="G1333">
        <v>72</v>
      </c>
    </row>
    <row r="1334" spans="1:7" x14ac:dyDescent="0.25">
      <c r="A1334">
        <v>3916</v>
      </c>
      <c r="B1334" t="s">
        <v>8221</v>
      </c>
      <c r="C1334">
        <v>0</v>
      </c>
      <c r="E1334">
        <v>2616</v>
      </c>
      <c r="F1334" t="s">
        <v>8219</v>
      </c>
      <c r="G1334">
        <v>238</v>
      </c>
    </row>
    <row r="1335" spans="1:7" x14ac:dyDescent="0.25">
      <c r="A1335">
        <v>3917</v>
      </c>
      <c r="B1335" t="s">
        <v>8221</v>
      </c>
      <c r="C1335">
        <v>1</v>
      </c>
      <c r="E1335">
        <v>2617</v>
      </c>
      <c r="F1335" t="s">
        <v>8219</v>
      </c>
      <c r="G1335">
        <v>159</v>
      </c>
    </row>
    <row r="1336" spans="1:7" x14ac:dyDescent="0.25">
      <c r="A1336">
        <v>3918</v>
      </c>
      <c r="B1336" t="s">
        <v>8221</v>
      </c>
      <c r="C1336">
        <v>3</v>
      </c>
      <c r="E1336">
        <v>2618</v>
      </c>
      <c r="F1336" t="s">
        <v>8219</v>
      </c>
      <c r="G1336">
        <v>77</v>
      </c>
    </row>
    <row r="1337" spans="1:7" x14ac:dyDescent="0.25">
      <c r="A1337">
        <v>3919</v>
      </c>
      <c r="B1337" t="s">
        <v>8221</v>
      </c>
      <c r="C1337">
        <v>3</v>
      </c>
      <c r="E1337">
        <v>2619</v>
      </c>
      <c r="F1337" t="s">
        <v>8219</v>
      </c>
      <c r="G1337">
        <v>53</v>
      </c>
    </row>
    <row r="1338" spans="1:7" x14ac:dyDescent="0.25">
      <c r="A1338">
        <v>3920</v>
      </c>
      <c r="B1338" t="s">
        <v>8221</v>
      </c>
      <c r="C1338">
        <v>3</v>
      </c>
      <c r="E1338">
        <v>2620</v>
      </c>
      <c r="F1338" t="s">
        <v>8219</v>
      </c>
      <c r="G1338">
        <v>1251</v>
      </c>
    </row>
    <row r="1339" spans="1:7" x14ac:dyDescent="0.25">
      <c r="A1339">
        <v>3921</v>
      </c>
      <c r="B1339" t="s">
        <v>8221</v>
      </c>
      <c r="C1339">
        <v>0</v>
      </c>
      <c r="E1339">
        <v>2621</v>
      </c>
      <c r="F1339" t="s">
        <v>8219</v>
      </c>
      <c r="G1339">
        <v>465</v>
      </c>
    </row>
    <row r="1340" spans="1:7" x14ac:dyDescent="0.25">
      <c r="A1340">
        <v>3922</v>
      </c>
      <c r="B1340" t="s">
        <v>8221</v>
      </c>
      <c r="C1340">
        <v>6</v>
      </c>
      <c r="E1340">
        <v>2622</v>
      </c>
      <c r="F1340" t="s">
        <v>8219</v>
      </c>
      <c r="G1340">
        <v>74</v>
      </c>
    </row>
    <row r="1341" spans="1:7" x14ac:dyDescent="0.25">
      <c r="A1341">
        <v>3923</v>
      </c>
      <c r="B1341" t="s">
        <v>8221</v>
      </c>
      <c r="C1341">
        <v>17</v>
      </c>
      <c r="E1341">
        <v>2623</v>
      </c>
      <c r="F1341" t="s">
        <v>8219</v>
      </c>
      <c r="G1341">
        <v>62</v>
      </c>
    </row>
    <row r="1342" spans="1:7" x14ac:dyDescent="0.25">
      <c r="A1342">
        <v>3924</v>
      </c>
      <c r="B1342" t="s">
        <v>8221</v>
      </c>
      <c r="C1342">
        <v>40</v>
      </c>
      <c r="E1342">
        <v>2624</v>
      </c>
      <c r="F1342" t="s">
        <v>8219</v>
      </c>
      <c r="G1342">
        <v>3468</v>
      </c>
    </row>
    <row r="1343" spans="1:7" x14ac:dyDescent="0.25">
      <c r="A1343">
        <v>3925</v>
      </c>
      <c r="B1343" t="s">
        <v>8221</v>
      </c>
      <c r="C1343">
        <v>3</v>
      </c>
      <c r="E1343">
        <v>2625</v>
      </c>
      <c r="F1343" t="s">
        <v>8219</v>
      </c>
      <c r="G1343">
        <v>52</v>
      </c>
    </row>
    <row r="1344" spans="1:7" x14ac:dyDescent="0.25">
      <c r="A1344">
        <v>3926</v>
      </c>
      <c r="B1344" t="s">
        <v>8221</v>
      </c>
      <c r="C1344">
        <v>1</v>
      </c>
      <c r="E1344">
        <v>2626</v>
      </c>
      <c r="F1344" t="s">
        <v>8219</v>
      </c>
      <c r="G1344">
        <v>50</v>
      </c>
    </row>
    <row r="1345" spans="1:7" x14ac:dyDescent="0.25">
      <c r="A1345">
        <v>3927</v>
      </c>
      <c r="B1345" t="s">
        <v>8221</v>
      </c>
      <c r="C1345">
        <v>2</v>
      </c>
      <c r="E1345">
        <v>2627</v>
      </c>
      <c r="F1345" t="s">
        <v>8219</v>
      </c>
      <c r="G1345">
        <v>45</v>
      </c>
    </row>
    <row r="1346" spans="1:7" x14ac:dyDescent="0.25">
      <c r="A1346">
        <v>3928</v>
      </c>
      <c r="B1346" t="s">
        <v>8221</v>
      </c>
      <c r="C1346">
        <v>7</v>
      </c>
      <c r="E1346">
        <v>2628</v>
      </c>
      <c r="F1346" t="s">
        <v>8219</v>
      </c>
      <c r="G1346">
        <v>21</v>
      </c>
    </row>
    <row r="1347" spans="1:7" x14ac:dyDescent="0.25">
      <c r="A1347">
        <v>3929</v>
      </c>
      <c r="B1347" t="s">
        <v>8221</v>
      </c>
      <c r="C1347">
        <v>14</v>
      </c>
      <c r="E1347">
        <v>2629</v>
      </c>
      <c r="F1347" t="s">
        <v>8219</v>
      </c>
      <c r="G1347">
        <v>100</v>
      </c>
    </row>
    <row r="1348" spans="1:7" x14ac:dyDescent="0.25">
      <c r="A1348">
        <v>3930</v>
      </c>
      <c r="B1348" t="s">
        <v>8221</v>
      </c>
      <c r="C1348">
        <v>0</v>
      </c>
      <c r="E1348">
        <v>2630</v>
      </c>
      <c r="F1348" t="s">
        <v>8219</v>
      </c>
      <c r="G1348">
        <v>81</v>
      </c>
    </row>
    <row r="1349" spans="1:7" x14ac:dyDescent="0.25">
      <c r="A1349">
        <v>3931</v>
      </c>
      <c r="B1349" t="s">
        <v>8221</v>
      </c>
      <c r="C1349">
        <v>0</v>
      </c>
      <c r="E1349">
        <v>2631</v>
      </c>
      <c r="F1349" t="s">
        <v>8219</v>
      </c>
      <c r="G1349">
        <v>286</v>
      </c>
    </row>
    <row r="1350" spans="1:7" x14ac:dyDescent="0.25">
      <c r="A1350">
        <v>3932</v>
      </c>
      <c r="B1350" t="s">
        <v>8221</v>
      </c>
      <c r="C1350">
        <v>1</v>
      </c>
      <c r="E1350">
        <v>2632</v>
      </c>
      <c r="F1350" t="s">
        <v>8219</v>
      </c>
      <c r="G1350">
        <v>42</v>
      </c>
    </row>
    <row r="1351" spans="1:7" x14ac:dyDescent="0.25">
      <c r="A1351">
        <v>3933</v>
      </c>
      <c r="B1351" t="s">
        <v>8221</v>
      </c>
      <c r="C1351">
        <v>12</v>
      </c>
      <c r="E1351">
        <v>2633</v>
      </c>
      <c r="F1351" t="s">
        <v>8219</v>
      </c>
      <c r="G1351">
        <v>199</v>
      </c>
    </row>
    <row r="1352" spans="1:7" x14ac:dyDescent="0.25">
      <c r="A1352">
        <v>3934</v>
      </c>
      <c r="B1352" t="s">
        <v>8221</v>
      </c>
      <c r="C1352">
        <v>12</v>
      </c>
      <c r="E1352">
        <v>2634</v>
      </c>
      <c r="F1352" t="s">
        <v>8219</v>
      </c>
      <c r="G1352">
        <v>25</v>
      </c>
    </row>
    <row r="1353" spans="1:7" x14ac:dyDescent="0.25">
      <c r="A1353">
        <v>3935</v>
      </c>
      <c r="B1353" t="s">
        <v>8221</v>
      </c>
      <c r="C1353">
        <v>23</v>
      </c>
      <c r="E1353">
        <v>2635</v>
      </c>
      <c r="F1353" t="s">
        <v>8219</v>
      </c>
      <c r="G1353">
        <v>84</v>
      </c>
    </row>
    <row r="1354" spans="1:7" x14ac:dyDescent="0.25">
      <c r="A1354">
        <v>3936</v>
      </c>
      <c r="B1354" t="s">
        <v>8221</v>
      </c>
      <c r="C1354">
        <v>0</v>
      </c>
      <c r="E1354">
        <v>2636</v>
      </c>
      <c r="F1354" t="s">
        <v>8219</v>
      </c>
      <c r="G1354">
        <v>50</v>
      </c>
    </row>
    <row r="1355" spans="1:7" x14ac:dyDescent="0.25">
      <c r="A1355">
        <v>3937</v>
      </c>
      <c r="B1355" t="s">
        <v>8221</v>
      </c>
      <c r="C1355">
        <v>10</v>
      </c>
      <c r="E1355">
        <v>2637</v>
      </c>
      <c r="F1355" t="s">
        <v>8219</v>
      </c>
      <c r="G1355">
        <v>26</v>
      </c>
    </row>
    <row r="1356" spans="1:7" x14ac:dyDescent="0.25">
      <c r="A1356">
        <v>3938</v>
      </c>
      <c r="B1356" t="s">
        <v>8221</v>
      </c>
      <c r="C1356">
        <v>5</v>
      </c>
      <c r="E1356">
        <v>2638</v>
      </c>
      <c r="F1356" t="s">
        <v>8219</v>
      </c>
      <c r="G1356">
        <v>14</v>
      </c>
    </row>
    <row r="1357" spans="1:7" x14ac:dyDescent="0.25">
      <c r="A1357">
        <v>3939</v>
      </c>
      <c r="B1357" t="s">
        <v>8221</v>
      </c>
      <c r="C1357">
        <v>1</v>
      </c>
      <c r="E1357">
        <v>2639</v>
      </c>
      <c r="F1357" t="s">
        <v>8219</v>
      </c>
      <c r="G1357">
        <v>49</v>
      </c>
    </row>
    <row r="1358" spans="1:7" x14ac:dyDescent="0.25">
      <c r="A1358">
        <v>3940</v>
      </c>
      <c r="B1358" t="s">
        <v>8221</v>
      </c>
      <c r="C1358">
        <v>2</v>
      </c>
      <c r="E1358">
        <v>2640</v>
      </c>
      <c r="F1358" t="s">
        <v>8219</v>
      </c>
      <c r="G1358">
        <v>69</v>
      </c>
    </row>
    <row r="1359" spans="1:7" x14ac:dyDescent="0.25">
      <c r="A1359">
        <v>3941</v>
      </c>
      <c r="B1359" t="s">
        <v>8221</v>
      </c>
      <c r="C1359">
        <v>2</v>
      </c>
      <c r="E1359">
        <v>2661</v>
      </c>
      <c r="F1359" t="s">
        <v>8219</v>
      </c>
      <c r="G1359">
        <v>60</v>
      </c>
    </row>
    <row r="1360" spans="1:7" x14ac:dyDescent="0.25">
      <c r="A1360">
        <v>3942</v>
      </c>
      <c r="B1360" t="s">
        <v>8221</v>
      </c>
      <c r="C1360">
        <v>0</v>
      </c>
      <c r="E1360">
        <v>2662</v>
      </c>
      <c r="F1360" t="s">
        <v>8219</v>
      </c>
      <c r="G1360">
        <v>80</v>
      </c>
    </row>
    <row r="1361" spans="1:7" x14ac:dyDescent="0.25">
      <c r="A1361">
        <v>3943</v>
      </c>
      <c r="B1361" t="s">
        <v>8221</v>
      </c>
      <c r="C1361">
        <v>13</v>
      </c>
      <c r="E1361">
        <v>2663</v>
      </c>
      <c r="F1361" t="s">
        <v>8219</v>
      </c>
      <c r="G1361">
        <v>56</v>
      </c>
    </row>
    <row r="1362" spans="1:7" x14ac:dyDescent="0.25">
      <c r="A1362">
        <v>3944</v>
      </c>
      <c r="B1362" t="s">
        <v>8221</v>
      </c>
      <c r="C1362">
        <v>0</v>
      </c>
      <c r="E1362">
        <v>2664</v>
      </c>
      <c r="F1362" t="s">
        <v>8219</v>
      </c>
      <c r="G1362">
        <v>104</v>
      </c>
    </row>
    <row r="1363" spans="1:7" x14ac:dyDescent="0.25">
      <c r="A1363">
        <v>3945</v>
      </c>
      <c r="B1363" t="s">
        <v>8221</v>
      </c>
      <c r="C1363">
        <v>1</v>
      </c>
      <c r="E1363">
        <v>2665</v>
      </c>
      <c r="F1363" t="s">
        <v>8219</v>
      </c>
      <c r="G1363">
        <v>46</v>
      </c>
    </row>
    <row r="1364" spans="1:7" x14ac:dyDescent="0.25">
      <c r="A1364">
        <v>3946</v>
      </c>
      <c r="B1364" t="s">
        <v>8221</v>
      </c>
      <c r="C1364">
        <v>5</v>
      </c>
      <c r="E1364">
        <v>2666</v>
      </c>
      <c r="F1364" t="s">
        <v>8219</v>
      </c>
      <c r="G1364">
        <v>206</v>
      </c>
    </row>
    <row r="1365" spans="1:7" x14ac:dyDescent="0.25">
      <c r="A1365">
        <v>3947</v>
      </c>
      <c r="B1365" t="s">
        <v>8221</v>
      </c>
      <c r="C1365">
        <v>2</v>
      </c>
      <c r="E1365">
        <v>2667</v>
      </c>
      <c r="F1365" t="s">
        <v>8219</v>
      </c>
      <c r="G1365">
        <v>18</v>
      </c>
    </row>
    <row r="1366" spans="1:7" x14ac:dyDescent="0.25">
      <c r="A1366">
        <v>3948</v>
      </c>
      <c r="B1366" t="s">
        <v>8221</v>
      </c>
      <c r="C1366">
        <v>0</v>
      </c>
      <c r="E1366">
        <v>2668</v>
      </c>
      <c r="F1366" t="s">
        <v>8219</v>
      </c>
      <c r="G1366">
        <v>28</v>
      </c>
    </row>
    <row r="1367" spans="1:7" x14ac:dyDescent="0.25">
      <c r="A1367">
        <v>3949</v>
      </c>
      <c r="B1367" t="s">
        <v>8221</v>
      </c>
      <c r="C1367">
        <v>32</v>
      </c>
      <c r="E1367">
        <v>2669</v>
      </c>
      <c r="F1367" t="s">
        <v>8219</v>
      </c>
      <c r="G1367">
        <v>11</v>
      </c>
    </row>
    <row r="1368" spans="1:7" x14ac:dyDescent="0.25">
      <c r="A1368">
        <v>3950</v>
      </c>
      <c r="B1368" t="s">
        <v>8221</v>
      </c>
      <c r="C1368">
        <v>1</v>
      </c>
      <c r="E1368">
        <v>2706</v>
      </c>
      <c r="F1368" t="s">
        <v>8219</v>
      </c>
      <c r="G1368">
        <v>263</v>
      </c>
    </row>
    <row r="1369" spans="1:7" x14ac:dyDescent="0.25">
      <c r="A1369">
        <v>3951</v>
      </c>
      <c r="B1369" t="s">
        <v>8221</v>
      </c>
      <c r="C1369">
        <v>1</v>
      </c>
      <c r="E1369">
        <v>2707</v>
      </c>
      <c r="F1369" t="s">
        <v>8219</v>
      </c>
      <c r="G1369">
        <v>394</v>
      </c>
    </row>
    <row r="1370" spans="1:7" x14ac:dyDescent="0.25">
      <c r="A1370">
        <v>3952</v>
      </c>
      <c r="B1370" t="s">
        <v>8221</v>
      </c>
      <c r="C1370">
        <v>1</v>
      </c>
      <c r="E1370">
        <v>2708</v>
      </c>
      <c r="F1370" t="s">
        <v>8219</v>
      </c>
      <c r="G1370">
        <v>1049</v>
      </c>
    </row>
    <row r="1371" spans="1:7" x14ac:dyDescent="0.25">
      <c r="A1371">
        <v>3953</v>
      </c>
      <c r="B1371" t="s">
        <v>8221</v>
      </c>
      <c r="C1371">
        <v>0</v>
      </c>
      <c r="E1371">
        <v>2709</v>
      </c>
      <c r="F1371" t="s">
        <v>8219</v>
      </c>
      <c r="G1371">
        <v>308</v>
      </c>
    </row>
    <row r="1372" spans="1:7" x14ac:dyDescent="0.25">
      <c r="A1372">
        <v>3954</v>
      </c>
      <c r="B1372" t="s">
        <v>8221</v>
      </c>
      <c r="C1372">
        <v>0</v>
      </c>
      <c r="E1372">
        <v>2710</v>
      </c>
      <c r="F1372" t="s">
        <v>8219</v>
      </c>
      <c r="G1372">
        <v>1088</v>
      </c>
    </row>
    <row r="1373" spans="1:7" x14ac:dyDescent="0.25">
      <c r="A1373">
        <v>3955</v>
      </c>
      <c r="B1373" t="s">
        <v>8221</v>
      </c>
      <c r="C1373">
        <v>8</v>
      </c>
      <c r="E1373">
        <v>2711</v>
      </c>
      <c r="F1373" t="s">
        <v>8219</v>
      </c>
      <c r="G1373">
        <v>73</v>
      </c>
    </row>
    <row r="1374" spans="1:7" x14ac:dyDescent="0.25">
      <c r="A1374">
        <v>3956</v>
      </c>
      <c r="B1374" t="s">
        <v>8221</v>
      </c>
      <c r="C1374">
        <v>0</v>
      </c>
      <c r="E1374">
        <v>2712</v>
      </c>
      <c r="F1374" t="s">
        <v>8219</v>
      </c>
      <c r="G1374">
        <v>143</v>
      </c>
    </row>
    <row r="1375" spans="1:7" x14ac:dyDescent="0.25">
      <c r="A1375">
        <v>3957</v>
      </c>
      <c r="B1375" t="s">
        <v>8221</v>
      </c>
      <c r="C1375">
        <v>1</v>
      </c>
      <c r="E1375">
        <v>2713</v>
      </c>
      <c r="F1375" t="s">
        <v>8219</v>
      </c>
      <c r="G1375">
        <v>1420</v>
      </c>
    </row>
    <row r="1376" spans="1:7" x14ac:dyDescent="0.25">
      <c r="A1376">
        <v>3958</v>
      </c>
      <c r="B1376" t="s">
        <v>8221</v>
      </c>
      <c r="C1376">
        <v>16</v>
      </c>
      <c r="E1376">
        <v>2714</v>
      </c>
      <c r="F1376" t="s">
        <v>8219</v>
      </c>
      <c r="G1376">
        <v>305</v>
      </c>
    </row>
    <row r="1377" spans="1:7" x14ac:dyDescent="0.25">
      <c r="A1377">
        <v>3959</v>
      </c>
      <c r="B1377" t="s">
        <v>8221</v>
      </c>
      <c r="C1377">
        <v>12</v>
      </c>
      <c r="E1377">
        <v>2715</v>
      </c>
      <c r="F1377" t="s">
        <v>8219</v>
      </c>
      <c r="G1377">
        <v>551</v>
      </c>
    </row>
    <row r="1378" spans="1:7" x14ac:dyDescent="0.25">
      <c r="A1378">
        <v>3960</v>
      </c>
      <c r="B1378" t="s">
        <v>8221</v>
      </c>
      <c r="C1378">
        <v>4</v>
      </c>
      <c r="E1378">
        <v>2716</v>
      </c>
      <c r="F1378" t="s">
        <v>8219</v>
      </c>
      <c r="G1378">
        <v>187</v>
      </c>
    </row>
    <row r="1379" spans="1:7" x14ac:dyDescent="0.25">
      <c r="A1379">
        <v>3961</v>
      </c>
      <c r="B1379" t="s">
        <v>8221</v>
      </c>
      <c r="C1379">
        <v>2</v>
      </c>
      <c r="E1379">
        <v>2717</v>
      </c>
      <c r="F1379" t="s">
        <v>8219</v>
      </c>
      <c r="G1379">
        <v>325</v>
      </c>
    </row>
    <row r="1380" spans="1:7" x14ac:dyDescent="0.25">
      <c r="A1380">
        <v>3962</v>
      </c>
      <c r="B1380" t="s">
        <v>8221</v>
      </c>
      <c r="C1380">
        <v>3</v>
      </c>
      <c r="E1380">
        <v>2718</v>
      </c>
      <c r="F1380" t="s">
        <v>8219</v>
      </c>
      <c r="G1380">
        <v>148</v>
      </c>
    </row>
    <row r="1381" spans="1:7" x14ac:dyDescent="0.25">
      <c r="A1381">
        <v>3963</v>
      </c>
      <c r="B1381" t="s">
        <v>8221</v>
      </c>
      <c r="C1381">
        <v>0</v>
      </c>
      <c r="E1381">
        <v>2719</v>
      </c>
      <c r="F1381" t="s">
        <v>8219</v>
      </c>
      <c r="G1381">
        <v>69</v>
      </c>
    </row>
    <row r="1382" spans="1:7" x14ac:dyDescent="0.25">
      <c r="A1382">
        <v>3964</v>
      </c>
      <c r="B1382" t="s">
        <v>8221</v>
      </c>
      <c r="C1382">
        <v>3</v>
      </c>
      <c r="E1382">
        <v>2720</v>
      </c>
      <c r="F1382" t="s">
        <v>8219</v>
      </c>
      <c r="G1382">
        <v>173</v>
      </c>
    </row>
    <row r="1383" spans="1:7" x14ac:dyDescent="0.25">
      <c r="A1383">
        <v>3965</v>
      </c>
      <c r="B1383" t="s">
        <v>8221</v>
      </c>
      <c r="C1383">
        <v>4</v>
      </c>
      <c r="E1383">
        <v>2721</v>
      </c>
      <c r="F1383" t="s">
        <v>8219</v>
      </c>
      <c r="G1383">
        <v>269</v>
      </c>
    </row>
    <row r="1384" spans="1:7" x14ac:dyDescent="0.25">
      <c r="A1384">
        <v>3966</v>
      </c>
      <c r="B1384" t="s">
        <v>8221</v>
      </c>
      <c r="C1384">
        <v>2</v>
      </c>
      <c r="E1384">
        <v>2722</v>
      </c>
      <c r="F1384" t="s">
        <v>8219</v>
      </c>
      <c r="G1384">
        <v>185</v>
      </c>
    </row>
    <row r="1385" spans="1:7" x14ac:dyDescent="0.25">
      <c r="A1385">
        <v>3967</v>
      </c>
      <c r="B1385" t="s">
        <v>8221</v>
      </c>
      <c r="C1385">
        <v>10</v>
      </c>
      <c r="E1385">
        <v>2723</v>
      </c>
      <c r="F1385" t="s">
        <v>8219</v>
      </c>
      <c r="G1385">
        <v>176</v>
      </c>
    </row>
    <row r="1386" spans="1:7" x14ac:dyDescent="0.25">
      <c r="A1386">
        <v>3968</v>
      </c>
      <c r="B1386" t="s">
        <v>8221</v>
      </c>
      <c r="C1386">
        <v>11</v>
      </c>
      <c r="E1386">
        <v>2724</v>
      </c>
      <c r="F1386" t="s">
        <v>8219</v>
      </c>
      <c r="G1386">
        <v>1019</v>
      </c>
    </row>
    <row r="1387" spans="1:7" x14ac:dyDescent="0.25">
      <c r="A1387">
        <v>3969</v>
      </c>
      <c r="B1387" t="s">
        <v>8221</v>
      </c>
      <c r="C1387">
        <v>6</v>
      </c>
      <c r="E1387">
        <v>2725</v>
      </c>
      <c r="F1387" t="s">
        <v>8219</v>
      </c>
      <c r="G1387">
        <v>113</v>
      </c>
    </row>
    <row r="1388" spans="1:7" x14ac:dyDescent="0.25">
      <c r="A1388">
        <v>3970</v>
      </c>
      <c r="B1388" t="s">
        <v>8221</v>
      </c>
      <c r="C1388">
        <v>2</v>
      </c>
      <c r="E1388">
        <v>2726</v>
      </c>
      <c r="F1388" t="s">
        <v>8219</v>
      </c>
      <c r="G1388">
        <v>404</v>
      </c>
    </row>
    <row r="1389" spans="1:7" x14ac:dyDescent="0.25">
      <c r="A1389">
        <v>3971</v>
      </c>
      <c r="B1389" t="s">
        <v>8221</v>
      </c>
      <c r="C1389">
        <v>6</v>
      </c>
      <c r="E1389">
        <v>2727</v>
      </c>
      <c r="F1389" t="s">
        <v>8219</v>
      </c>
      <c r="G1389">
        <v>707</v>
      </c>
    </row>
    <row r="1390" spans="1:7" x14ac:dyDescent="0.25">
      <c r="A1390">
        <v>3972</v>
      </c>
      <c r="B1390" t="s">
        <v>8221</v>
      </c>
      <c r="C1390">
        <v>8</v>
      </c>
      <c r="E1390">
        <v>2728</v>
      </c>
      <c r="F1390" t="s">
        <v>8219</v>
      </c>
      <c r="G1390">
        <v>392</v>
      </c>
    </row>
    <row r="1391" spans="1:7" x14ac:dyDescent="0.25">
      <c r="A1391">
        <v>3973</v>
      </c>
      <c r="B1391" t="s">
        <v>8221</v>
      </c>
      <c r="C1391">
        <v>37</v>
      </c>
      <c r="E1391">
        <v>2729</v>
      </c>
      <c r="F1391" t="s">
        <v>8219</v>
      </c>
      <c r="G1391">
        <v>23</v>
      </c>
    </row>
    <row r="1392" spans="1:7" x14ac:dyDescent="0.25">
      <c r="A1392">
        <v>3974</v>
      </c>
      <c r="B1392" t="s">
        <v>8221</v>
      </c>
      <c r="C1392">
        <v>11</v>
      </c>
      <c r="E1392">
        <v>2730</v>
      </c>
      <c r="F1392" t="s">
        <v>8219</v>
      </c>
      <c r="G1392">
        <v>682</v>
      </c>
    </row>
    <row r="1393" spans="1:7" x14ac:dyDescent="0.25">
      <c r="A1393">
        <v>3975</v>
      </c>
      <c r="B1393" t="s">
        <v>8221</v>
      </c>
      <c r="C1393">
        <v>0</v>
      </c>
      <c r="E1393">
        <v>2731</v>
      </c>
      <c r="F1393" t="s">
        <v>8219</v>
      </c>
      <c r="G1393">
        <v>37</v>
      </c>
    </row>
    <row r="1394" spans="1:7" x14ac:dyDescent="0.25">
      <c r="A1394">
        <v>3976</v>
      </c>
      <c r="B1394" t="s">
        <v>8221</v>
      </c>
      <c r="C1394">
        <v>10</v>
      </c>
      <c r="E1394">
        <v>2732</v>
      </c>
      <c r="F1394" t="s">
        <v>8219</v>
      </c>
      <c r="G1394">
        <v>146</v>
      </c>
    </row>
    <row r="1395" spans="1:7" x14ac:dyDescent="0.25">
      <c r="A1395">
        <v>3977</v>
      </c>
      <c r="B1395" t="s">
        <v>8221</v>
      </c>
      <c r="C1395">
        <v>6</v>
      </c>
      <c r="E1395">
        <v>2733</v>
      </c>
      <c r="F1395" t="s">
        <v>8219</v>
      </c>
      <c r="G1395">
        <v>119</v>
      </c>
    </row>
    <row r="1396" spans="1:7" x14ac:dyDescent="0.25">
      <c r="A1396">
        <v>3978</v>
      </c>
      <c r="B1396" t="s">
        <v>8221</v>
      </c>
      <c r="C1396">
        <v>8</v>
      </c>
      <c r="E1396">
        <v>2734</v>
      </c>
      <c r="F1396" t="s">
        <v>8219</v>
      </c>
      <c r="G1396">
        <v>163</v>
      </c>
    </row>
    <row r="1397" spans="1:7" x14ac:dyDescent="0.25">
      <c r="A1397">
        <v>3979</v>
      </c>
      <c r="B1397" t="s">
        <v>8221</v>
      </c>
      <c r="C1397">
        <v>6</v>
      </c>
      <c r="E1397">
        <v>2735</v>
      </c>
      <c r="F1397" t="s">
        <v>8219</v>
      </c>
      <c r="G1397">
        <v>339</v>
      </c>
    </row>
    <row r="1398" spans="1:7" x14ac:dyDescent="0.25">
      <c r="A1398">
        <v>3980</v>
      </c>
      <c r="B1398" t="s">
        <v>8221</v>
      </c>
      <c r="C1398">
        <v>7</v>
      </c>
      <c r="E1398">
        <v>2736</v>
      </c>
      <c r="F1398" t="s">
        <v>8219</v>
      </c>
      <c r="G1398">
        <v>58</v>
      </c>
    </row>
    <row r="1399" spans="1:7" x14ac:dyDescent="0.25">
      <c r="A1399">
        <v>3981</v>
      </c>
      <c r="B1399" t="s">
        <v>8221</v>
      </c>
      <c r="C1399">
        <v>7</v>
      </c>
      <c r="E1399">
        <v>2737</v>
      </c>
      <c r="F1399" t="s">
        <v>8219</v>
      </c>
      <c r="G1399">
        <v>456</v>
      </c>
    </row>
    <row r="1400" spans="1:7" x14ac:dyDescent="0.25">
      <c r="A1400">
        <v>3982</v>
      </c>
      <c r="B1400" t="s">
        <v>8221</v>
      </c>
      <c r="C1400">
        <v>5</v>
      </c>
      <c r="E1400">
        <v>2738</v>
      </c>
      <c r="F1400" t="s">
        <v>8219</v>
      </c>
      <c r="G1400">
        <v>15</v>
      </c>
    </row>
    <row r="1401" spans="1:7" x14ac:dyDescent="0.25">
      <c r="A1401">
        <v>3983</v>
      </c>
      <c r="B1401" t="s">
        <v>8221</v>
      </c>
      <c r="C1401">
        <v>46</v>
      </c>
      <c r="E1401">
        <v>2739</v>
      </c>
      <c r="F1401" t="s">
        <v>8219</v>
      </c>
      <c r="G1401">
        <v>191</v>
      </c>
    </row>
    <row r="1402" spans="1:7" x14ac:dyDescent="0.25">
      <c r="A1402">
        <v>3984</v>
      </c>
      <c r="B1402" t="s">
        <v>8221</v>
      </c>
      <c r="C1402">
        <v>10</v>
      </c>
      <c r="E1402">
        <v>2740</v>
      </c>
      <c r="F1402" t="s">
        <v>8219</v>
      </c>
      <c r="G1402">
        <v>17</v>
      </c>
    </row>
    <row r="1403" spans="1:7" x14ac:dyDescent="0.25">
      <c r="A1403">
        <v>3985</v>
      </c>
      <c r="B1403" t="s">
        <v>8221</v>
      </c>
      <c r="C1403">
        <v>19</v>
      </c>
      <c r="E1403">
        <v>2781</v>
      </c>
      <c r="F1403" t="s">
        <v>8219</v>
      </c>
      <c r="G1403">
        <v>28</v>
      </c>
    </row>
    <row r="1404" spans="1:7" x14ac:dyDescent="0.25">
      <c r="A1404">
        <v>3986</v>
      </c>
      <c r="B1404" t="s">
        <v>8221</v>
      </c>
      <c r="C1404">
        <v>13</v>
      </c>
      <c r="E1404">
        <v>2782</v>
      </c>
      <c r="F1404" t="s">
        <v>8219</v>
      </c>
      <c r="G1404">
        <v>18</v>
      </c>
    </row>
    <row r="1405" spans="1:7" x14ac:dyDescent="0.25">
      <c r="A1405">
        <v>3987</v>
      </c>
      <c r="B1405" t="s">
        <v>8221</v>
      </c>
      <c r="C1405">
        <v>13</v>
      </c>
      <c r="E1405">
        <v>2783</v>
      </c>
      <c r="F1405" t="s">
        <v>8219</v>
      </c>
      <c r="G1405">
        <v>61</v>
      </c>
    </row>
    <row r="1406" spans="1:7" x14ac:dyDescent="0.25">
      <c r="A1406">
        <v>3988</v>
      </c>
      <c r="B1406" t="s">
        <v>8221</v>
      </c>
      <c r="C1406">
        <v>4</v>
      </c>
      <c r="E1406">
        <v>2784</v>
      </c>
      <c r="F1406" t="s">
        <v>8219</v>
      </c>
      <c r="G1406">
        <v>108</v>
      </c>
    </row>
    <row r="1407" spans="1:7" x14ac:dyDescent="0.25">
      <c r="A1407">
        <v>3989</v>
      </c>
      <c r="B1407" t="s">
        <v>8221</v>
      </c>
      <c r="C1407">
        <v>0</v>
      </c>
      <c r="E1407">
        <v>2785</v>
      </c>
      <c r="F1407" t="s">
        <v>8219</v>
      </c>
      <c r="G1407">
        <v>142</v>
      </c>
    </row>
    <row r="1408" spans="1:7" x14ac:dyDescent="0.25">
      <c r="A1408">
        <v>3990</v>
      </c>
      <c r="B1408" t="s">
        <v>8221</v>
      </c>
      <c r="C1408">
        <v>3</v>
      </c>
      <c r="E1408">
        <v>2786</v>
      </c>
      <c r="F1408" t="s">
        <v>8219</v>
      </c>
      <c r="G1408">
        <v>74</v>
      </c>
    </row>
    <row r="1409" spans="1:7" x14ac:dyDescent="0.25">
      <c r="A1409">
        <v>3991</v>
      </c>
      <c r="B1409" t="s">
        <v>8221</v>
      </c>
      <c r="C1409">
        <v>1</v>
      </c>
      <c r="E1409">
        <v>2787</v>
      </c>
      <c r="F1409" t="s">
        <v>8219</v>
      </c>
      <c r="G1409">
        <v>38</v>
      </c>
    </row>
    <row r="1410" spans="1:7" x14ac:dyDescent="0.25">
      <c r="A1410">
        <v>3992</v>
      </c>
      <c r="B1410" t="s">
        <v>8221</v>
      </c>
      <c r="C1410">
        <v>9</v>
      </c>
      <c r="E1410">
        <v>2788</v>
      </c>
      <c r="F1410" t="s">
        <v>8219</v>
      </c>
      <c r="G1410">
        <v>20</v>
      </c>
    </row>
    <row r="1411" spans="1:7" x14ac:dyDescent="0.25">
      <c r="A1411">
        <v>3993</v>
      </c>
      <c r="B1411" t="s">
        <v>8221</v>
      </c>
      <c r="C1411">
        <v>1</v>
      </c>
      <c r="E1411">
        <v>2789</v>
      </c>
      <c r="F1411" t="s">
        <v>8219</v>
      </c>
      <c r="G1411">
        <v>24</v>
      </c>
    </row>
    <row r="1412" spans="1:7" x14ac:dyDescent="0.25">
      <c r="A1412">
        <v>3994</v>
      </c>
      <c r="B1412" t="s">
        <v>8221</v>
      </c>
      <c r="C1412">
        <v>1</v>
      </c>
      <c r="E1412">
        <v>2790</v>
      </c>
      <c r="F1412" t="s">
        <v>8219</v>
      </c>
      <c r="G1412">
        <v>66</v>
      </c>
    </row>
    <row r="1413" spans="1:7" x14ac:dyDescent="0.25">
      <c r="A1413">
        <v>3995</v>
      </c>
      <c r="B1413" t="s">
        <v>8221</v>
      </c>
      <c r="C1413">
        <v>4</v>
      </c>
      <c r="E1413">
        <v>2791</v>
      </c>
      <c r="F1413" t="s">
        <v>8219</v>
      </c>
      <c r="G1413">
        <v>28</v>
      </c>
    </row>
    <row r="1414" spans="1:7" x14ac:dyDescent="0.25">
      <c r="A1414">
        <v>3996</v>
      </c>
      <c r="B1414" t="s">
        <v>8221</v>
      </c>
      <c r="C1414">
        <v>17</v>
      </c>
      <c r="E1414">
        <v>2792</v>
      </c>
      <c r="F1414" t="s">
        <v>8219</v>
      </c>
      <c r="G1414">
        <v>24</v>
      </c>
    </row>
    <row r="1415" spans="1:7" x14ac:dyDescent="0.25">
      <c r="A1415">
        <v>3997</v>
      </c>
      <c r="B1415" t="s">
        <v>8221</v>
      </c>
      <c r="C1415">
        <v>0</v>
      </c>
      <c r="E1415">
        <v>2793</v>
      </c>
      <c r="F1415" t="s">
        <v>8219</v>
      </c>
      <c r="G1415">
        <v>73</v>
      </c>
    </row>
    <row r="1416" spans="1:7" x14ac:dyDescent="0.25">
      <c r="A1416">
        <v>3998</v>
      </c>
      <c r="B1416" t="s">
        <v>8221</v>
      </c>
      <c r="C1416">
        <v>12</v>
      </c>
      <c r="E1416">
        <v>2794</v>
      </c>
      <c r="F1416" t="s">
        <v>8219</v>
      </c>
      <c r="G1416">
        <v>3</v>
      </c>
    </row>
    <row r="1417" spans="1:7" x14ac:dyDescent="0.25">
      <c r="A1417">
        <v>3999</v>
      </c>
      <c r="B1417" t="s">
        <v>8221</v>
      </c>
      <c r="C1417">
        <v>14</v>
      </c>
      <c r="E1417">
        <v>2795</v>
      </c>
      <c r="F1417" t="s">
        <v>8219</v>
      </c>
      <c r="G1417">
        <v>20</v>
      </c>
    </row>
    <row r="1418" spans="1:7" x14ac:dyDescent="0.25">
      <c r="A1418">
        <v>4000</v>
      </c>
      <c r="B1418" t="s">
        <v>8221</v>
      </c>
      <c r="C1418">
        <v>1</v>
      </c>
      <c r="E1418">
        <v>2796</v>
      </c>
      <c r="F1418" t="s">
        <v>8219</v>
      </c>
      <c r="G1418">
        <v>21</v>
      </c>
    </row>
    <row r="1419" spans="1:7" x14ac:dyDescent="0.25">
      <c r="A1419">
        <v>4001</v>
      </c>
      <c r="B1419" t="s">
        <v>8221</v>
      </c>
      <c r="C1419">
        <v>14</v>
      </c>
      <c r="E1419">
        <v>2797</v>
      </c>
      <c r="F1419" t="s">
        <v>8219</v>
      </c>
      <c r="G1419">
        <v>94</v>
      </c>
    </row>
    <row r="1420" spans="1:7" x14ac:dyDescent="0.25">
      <c r="A1420">
        <v>4002</v>
      </c>
      <c r="B1420" t="s">
        <v>8221</v>
      </c>
      <c r="C1420">
        <v>4</v>
      </c>
      <c r="E1420">
        <v>2798</v>
      </c>
      <c r="F1420" t="s">
        <v>8219</v>
      </c>
      <c r="G1420">
        <v>139</v>
      </c>
    </row>
    <row r="1421" spans="1:7" x14ac:dyDescent="0.25">
      <c r="A1421">
        <v>4003</v>
      </c>
      <c r="B1421" t="s">
        <v>8221</v>
      </c>
      <c r="C1421">
        <v>2</v>
      </c>
      <c r="E1421">
        <v>2799</v>
      </c>
      <c r="F1421" t="s">
        <v>8219</v>
      </c>
      <c r="G1421">
        <v>130</v>
      </c>
    </row>
    <row r="1422" spans="1:7" x14ac:dyDescent="0.25">
      <c r="A1422">
        <v>4004</v>
      </c>
      <c r="B1422" t="s">
        <v>8221</v>
      </c>
      <c r="C1422">
        <v>1</v>
      </c>
      <c r="E1422">
        <v>2800</v>
      </c>
      <c r="F1422" t="s">
        <v>8219</v>
      </c>
      <c r="G1422">
        <v>31</v>
      </c>
    </row>
    <row r="1423" spans="1:7" x14ac:dyDescent="0.25">
      <c r="A1423">
        <v>4005</v>
      </c>
      <c r="B1423" t="s">
        <v>8221</v>
      </c>
      <c r="C1423">
        <v>2</v>
      </c>
      <c r="E1423">
        <v>2801</v>
      </c>
      <c r="F1423" t="s">
        <v>8219</v>
      </c>
      <c r="G1423">
        <v>13</v>
      </c>
    </row>
    <row r="1424" spans="1:7" x14ac:dyDescent="0.25">
      <c r="A1424">
        <v>4006</v>
      </c>
      <c r="B1424" t="s">
        <v>8221</v>
      </c>
      <c r="C1424">
        <v>1</v>
      </c>
      <c r="E1424">
        <v>2802</v>
      </c>
      <c r="F1424" t="s">
        <v>8219</v>
      </c>
      <c r="G1424">
        <v>90</v>
      </c>
    </row>
    <row r="1425" spans="1:7" x14ac:dyDescent="0.25">
      <c r="A1425">
        <v>4007</v>
      </c>
      <c r="B1425" t="s">
        <v>8221</v>
      </c>
      <c r="C1425">
        <v>1</v>
      </c>
      <c r="E1425">
        <v>2803</v>
      </c>
      <c r="F1425" t="s">
        <v>8219</v>
      </c>
      <c r="G1425">
        <v>141</v>
      </c>
    </row>
    <row r="1426" spans="1:7" x14ac:dyDescent="0.25">
      <c r="A1426">
        <v>4008</v>
      </c>
      <c r="B1426" t="s">
        <v>8221</v>
      </c>
      <c r="C1426">
        <v>4</v>
      </c>
      <c r="E1426">
        <v>2804</v>
      </c>
      <c r="F1426" t="s">
        <v>8219</v>
      </c>
      <c r="G1426">
        <v>23</v>
      </c>
    </row>
    <row r="1427" spans="1:7" x14ac:dyDescent="0.25">
      <c r="A1427">
        <v>4009</v>
      </c>
      <c r="B1427" t="s">
        <v>8221</v>
      </c>
      <c r="C1427">
        <v>3</v>
      </c>
      <c r="E1427">
        <v>2805</v>
      </c>
      <c r="F1427" t="s">
        <v>8219</v>
      </c>
      <c r="G1427">
        <v>18</v>
      </c>
    </row>
    <row r="1428" spans="1:7" x14ac:dyDescent="0.25">
      <c r="A1428">
        <v>4010</v>
      </c>
      <c r="B1428" t="s">
        <v>8221</v>
      </c>
      <c r="C1428">
        <v>38</v>
      </c>
      <c r="E1428">
        <v>2806</v>
      </c>
      <c r="F1428" t="s">
        <v>8219</v>
      </c>
      <c r="G1428">
        <v>76</v>
      </c>
    </row>
    <row r="1429" spans="1:7" x14ac:dyDescent="0.25">
      <c r="A1429">
        <v>4011</v>
      </c>
      <c r="B1429" t="s">
        <v>8221</v>
      </c>
      <c r="C1429">
        <v>4</v>
      </c>
      <c r="E1429">
        <v>2807</v>
      </c>
      <c r="F1429" t="s">
        <v>8219</v>
      </c>
      <c r="G1429">
        <v>93</v>
      </c>
    </row>
    <row r="1430" spans="1:7" x14ac:dyDescent="0.25">
      <c r="A1430">
        <v>4012</v>
      </c>
      <c r="B1430" t="s">
        <v>8221</v>
      </c>
      <c r="C1430">
        <v>0</v>
      </c>
      <c r="E1430">
        <v>2808</v>
      </c>
      <c r="F1430" t="s">
        <v>8219</v>
      </c>
      <c r="G1430">
        <v>69</v>
      </c>
    </row>
    <row r="1431" spans="1:7" x14ac:dyDescent="0.25">
      <c r="A1431">
        <v>4013</v>
      </c>
      <c r="B1431" t="s">
        <v>8221</v>
      </c>
      <c r="C1431">
        <v>2</v>
      </c>
      <c r="E1431">
        <v>2809</v>
      </c>
      <c r="F1431" t="s">
        <v>8219</v>
      </c>
      <c r="G1431">
        <v>21</v>
      </c>
    </row>
    <row r="1432" spans="1:7" x14ac:dyDescent="0.25">
      <c r="A1432">
        <v>4014</v>
      </c>
      <c r="B1432" t="s">
        <v>8221</v>
      </c>
      <c r="C1432">
        <v>0</v>
      </c>
      <c r="E1432">
        <v>2810</v>
      </c>
      <c r="F1432" t="s">
        <v>8219</v>
      </c>
      <c r="G1432">
        <v>57</v>
      </c>
    </row>
    <row r="1433" spans="1:7" x14ac:dyDescent="0.25">
      <c r="A1433">
        <v>4015</v>
      </c>
      <c r="B1433" t="s">
        <v>8221</v>
      </c>
      <c r="C1433">
        <v>1</v>
      </c>
      <c r="E1433">
        <v>2811</v>
      </c>
      <c r="F1433" t="s">
        <v>8219</v>
      </c>
      <c r="G1433">
        <v>108</v>
      </c>
    </row>
    <row r="1434" spans="1:7" x14ac:dyDescent="0.25">
      <c r="A1434">
        <v>4016</v>
      </c>
      <c r="B1434" t="s">
        <v>8221</v>
      </c>
      <c r="C1434">
        <v>7</v>
      </c>
      <c r="E1434">
        <v>2812</v>
      </c>
      <c r="F1434" t="s">
        <v>8219</v>
      </c>
      <c r="G1434">
        <v>83</v>
      </c>
    </row>
    <row r="1435" spans="1:7" x14ac:dyDescent="0.25">
      <c r="A1435">
        <v>4017</v>
      </c>
      <c r="B1435" t="s">
        <v>8221</v>
      </c>
      <c r="C1435">
        <v>2</v>
      </c>
      <c r="E1435">
        <v>2813</v>
      </c>
      <c r="F1435" t="s">
        <v>8219</v>
      </c>
      <c r="G1435">
        <v>96</v>
      </c>
    </row>
    <row r="1436" spans="1:7" x14ac:dyDescent="0.25">
      <c r="A1436">
        <v>4018</v>
      </c>
      <c r="B1436" t="s">
        <v>8221</v>
      </c>
      <c r="C1436">
        <v>4</v>
      </c>
      <c r="E1436">
        <v>2814</v>
      </c>
      <c r="F1436" t="s">
        <v>8219</v>
      </c>
      <c r="G1436">
        <v>64</v>
      </c>
    </row>
    <row r="1437" spans="1:7" x14ac:dyDescent="0.25">
      <c r="A1437">
        <v>4019</v>
      </c>
      <c r="B1437" t="s">
        <v>8221</v>
      </c>
      <c r="C1437">
        <v>4</v>
      </c>
      <c r="E1437">
        <v>2815</v>
      </c>
      <c r="F1437" t="s">
        <v>8219</v>
      </c>
      <c r="G1437">
        <v>14</v>
      </c>
    </row>
    <row r="1438" spans="1:7" x14ac:dyDescent="0.25">
      <c r="A1438">
        <v>4020</v>
      </c>
      <c r="B1438" t="s">
        <v>8221</v>
      </c>
      <c r="C1438">
        <v>3</v>
      </c>
      <c r="E1438">
        <v>2816</v>
      </c>
      <c r="F1438" t="s">
        <v>8219</v>
      </c>
      <c r="G1438">
        <v>169</v>
      </c>
    </row>
    <row r="1439" spans="1:7" x14ac:dyDescent="0.25">
      <c r="A1439">
        <v>4021</v>
      </c>
      <c r="B1439" t="s">
        <v>8221</v>
      </c>
      <c r="C1439">
        <v>2</v>
      </c>
      <c r="E1439">
        <v>2817</v>
      </c>
      <c r="F1439" t="s">
        <v>8219</v>
      </c>
      <c r="G1439">
        <v>33</v>
      </c>
    </row>
    <row r="1440" spans="1:7" x14ac:dyDescent="0.25">
      <c r="A1440">
        <v>4022</v>
      </c>
      <c r="B1440" t="s">
        <v>8221</v>
      </c>
      <c r="C1440">
        <v>197</v>
      </c>
      <c r="E1440">
        <v>2818</v>
      </c>
      <c r="F1440" t="s">
        <v>8219</v>
      </c>
      <c r="G1440">
        <v>102</v>
      </c>
    </row>
    <row r="1441" spans="1:7" x14ac:dyDescent="0.25">
      <c r="A1441">
        <v>4023</v>
      </c>
      <c r="B1441" t="s">
        <v>8221</v>
      </c>
      <c r="C1441">
        <v>0</v>
      </c>
      <c r="E1441">
        <v>2819</v>
      </c>
      <c r="F1441" t="s">
        <v>8219</v>
      </c>
      <c r="G1441">
        <v>104</v>
      </c>
    </row>
    <row r="1442" spans="1:7" x14ac:dyDescent="0.25">
      <c r="A1442">
        <v>4024</v>
      </c>
      <c r="B1442" t="s">
        <v>8221</v>
      </c>
      <c r="C1442">
        <v>1</v>
      </c>
      <c r="E1442">
        <v>2820</v>
      </c>
      <c r="F1442" t="s">
        <v>8219</v>
      </c>
      <c r="G1442">
        <v>20</v>
      </c>
    </row>
    <row r="1443" spans="1:7" x14ac:dyDescent="0.25">
      <c r="A1443">
        <v>4025</v>
      </c>
      <c r="B1443" t="s">
        <v>8221</v>
      </c>
      <c r="C1443">
        <v>4</v>
      </c>
      <c r="E1443">
        <v>2821</v>
      </c>
      <c r="F1443" t="s">
        <v>8219</v>
      </c>
      <c r="G1443">
        <v>35</v>
      </c>
    </row>
    <row r="1444" spans="1:7" x14ac:dyDescent="0.25">
      <c r="A1444">
        <v>4026</v>
      </c>
      <c r="B1444" t="s">
        <v>8221</v>
      </c>
      <c r="C1444">
        <v>0</v>
      </c>
      <c r="E1444">
        <v>2822</v>
      </c>
      <c r="F1444" t="s">
        <v>8219</v>
      </c>
      <c r="G1444">
        <v>94</v>
      </c>
    </row>
    <row r="1445" spans="1:7" x14ac:dyDescent="0.25">
      <c r="A1445">
        <v>4027</v>
      </c>
      <c r="B1445" t="s">
        <v>8221</v>
      </c>
      <c r="C1445">
        <v>7</v>
      </c>
      <c r="E1445">
        <v>2823</v>
      </c>
      <c r="F1445" t="s">
        <v>8219</v>
      </c>
      <c r="G1445">
        <v>14</v>
      </c>
    </row>
    <row r="1446" spans="1:7" x14ac:dyDescent="0.25">
      <c r="A1446">
        <v>4028</v>
      </c>
      <c r="B1446" t="s">
        <v>8221</v>
      </c>
      <c r="C1446">
        <v>11</v>
      </c>
      <c r="E1446">
        <v>2824</v>
      </c>
      <c r="F1446" t="s">
        <v>8219</v>
      </c>
      <c r="G1446">
        <v>15</v>
      </c>
    </row>
    <row r="1447" spans="1:7" x14ac:dyDescent="0.25">
      <c r="A1447">
        <v>4029</v>
      </c>
      <c r="B1447" t="s">
        <v>8221</v>
      </c>
      <c r="C1447">
        <v>0</v>
      </c>
      <c r="E1447">
        <v>2825</v>
      </c>
      <c r="F1447" t="s">
        <v>8219</v>
      </c>
      <c r="G1447">
        <v>51</v>
      </c>
    </row>
    <row r="1448" spans="1:7" x14ac:dyDescent="0.25">
      <c r="A1448">
        <v>4030</v>
      </c>
      <c r="B1448" t="s">
        <v>8221</v>
      </c>
      <c r="C1448">
        <v>6</v>
      </c>
      <c r="E1448">
        <v>2826</v>
      </c>
      <c r="F1448" t="s">
        <v>8219</v>
      </c>
      <c r="G1448">
        <v>19</v>
      </c>
    </row>
    <row r="1449" spans="1:7" x14ac:dyDescent="0.25">
      <c r="A1449">
        <v>4031</v>
      </c>
      <c r="B1449" t="s">
        <v>8221</v>
      </c>
      <c r="C1449">
        <v>0</v>
      </c>
      <c r="E1449">
        <v>2827</v>
      </c>
      <c r="F1449" t="s">
        <v>8219</v>
      </c>
      <c r="G1449">
        <v>23</v>
      </c>
    </row>
    <row r="1450" spans="1:7" x14ac:dyDescent="0.25">
      <c r="A1450">
        <v>4032</v>
      </c>
      <c r="B1450" t="s">
        <v>8221</v>
      </c>
      <c r="C1450">
        <v>7</v>
      </c>
      <c r="E1450">
        <v>2828</v>
      </c>
      <c r="F1450" t="s">
        <v>8219</v>
      </c>
      <c r="G1450">
        <v>97</v>
      </c>
    </row>
    <row r="1451" spans="1:7" x14ac:dyDescent="0.25">
      <c r="A1451">
        <v>4033</v>
      </c>
      <c r="B1451" t="s">
        <v>8221</v>
      </c>
      <c r="C1451">
        <v>94</v>
      </c>
      <c r="E1451">
        <v>2829</v>
      </c>
      <c r="F1451" t="s">
        <v>8219</v>
      </c>
      <c r="G1451">
        <v>76</v>
      </c>
    </row>
    <row r="1452" spans="1:7" x14ac:dyDescent="0.25">
      <c r="A1452">
        <v>4034</v>
      </c>
      <c r="B1452" t="s">
        <v>8221</v>
      </c>
      <c r="C1452">
        <v>2</v>
      </c>
      <c r="E1452">
        <v>2830</v>
      </c>
      <c r="F1452" t="s">
        <v>8219</v>
      </c>
      <c r="G1452">
        <v>11</v>
      </c>
    </row>
    <row r="1453" spans="1:7" x14ac:dyDescent="0.25">
      <c r="A1453">
        <v>4035</v>
      </c>
      <c r="B1453" t="s">
        <v>8221</v>
      </c>
      <c r="C1453">
        <v>25</v>
      </c>
      <c r="E1453">
        <v>2831</v>
      </c>
      <c r="F1453" t="s">
        <v>8219</v>
      </c>
      <c r="G1453">
        <v>52</v>
      </c>
    </row>
    <row r="1454" spans="1:7" x14ac:dyDescent="0.25">
      <c r="A1454">
        <v>4036</v>
      </c>
      <c r="B1454" t="s">
        <v>8221</v>
      </c>
      <c r="C1454">
        <v>17</v>
      </c>
      <c r="E1454">
        <v>2832</v>
      </c>
      <c r="F1454" t="s">
        <v>8219</v>
      </c>
      <c r="G1454">
        <v>95</v>
      </c>
    </row>
    <row r="1455" spans="1:7" x14ac:dyDescent="0.25">
      <c r="A1455">
        <v>4037</v>
      </c>
      <c r="B1455" t="s">
        <v>8221</v>
      </c>
      <c r="C1455">
        <v>2</v>
      </c>
      <c r="E1455">
        <v>2833</v>
      </c>
      <c r="F1455" t="s">
        <v>8219</v>
      </c>
      <c r="G1455">
        <v>35</v>
      </c>
    </row>
    <row r="1456" spans="1:7" x14ac:dyDescent="0.25">
      <c r="A1456">
        <v>4038</v>
      </c>
      <c r="B1456" t="s">
        <v>8221</v>
      </c>
      <c r="C1456">
        <v>4</v>
      </c>
      <c r="E1456">
        <v>2834</v>
      </c>
      <c r="F1456" t="s">
        <v>8219</v>
      </c>
      <c r="G1456">
        <v>21</v>
      </c>
    </row>
    <row r="1457" spans="1:7" x14ac:dyDescent="0.25">
      <c r="A1457">
        <v>4039</v>
      </c>
      <c r="B1457" t="s">
        <v>8221</v>
      </c>
      <c r="C1457">
        <v>5</v>
      </c>
      <c r="E1457">
        <v>2835</v>
      </c>
      <c r="F1457" t="s">
        <v>8219</v>
      </c>
      <c r="G1457">
        <v>93</v>
      </c>
    </row>
    <row r="1458" spans="1:7" x14ac:dyDescent="0.25">
      <c r="A1458">
        <v>4040</v>
      </c>
      <c r="B1458" t="s">
        <v>8221</v>
      </c>
      <c r="C1458">
        <v>2</v>
      </c>
      <c r="E1458">
        <v>2836</v>
      </c>
      <c r="F1458" t="s">
        <v>8219</v>
      </c>
      <c r="G1458">
        <v>11</v>
      </c>
    </row>
    <row r="1459" spans="1:7" x14ac:dyDescent="0.25">
      <c r="A1459">
        <v>4041</v>
      </c>
      <c r="B1459" t="s">
        <v>8221</v>
      </c>
      <c r="C1459">
        <v>2</v>
      </c>
      <c r="E1459">
        <v>2837</v>
      </c>
      <c r="F1459" t="s">
        <v>8219</v>
      </c>
      <c r="G1459">
        <v>21</v>
      </c>
    </row>
    <row r="1460" spans="1:7" x14ac:dyDescent="0.25">
      <c r="A1460">
        <v>4042</v>
      </c>
      <c r="B1460" t="s">
        <v>8221</v>
      </c>
      <c r="C1460">
        <v>3</v>
      </c>
      <c r="E1460">
        <v>2838</v>
      </c>
      <c r="F1460" t="s">
        <v>8219</v>
      </c>
      <c r="G1460">
        <v>54</v>
      </c>
    </row>
    <row r="1461" spans="1:7" x14ac:dyDescent="0.25">
      <c r="A1461">
        <v>4043</v>
      </c>
      <c r="B1461" t="s">
        <v>8221</v>
      </c>
      <c r="C1461">
        <v>0</v>
      </c>
      <c r="E1461">
        <v>2839</v>
      </c>
      <c r="F1461" t="s">
        <v>8219</v>
      </c>
      <c r="G1461">
        <v>31</v>
      </c>
    </row>
    <row r="1462" spans="1:7" x14ac:dyDescent="0.25">
      <c r="A1462">
        <v>4044</v>
      </c>
      <c r="B1462" t="s">
        <v>8221</v>
      </c>
      <c r="C1462">
        <v>4</v>
      </c>
      <c r="E1462">
        <v>2840</v>
      </c>
      <c r="F1462" t="s">
        <v>8219</v>
      </c>
      <c r="G1462">
        <v>132</v>
      </c>
    </row>
    <row r="1463" spans="1:7" x14ac:dyDescent="0.25">
      <c r="A1463">
        <v>4045</v>
      </c>
      <c r="B1463" t="s">
        <v>8221</v>
      </c>
      <c r="C1463">
        <v>1</v>
      </c>
      <c r="E1463">
        <v>2921</v>
      </c>
      <c r="F1463" t="s">
        <v>8219</v>
      </c>
      <c r="G1463">
        <v>3</v>
      </c>
    </row>
    <row r="1464" spans="1:7" x14ac:dyDescent="0.25">
      <c r="A1464">
        <v>4046</v>
      </c>
      <c r="B1464" t="s">
        <v>8221</v>
      </c>
      <c r="C1464">
        <v>12</v>
      </c>
      <c r="E1464">
        <v>2922</v>
      </c>
      <c r="F1464" t="s">
        <v>8219</v>
      </c>
      <c r="G1464">
        <v>6</v>
      </c>
    </row>
    <row r="1465" spans="1:7" x14ac:dyDescent="0.25">
      <c r="A1465">
        <v>4047</v>
      </c>
      <c r="B1465" t="s">
        <v>8221</v>
      </c>
      <c r="C1465">
        <v>4</v>
      </c>
      <c r="E1465">
        <v>2923</v>
      </c>
      <c r="F1465" t="s">
        <v>8219</v>
      </c>
      <c r="G1465">
        <v>10</v>
      </c>
    </row>
    <row r="1466" spans="1:7" x14ac:dyDescent="0.25">
      <c r="A1466">
        <v>4048</v>
      </c>
      <c r="B1466" t="s">
        <v>8221</v>
      </c>
      <c r="C1466">
        <v>91</v>
      </c>
      <c r="E1466">
        <v>2924</v>
      </c>
      <c r="F1466" t="s">
        <v>8219</v>
      </c>
      <c r="G1466">
        <v>147</v>
      </c>
    </row>
    <row r="1467" spans="1:7" x14ac:dyDescent="0.25">
      <c r="A1467">
        <v>4049</v>
      </c>
      <c r="B1467" t="s">
        <v>8221</v>
      </c>
      <c r="C1467">
        <v>1</v>
      </c>
      <c r="E1467">
        <v>2925</v>
      </c>
      <c r="F1467" t="s">
        <v>8219</v>
      </c>
      <c r="G1467">
        <v>199</v>
      </c>
    </row>
    <row r="1468" spans="1:7" x14ac:dyDescent="0.25">
      <c r="A1468">
        <v>4050</v>
      </c>
      <c r="B1468" t="s">
        <v>8221</v>
      </c>
      <c r="C1468">
        <v>1</v>
      </c>
      <c r="E1468">
        <v>2926</v>
      </c>
      <c r="F1468" t="s">
        <v>8219</v>
      </c>
      <c r="G1468">
        <v>50</v>
      </c>
    </row>
    <row r="1469" spans="1:7" x14ac:dyDescent="0.25">
      <c r="A1469">
        <v>4051</v>
      </c>
      <c r="B1469" t="s">
        <v>8221</v>
      </c>
      <c r="C1469">
        <v>0</v>
      </c>
      <c r="E1469">
        <v>2927</v>
      </c>
      <c r="F1469" t="s">
        <v>8219</v>
      </c>
      <c r="G1469">
        <v>21</v>
      </c>
    </row>
    <row r="1470" spans="1:7" x14ac:dyDescent="0.25">
      <c r="A1470">
        <v>4052</v>
      </c>
      <c r="B1470" t="s">
        <v>8221</v>
      </c>
      <c r="C1470">
        <v>13</v>
      </c>
      <c r="E1470">
        <v>2928</v>
      </c>
      <c r="F1470" t="s">
        <v>8219</v>
      </c>
      <c r="G1470">
        <v>24</v>
      </c>
    </row>
    <row r="1471" spans="1:7" x14ac:dyDescent="0.25">
      <c r="A1471">
        <v>4053</v>
      </c>
      <c r="B1471" t="s">
        <v>8221</v>
      </c>
      <c r="C1471">
        <v>2</v>
      </c>
      <c r="E1471">
        <v>2929</v>
      </c>
      <c r="F1471" t="s">
        <v>8219</v>
      </c>
      <c r="G1471">
        <v>32</v>
      </c>
    </row>
    <row r="1472" spans="1:7" x14ac:dyDescent="0.25">
      <c r="A1472">
        <v>4054</v>
      </c>
      <c r="B1472" t="s">
        <v>8221</v>
      </c>
      <c r="C1472">
        <v>0</v>
      </c>
      <c r="E1472">
        <v>2930</v>
      </c>
      <c r="F1472" t="s">
        <v>8219</v>
      </c>
      <c r="G1472">
        <v>62</v>
      </c>
    </row>
    <row r="1473" spans="1:7" x14ac:dyDescent="0.25">
      <c r="A1473">
        <v>4055</v>
      </c>
      <c r="B1473" t="s">
        <v>8221</v>
      </c>
      <c r="C1473">
        <v>21</v>
      </c>
      <c r="E1473">
        <v>2931</v>
      </c>
      <c r="F1473" t="s">
        <v>8219</v>
      </c>
      <c r="G1473">
        <v>9</v>
      </c>
    </row>
    <row r="1474" spans="1:7" x14ac:dyDescent="0.25">
      <c r="A1474">
        <v>4056</v>
      </c>
      <c r="B1474" t="s">
        <v>8221</v>
      </c>
      <c r="C1474">
        <v>9</v>
      </c>
      <c r="E1474">
        <v>2932</v>
      </c>
      <c r="F1474" t="s">
        <v>8219</v>
      </c>
      <c r="G1474">
        <v>38</v>
      </c>
    </row>
    <row r="1475" spans="1:7" x14ac:dyDescent="0.25">
      <c r="A1475">
        <v>4057</v>
      </c>
      <c r="B1475" t="s">
        <v>8221</v>
      </c>
      <c r="C1475">
        <v>6</v>
      </c>
      <c r="E1475">
        <v>2933</v>
      </c>
      <c r="F1475" t="s">
        <v>8219</v>
      </c>
      <c r="G1475">
        <v>54</v>
      </c>
    </row>
    <row r="1476" spans="1:7" x14ac:dyDescent="0.25">
      <c r="A1476">
        <v>4058</v>
      </c>
      <c r="B1476" t="s">
        <v>8221</v>
      </c>
      <c r="C1476">
        <v>4</v>
      </c>
      <c r="E1476">
        <v>2934</v>
      </c>
      <c r="F1476" t="s">
        <v>8219</v>
      </c>
      <c r="G1476">
        <v>37</v>
      </c>
    </row>
    <row r="1477" spans="1:7" x14ac:dyDescent="0.25">
      <c r="A1477">
        <v>4059</v>
      </c>
      <c r="B1477" t="s">
        <v>8221</v>
      </c>
      <c r="C1477">
        <v>7</v>
      </c>
      <c r="E1477">
        <v>2935</v>
      </c>
      <c r="F1477" t="s">
        <v>8219</v>
      </c>
      <c r="G1477">
        <v>39</v>
      </c>
    </row>
    <row r="1478" spans="1:7" x14ac:dyDescent="0.25">
      <c r="A1478">
        <v>4060</v>
      </c>
      <c r="B1478" t="s">
        <v>8221</v>
      </c>
      <c r="C1478">
        <v>5</v>
      </c>
      <c r="E1478">
        <v>2936</v>
      </c>
      <c r="F1478" t="s">
        <v>8219</v>
      </c>
      <c r="G1478">
        <v>34</v>
      </c>
    </row>
    <row r="1479" spans="1:7" x14ac:dyDescent="0.25">
      <c r="A1479">
        <v>4061</v>
      </c>
      <c r="B1479" t="s">
        <v>8221</v>
      </c>
      <c r="C1479">
        <v>0</v>
      </c>
      <c r="E1479">
        <v>2937</v>
      </c>
      <c r="F1479" t="s">
        <v>8219</v>
      </c>
      <c r="G1479">
        <v>55</v>
      </c>
    </row>
    <row r="1480" spans="1:7" x14ac:dyDescent="0.25">
      <c r="A1480">
        <v>4062</v>
      </c>
      <c r="B1480" t="s">
        <v>8221</v>
      </c>
      <c r="C1480">
        <v>3</v>
      </c>
      <c r="E1480">
        <v>2938</v>
      </c>
      <c r="F1480" t="s">
        <v>8219</v>
      </c>
      <c r="G1480">
        <v>32</v>
      </c>
    </row>
    <row r="1481" spans="1:7" x14ac:dyDescent="0.25">
      <c r="A1481">
        <v>4063</v>
      </c>
      <c r="B1481" t="s">
        <v>8221</v>
      </c>
      <c r="C1481">
        <v>9</v>
      </c>
      <c r="E1481">
        <v>2939</v>
      </c>
      <c r="F1481" t="s">
        <v>8219</v>
      </c>
      <c r="G1481">
        <v>25</v>
      </c>
    </row>
    <row r="1482" spans="1:7" x14ac:dyDescent="0.25">
      <c r="A1482">
        <v>4064</v>
      </c>
      <c r="B1482" t="s">
        <v>8221</v>
      </c>
      <c r="C1482">
        <v>6</v>
      </c>
      <c r="E1482">
        <v>2940</v>
      </c>
      <c r="F1482" t="s">
        <v>8219</v>
      </c>
      <c r="G1482">
        <v>33</v>
      </c>
    </row>
    <row r="1483" spans="1:7" x14ac:dyDescent="0.25">
      <c r="A1483">
        <v>4065</v>
      </c>
      <c r="B1483" t="s">
        <v>8221</v>
      </c>
      <c r="C1483">
        <v>4</v>
      </c>
      <c r="E1483">
        <v>2961</v>
      </c>
      <c r="F1483" t="s">
        <v>8219</v>
      </c>
      <c r="G1483">
        <v>108</v>
      </c>
    </row>
    <row r="1484" spans="1:7" x14ac:dyDescent="0.25">
      <c r="A1484">
        <v>4066</v>
      </c>
      <c r="B1484" t="s">
        <v>8221</v>
      </c>
      <c r="C1484">
        <v>1</v>
      </c>
      <c r="E1484">
        <v>2962</v>
      </c>
      <c r="F1484" t="s">
        <v>8219</v>
      </c>
      <c r="G1484">
        <v>20</v>
      </c>
    </row>
    <row r="1485" spans="1:7" x14ac:dyDescent="0.25">
      <c r="A1485">
        <v>4067</v>
      </c>
      <c r="B1485" t="s">
        <v>8221</v>
      </c>
      <c r="C1485">
        <v>17</v>
      </c>
      <c r="E1485">
        <v>2963</v>
      </c>
      <c r="F1485" t="s">
        <v>8219</v>
      </c>
      <c r="G1485">
        <v>98</v>
      </c>
    </row>
    <row r="1486" spans="1:7" x14ac:dyDescent="0.25">
      <c r="A1486">
        <v>4068</v>
      </c>
      <c r="B1486" t="s">
        <v>8221</v>
      </c>
      <c r="C1486">
        <v>1</v>
      </c>
      <c r="E1486">
        <v>2964</v>
      </c>
      <c r="F1486" t="s">
        <v>8219</v>
      </c>
      <c r="G1486">
        <v>196</v>
      </c>
    </row>
    <row r="1487" spans="1:7" x14ac:dyDescent="0.25">
      <c r="A1487">
        <v>4069</v>
      </c>
      <c r="B1487" t="s">
        <v>8221</v>
      </c>
      <c r="C1487">
        <v>13</v>
      </c>
      <c r="E1487">
        <v>2965</v>
      </c>
      <c r="F1487" t="s">
        <v>8219</v>
      </c>
      <c r="G1487">
        <v>39</v>
      </c>
    </row>
    <row r="1488" spans="1:7" x14ac:dyDescent="0.25">
      <c r="A1488">
        <v>4070</v>
      </c>
      <c r="B1488" t="s">
        <v>8221</v>
      </c>
      <c r="C1488">
        <v>6</v>
      </c>
      <c r="E1488">
        <v>2966</v>
      </c>
      <c r="F1488" t="s">
        <v>8219</v>
      </c>
      <c r="G1488">
        <v>128</v>
      </c>
    </row>
    <row r="1489" spans="1:7" x14ac:dyDescent="0.25">
      <c r="A1489">
        <v>4071</v>
      </c>
      <c r="B1489" t="s">
        <v>8221</v>
      </c>
      <c r="C1489">
        <v>0</v>
      </c>
      <c r="E1489">
        <v>2967</v>
      </c>
      <c r="F1489" t="s">
        <v>8219</v>
      </c>
      <c r="G1489">
        <v>71</v>
      </c>
    </row>
    <row r="1490" spans="1:7" x14ac:dyDescent="0.25">
      <c r="A1490">
        <v>4072</v>
      </c>
      <c r="B1490" t="s">
        <v>8221</v>
      </c>
      <c r="C1490">
        <v>2</v>
      </c>
      <c r="E1490">
        <v>2968</v>
      </c>
      <c r="F1490" t="s">
        <v>8219</v>
      </c>
      <c r="G1490">
        <v>47</v>
      </c>
    </row>
    <row r="1491" spans="1:7" x14ac:dyDescent="0.25">
      <c r="A1491">
        <v>4073</v>
      </c>
      <c r="B1491" t="s">
        <v>8221</v>
      </c>
      <c r="C1491">
        <v>2</v>
      </c>
      <c r="E1491">
        <v>2969</v>
      </c>
      <c r="F1491" t="s">
        <v>8219</v>
      </c>
      <c r="G1491">
        <v>17</v>
      </c>
    </row>
    <row r="1492" spans="1:7" x14ac:dyDescent="0.25">
      <c r="A1492">
        <v>4074</v>
      </c>
      <c r="B1492" t="s">
        <v>8221</v>
      </c>
      <c r="C1492">
        <v>21</v>
      </c>
      <c r="E1492">
        <v>2970</v>
      </c>
      <c r="F1492" t="s">
        <v>8219</v>
      </c>
      <c r="G1492">
        <v>91</v>
      </c>
    </row>
    <row r="1493" spans="1:7" x14ac:dyDescent="0.25">
      <c r="A1493">
        <v>4075</v>
      </c>
      <c r="B1493" t="s">
        <v>8221</v>
      </c>
      <c r="C1493">
        <v>13</v>
      </c>
      <c r="E1493">
        <v>2971</v>
      </c>
      <c r="F1493" t="s">
        <v>8219</v>
      </c>
      <c r="G1493">
        <v>43</v>
      </c>
    </row>
    <row r="1494" spans="1:7" x14ac:dyDescent="0.25">
      <c r="A1494">
        <v>4076</v>
      </c>
      <c r="B1494" t="s">
        <v>8221</v>
      </c>
      <c r="C1494">
        <v>0</v>
      </c>
      <c r="E1494">
        <v>2972</v>
      </c>
      <c r="F1494" t="s">
        <v>8219</v>
      </c>
      <c r="G1494">
        <v>17</v>
      </c>
    </row>
    <row r="1495" spans="1:7" x14ac:dyDescent="0.25">
      <c r="A1495">
        <v>4077</v>
      </c>
      <c r="B1495" t="s">
        <v>8221</v>
      </c>
      <c r="C1495">
        <v>6</v>
      </c>
      <c r="E1495">
        <v>2973</v>
      </c>
      <c r="F1495" t="s">
        <v>8219</v>
      </c>
      <c r="G1495">
        <v>33</v>
      </c>
    </row>
    <row r="1496" spans="1:7" x14ac:dyDescent="0.25">
      <c r="A1496">
        <v>4078</v>
      </c>
      <c r="B1496" t="s">
        <v>8221</v>
      </c>
      <c r="C1496">
        <v>0</v>
      </c>
      <c r="E1496">
        <v>2974</v>
      </c>
      <c r="F1496" t="s">
        <v>8219</v>
      </c>
      <c r="G1496">
        <v>87</v>
      </c>
    </row>
    <row r="1497" spans="1:7" x14ac:dyDescent="0.25">
      <c r="A1497">
        <v>4079</v>
      </c>
      <c r="B1497" t="s">
        <v>8221</v>
      </c>
      <c r="C1497">
        <v>1</v>
      </c>
      <c r="E1497">
        <v>2975</v>
      </c>
      <c r="F1497" t="s">
        <v>8219</v>
      </c>
      <c r="G1497">
        <v>113</v>
      </c>
    </row>
    <row r="1498" spans="1:7" x14ac:dyDescent="0.25">
      <c r="A1498">
        <v>4080</v>
      </c>
      <c r="B1498" t="s">
        <v>8221</v>
      </c>
      <c r="C1498">
        <v>0</v>
      </c>
      <c r="E1498">
        <v>2976</v>
      </c>
      <c r="F1498" t="s">
        <v>8219</v>
      </c>
      <c r="G1498">
        <v>14</v>
      </c>
    </row>
    <row r="1499" spans="1:7" x14ac:dyDescent="0.25">
      <c r="A1499">
        <v>4081</v>
      </c>
      <c r="B1499" t="s">
        <v>8221</v>
      </c>
      <c r="C1499">
        <v>12</v>
      </c>
      <c r="E1499">
        <v>2977</v>
      </c>
      <c r="F1499" t="s">
        <v>8219</v>
      </c>
      <c r="G1499">
        <v>30</v>
      </c>
    </row>
    <row r="1500" spans="1:7" x14ac:dyDescent="0.25">
      <c r="A1500">
        <v>4082</v>
      </c>
      <c r="B1500" t="s">
        <v>8221</v>
      </c>
      <c r="C1500">
        <v>2</v>
      </c>
      <c r="E1500">
        <v>2978</v>
      </c>
      <c r="F1500" t="s">
        <v>8219</v>
      </c>
      <c r="G1500">
        <v>16</v>
      </c>
    </row>
    <row r="1501" spans="1:7" x14ac:dyDescent="0.25">
      <c r="A1501">
        <v>4083</v>
      </c>
      <c r="B1501" t="s">
        <v>8221</v>
      </c>
      <c r="C1501">
        <v>6</v>
      </c>
      <c r="E1501">
        <v>2979</v>
      </c>
      <c r="F1501" t="s">
        <v>8219</v>
      </c>
      <c r="G1501">
        <v>46</v>
      </c>
    </row>
    <row r="1502" spans="1:7" x14ac:dyDescent="0.25">
      <c r="A1502">
        <v>4084</v>
      </c>
      <c r="B1502" t="s">
        <v>8221</v>
      </c>
      <c r="C1502">
        <v>1</v>
      </c>
      <c r="E1502">
        <v>2980</v>
      </c>
      <c r="F1502" t="s">
        <v>8219</v>
      </c>
      <c r="G1502">
        <v>24</v>
      </c>
    </row>
    <row r="1503" spans="1:7" x14ac:dyDescent="0.25">
      <c r="A1503">
        <v>4085</v>
      </c>
      <c r="B1503" t="s">
        <v>8221</v>
      </c>
      <c r="C1503">
        <v>1</v>
      </c>
      <c r="E1503">
        <v>2981</v>
      </c>
      <c r="F1503" t="s">
        <v>8219</v>
      </c>
      <c r="G1503">
        <v>97</v>
      </c>
    </row>
    <row r="1504" spans="1:7" x14ac:dyDescent="0.25">
      <c r="A1504">
        <v>4086</v>
      </c>
      <c r="B1504" t="s">
        <v>8221</v>
      </c>
      <c r="C1504">
        <v>5</v>
      </c>
      <c r="E1504">
        <v>2982</v>
      </c>
      <c r="F1504" t="s">
        <v>8219</v>
      </c>
      <c r="G1504">
        <v>59</v>
      </c>
    </row>
    <row r="1505" spans="1:7" x14ac:dyDescent="0.25">
      <c r="A1505">
        <v>4087</v>
      </c>
      <c r="B1505" t="s">
        <v>8221</v>
      </c>
      <c r="C1505">
        <v>0</v>
      </c>
      <c r="E1505">
        <v>2983</v>
      </c>
      <c r="F1505" t="s">
        <v>8219</v>
      </c>
      <c r="G1505">
        <v>1095</v>
      </c>
    </row>
    <row r="1506" spans="1:7" x14ac:dyDescent="0.25">
      <c r="A1506">
        <v>4088</v>
      </c>
      <c r="B1506" t="s">
        <v>8221</v>
      </c>
      <c r="C1506">
        <v>3</v>
      </c>
      <c r="E1506">
        <v>2984</v>
      </c>
      <c r="F1506" t="s">
        <v>8219</v>
      </c>
      <c r="G1506">
        <v>218</v>
      </c>
    </row>
    <row r="1507" spans="1:7" x14ac:dyDescent="0.25">
      <c r="A1507">
        <v>4089</v>
      </c>
      <c r="B1507" t="s">
        <v>8221</v>
      </c>
      <c r="C1507">
        <v>8</v>
      </c>
      <c r="E1507">
        <v>2985</v>
      </c>
      <c r="F1507" t="s">
        <v>8219</v>
      </c>
      <c r="G1507">
        <v>111</v>
      </c>
    </row>
    <row r="1508" spans="1:7" x14ac:dyDescent="0.25">
      <c r="A1508">
        <v>4090</v>
      </c>
      <c r="B1508" t="s">
        <v>8221</v>
      </c>
      <c r="C1508">
        <v>3</v>
      </c>
      <c r="E1508">
        <v>2986</v>
      </c>
      <c r="F1508" t="s">
        <v>8219</v>
      </c>
      <c r="G1508">
        <v>56</v>
      </c>
    </row>
    <row r="1509" spans="1:7" x14ac:dyDescent="0.25">
      <c r="A1509">
        <v>4091</v>
      </c>
      <c r="B1509" t="s">
        <v>8221</v>
      </c>
      <c r="C1509">
        <v>8</v>
      </c>
      <c r="E1509">
        <v>2987</v>
      </c>
      <c r="F1509" t="s">
        <v>8219</v>
      </c>
      <c r="G1509">
        <v>265</v>
      </c>
    </row>
    <row r="1510" spans="1:7" x14ac:dyDescent="0.25">
      <c r="A1510">
        <v>4092</v>
      </c>
      <c r="B1510" t="s">
        <v>8221</v>
      </c>
      <c r="C1510">
        <v>1</v>
      </c>
      <c r="E1510">
        <v>2988</v>
      </c>
      <c r="F1510" t="s">
        <v>8219</v>
      </c>
      <c r="G1510">
        <v>28</v>
      </c>
    </row>
    <row r="1511" spans="1:7" x14ac:dyDescent="0.25">
      <c r="A1511">
        <v>4093</v>
      </c>
      <c r="B1511" t="s">
        <v>8221</v>
      </c>
      <c r="C1511">
        <v>4</v>
      </c>
      <c r="E1511">
        <v>2989</v>
      </c>
      <c r="F1511" t="s">
        <v>8219</v>
      </c>
      <c r="G1511">
        <v>364</v>
      </c>
    </row>
    <row r="1512" spans="1:7" x14ac:dyDescent="0.25">
      <c r="A1512">
        <v>4094</v>
      </c>
      <c r="B1512" t="s">
        <v>8221</v>
      </c>
      <c r="C1512">
        <v>8</v>
      </c>
      <c r="E1512">
        <v>2990</v>
      </c>
      <c r="F1512" t="s">
        <v>8219</v>
      </c>
      <c r="G1512">
        <v>27</v>
      </c>
    </row>
    <row r="1513" spans="1:7" x14ac:dyDescent="0.25">
      <c r="A1513">
        <v>4095</v>
      </c>
      <c r="B1513" t="s">
        <v>8221</v>
      </c>
      <c r="C1513">
        <v>1</v>
      </c>
      <c r="E1513">
        <v>2991</v>
      </c>
      <c r="F1513" t="s">
        <v>8219</v>
      </c>
      <c r="G1513">
        <v>93</v>
      </c>
    </row>
    <row r="1514" spans="1:7" x14ac:dyDescent="0.25">
      <c r="A1514">
        <v>4096</v>
      </c>
      <c r="B1514" t="s">
        <v>8221</v>
      </c>
      <c r="C1514">
        <v>5</v>
      </c>
      <c r="E1514">
        <v>2992</v>
      </c>
      <c r="F1514" t="s">
        <v>8219</v>
      </c>
      <c r="G1514">
        <v>64</v>
      </c>
    </row>
    <row r="1515" spans="1:7" x14ac:dyDescent="0.25">
      <c r="A1515">
        <v>4097</v>
      </c>
      <c r="B1515" t="s">
        <v>8221</v>
      </c>
      <c r="C1515">
        <v>0</v>
      </c>
      <c r="E1515">
        <v>2993</v>
      </c>
      <c r="F1515" t="s">
        <v>8219</v>
      </c>
      <c r="G1515">
        <v>22</v>
      </c>
    </row>
    <row r="1516" spans="1:7" x14ac:dyDescent="0.25">
      <c r="A1516">
        <v>4098</v>
      </c>
      <c r="B1516" t="s">
        <v>8221</v>
      </c>
      <c r="C1516">
        <v>0</v>
      </c>
      <c r="E1516">
        <v>2994</v>
      </c>
      <c r="F1516" t="s">
        <v>8219</v>
      </c>
      <c r="G1516">
        <v>59</v>
      </c>
    </row>
    <row r="1517" spans="1:7" x14ac:dyDescent="0.25">
      <c r="A1517">
        <v>4099</v>
      </c>
      <c r="B1517" t="s">
        <v>8221</v>
      </c>
      <c r="C1517">
        <v>1</v>
      </c>
      <c r="E1517">
        <v>2995</v>
      </c>
      <c r="F1517" t="s">
        <v>8219</v>
      </c>
      <c r="G1517">
        <v>249</v>
      </c>
    </row>
    <row r="1518" spans="1:7" x14ac:dyDescent="0.25">
      <c r="A1518">
        <v>4100</v>
      </c>
      <c r="B1518" t="s">
        <v>8221</v>
      </c>
      <c r="C1518">
        <v>0</v>
      </c>
      <c r="E1518">
        <v>2996</v>
      </c>
      <c r="F1518" t="s">
        <v>8219</v>
      </c>
      <c r="G1518">
        <v>392</v>
      </c>
    </row>
    <row r="1519" spans="1:7" x14ac:dyDescent="0.25">
      <c r="A1519">
        <v>4101</v>
      </c>
      <c r="B1519" t="s">
        <v>8221</v>
      </c>
      <c r="C1519">
        <v>0</v>
      </c>
      <c r="E1519">
        <v>2997</v>
      </c>
      <c r="F1519" t="s">
        <v>8219</v>
      </c>
      <c r="G1519">
        <v>115</v>
      </c>
    </row>
    <row r="1520" spans="1:7" x14ac:dyDescent="0.25">
      <c r="A1520">
        <v>4102</v>
      </c>
      <c r="B1520" t="s">
        <v>8221</v>
      </c>
      <c r="C1520">
        <v>6</v>
      </c>
      <c r="E1520">
        <v>2998</v>
      </c>
      <c r="F1520" t="s">
        <v>8219</v>
      </c>
      <c r="G1520">
        <v>433</v>
      </c>
    </row>
    <row r="1521" spans="1:7" x14ac:dyDescent="0.25">
      <c r="A1521">
        <v>4103</v>
      </c>
      <c r="B1521" t="s">
        <v>8221</v>
      </c>
      <c r="C1521">
        <v>6</v>
      </c>
      <c r="E1521">
        <v>2999</v>
      </c>
      <c r="F1521" t="s">
        <v>8219</v>
      </c>
      <c r="G1521">
        <v>20</v>
      </c>
    </row>
    <row r="1522" spans="1:7" x14ac:dyDescent="0.25">
      <c r="A1522">
        <v>4104</v>
      </c>
      <c r="B1522" t="s">
        <v>8221</v>
      </c>
      <c r="C1522">
        <v>14</v>
      </c>
      <c r="E1522">
        <v>3000</v>
      </c>
      <c r="F1522" t="s">
        <v>8219</v>
      </c>
      <c r="G1522">
        <v>8</v>
      </c>
    </row>
    <row r="1523" spans="1:7" x14ac:dyDescent="0.25">
      <c r="A1523">
        <v>4105</v>
      </c>
      <c r="B1523" t="s">
        <v>8221</v>
      </c>
      <c r="C1523">
        <v>6</v>
      </c>
      <c r="E1523">
        <v>3001</v>
      </c>
      <c r="F1523" t="s">
        <v>8219</v>
      </c>
      <c r="G1523">
        <v>175</v>
      </c>
    </row>
    <row r="1524" spans="1:7" x14ac:dyDescent="0.25">
      <c r="A1524">
        <v>4106</v>
      </c>
      <c r="B1524" t="s">
        <v>8221</v>
      </c>
      <c r="C1524">
        <v>33</v>
      </c>
      <c r="E1524">
        <v>3002</v>
      </c>
      <c r="F1524" t="s">
        <v>8219</v>
      </c>
      <c r="G1524">
        <v>104</v>
      </c>
    </row>
    <row r="1525" spans="1:7" x14ac:dyDescent="0.25">
      <c r="A1525">
        <v>4107</v>
      </c>
      <c r="B1525" t="s">
        <v>8221</v>
      </c>
      <c r="C1525">
        <v>4</v>
      </c>
      <c r="E1525">
        <v>3003</v>
      </c>
      <c r="F1525" t="s">
        <v>8219</v>
      </c>
      <c r="G1525">
        <v>17</v>
      </c>
    </row>
    <row r="1526" spans="1:7" x14ac:dyDescent="0.25">
      <c r="A1526">
        <v>4108</v>
      </c>
      <c r="B1526" t="s">
        <v>8221</v>
      </c>
      <c r="C1526">
        <v>1</v>
      </c>
      <c r="E1526">
        <v>3004</v>
      </c>
      <c r="F1526" t="s">
        <v>8219</v>
      </c>
      <c r="G1526">
        <v>277</v>
      </c>
    </row>
    <row r="1527" spans="1:7" x14ac:dyDescent="0.25">
      <c r="A1527">
        <v>4109</v>
      </c>
      <c r="B1527" t="s">
        <v>8221</v>
      </c>
      <c r="C1527">
        <v>0</v>
      </c>
      <c r="E1527">
        <v>3005</v>
      </c>
      <c r="F1527" t="s">
        <v>8219</v>
      </c>
      <c r="G1527">
        <v>118</v>
      </c>
    </row>
    <row r="1528" spans="1:7" x14ac:dyDescent="0.25">
      <c r="A1528">
        <v>4110</v>
      </c>
      <c r="B1528" t="s">
        <v>8221</v>
      </c>
      <c r="C1528">
        <v>6</v>
      </c>
      <c r="E1528">
        <v>3006</v>
      </c>
      <c r="F1528" t="s">
        <v>8219</v>
      </c>
      <c r="G1528">
        <v>97</v>
      </c>
    </row>
    <row r="1529" spans="1:7" x14ac:dyDescent="0.25">
      <c r="A1529">
        <v>4111</v>
      </c>
      <c r="B1529" t="s">
        <v>8221</v>
      </c>
      <c r="C1529">
        <v>6</v>
      </c>
      <c r="E1529">
        <v>3007</v>
      </c>
      <c r="F1529" t="s">
        <v>8219</v>
      </c>
      <c r="G1529">
        <v>20</v>
      </c>
    </row>
    <row r="1530" spans="1:7" x14ac:dyDescent="0.25">
      <c r="A1530">
        <v>4112</v>
      </c>
      <c r="B1530" t="s">
        <v>8221</v>
      </c>
      <c r="C1530">
        <v>1</v>
      </c>
      <c r="E1530">
        <v>3008</v>
      </c>
      <c r="F1530" t="s">
        <v>8219</v>
      </c>
      <c r="G1530">
        <v>26</v>
      </c>
    </row>
    <row r="1531" spans="1:7" x14ac:dyDescent="0.25">
      <c r="A1531">
        <v>4113</v>
      </c>
      <c r="B1531" t="s">
        <v>8221</v>
      </c>
      <c r="C1531">
        <v>3</v>
      </c>
      <c r="E1531">
        <v>3009</v>
      </c>
      <c r="F1531" t="s">
        <v>8219</v>
      </c>
      <c r="G1531">
        <v>128</v>
      </c>
    </row>
    <row r="1532" spans="1:7" x14ac:dyDescent="0.25">
      <c r="E1532">
        <v>3010</v>
      </c>
      <c r="F1532" t="s">
        <v>8219</v>
      </c>
      <c r="G1532">
        <v>15</v>
      </c>
    </row>
    <row r="1533" spans="1:7" x14ac:dyDescent="0.25">
      <c r="E1533">
        <v>3011</v>
      </c>
      <c r="F1533" t="s">
        <v>8219</v>
      </c>
      <c r="G1533">
        <v>25</v>
      </c>
    </row>
    <row r="1534" spans="1:7" x14ac:dyDescent="0.25">
      <c r="E1534">
        <v>3012</v>
      </c>
      <c r="F1534" t="s">
        <v>8219</v>
      </c>
      <c r="G1534">
        <v>55</v>
      </c>
    </row>
    <row r="1535" spans="1:7" x14ac:dyDescent="0.25">
      <c r="E1535">
        <v>3013</v>
      </c>
      <c r="F1535" t="s">
        <v>8219</v>
      </c>
      <c r="G1535">
        <v>107</v>
      </c>
    </row>
    <row r="1536" spans="1:7" x14ac:dyDescent="0.25">
      <c r="E1536">
        <v>3014</v>
      </c>
      <c r="F1536" t="s">
        <v>8219</v>
      </c>
      <c r="G1536">
        <v>557</v>
      </c>
    </row>
    <row r="1537" spans="5:7" x14ac:dyDescent="0.25">
      <c r="E1537">
        <v>3015</v>
      </c>
      <c r="F1537" t="s">
        <v>8219</v>
      </c>
      <c r="G1537">
        <v>40</v>
      </c>
    </row>
    <row r="1538" spans="5:7" x14ac:dyDescent="0.25">
      <c r="E1538">
        <v>3016</v>
      </c>
      <c r="F1538" t="s">
        <v>8219</v>
      </c>
      <c r="G1538">
        <v>36</v>
      </c>
    </row>
    <row r="1539" spans="5:7" x14ac:dyDescent="0.25">
      <c r="E1539">
        <v>3017</v>
      </c>
      <c r="F1539" t="s">
        <v>8219</v>
      </c>
      <c r="G1539">
        <v>159</v>
      </c>
    </row>
    <row r="1540" spans="5:7" x14ac:dyDescent="0.25">
      <c r="E1540">
        <v>3018</v>
      </c>
      <c r="F1540" t="s">
        <v>8219</v>
      </c>
      <c r="G1540">
        <v>41</v>
      </c>
    </row>
    <row r="1541" spans="5:7" x14ac:dyDescent="0.25">
      <c r="E1541">
        <v>3019</v>
      </c>
      <c r="F1541" t="s">
        <v>8219</v>
      </c>
      <c r="G1541">
        <v>226</v>
      </c>
    </row>
    <row r="1542" spans="5:7" x14ac:dyDescent="0.25">
      <c r="E1542">
        <v>3020</v>
      </c>
      <c r="F1542" t="s">
        <v>8219</v>
      </c>
      <c r="G1542">
        <v>30</v>
      </c>
    </row>
    <row r="1543" spans="5:7" x14ac:dyDescent="0.25">
      <c r="E1543">
        <v>3021</v>
      </c>
      <c r="F1543" t="s">
        <v>8219</v>
      </c>
      <c r="G1543">
        <v>103</v>
      </c>
    </row>
    <row r="1544" spans="5:7" x14ac:dyDescent="0.25">
      <c r="E1544">
        <v>3022</v>
      </c>
      <c r="F1544" t="s">
        <v>8219</v>
      </c>
      <c r="G1544">
        <v>62</v>
      </c>
    </row>
    <row r="1545" spans="5:7" x14ac:dyDescent="0.25">
      <c r="E1545">
        <v>3023</v>
      </c>
      <c r="F1545" t="s">
        <v>8219</v>
      </c>
      <c r="G1545">
        <v>6</v>
      </c>
    </row>
    <row r="1546" spans="5:7" x14ac:dyDescent="0.25">
      <c r="E1546">
        <v>3024</v>
      </c>
      <c r="F1546" t="s">
        <v>8219</v>
      </c>
      <c r="G1546">
        <v>182</v>
      </c>
    </row>
    <row r="1547" spans="5:7" x14ac:dyDescent="0.25">
      <c r="E1547">
        <v>3025</v>
      </c>
      <c r="F1547" t="s">
        <v>8219</v>
      </c>
      <c r="G1547">
        <v>145</v>
      </c>
    </row>
    <row r="1548" spans="5:7" x14ac:dyDescent="0.25">
      <c r="E1548">
        <v>3026</v>
      </c>
      <c r="F1548" t="s">
        <v>8219</v>
      </c>
      <c r="G1548">
        <v>25</v>
      </c>
    </row>
    <row r="1549" spans="5:7" x14ac:dyDescent="0.25">
      <c r="E1549">
        <v>3027</v>
      </c>
      <c r="F1549" t="s">
        <v>8219</v>
      </c>
      <c r="G1549">
        <v>320</v>
      </c>
    </row>
    <row r="1550" spans="5:7" x14ac:dyDescent="0.25">
      <c r="E1550">
        <v>3028</v>
      </c>
      <c r="F1550" t="s">
        <v>8219</v>
      </c>
      <c r="G1550">
        <v>99</v>
      </c>
    </row>
    <row r="1551" spans="5:7" x14ac:dyDescent="0.25">
      <c r="E1551">
        <v>3029</v>
      </c>
      <c r="F1551" t="s">
        <v>8219</v>
      </c>
      <c r="G1551">
        <v>348</v>
      </c>
    </row>
    <row r="1552" spans="5:7" x14ac:dyDescent="0.25">
      <c r="E1552">
        <v>3030</v>
      </c>
      <c r="F1552" t="s">
        <v>8219</v>
      </c>
      <c r="G1552">
        <v>41</v>
      </c>
    </row>
    <row r="1553" spans="5:7" x14ac:dyDescent="0.25">
      <c r="E1553">
        <v>3031</v>
      </c>
      <c r="F1553" t="s">
        <v>8219</v>
      </c>
      <c r="G1553">
        <v>29</v>
      </c>
    </row>
    <row r="1554" spans="5:7" x14ac:dyDescent="0.25">
      <c r="E1554">
        <v>3032</v>
      </c>
      <c r="F1554" t="s">
        <v>8219</v>
      </c>
      <c r="G1554">
        <v>25</v>
      </c>
    </row>
    <row r="1555" spans="5:7" x14ac:dyDescent="0.25">
      <c r="E1555">
        <v>3033</v>
      </c>
      <c r="F1555" t="s">
        <v>8219</v>
      </c>
      <c r="G1555">
        <v>23</v>
      </c>
    </row>
    <row r="1556" spans="5:7" x14ac:dyDescent="0.25">
      <c r="E1556">
        <v>3034</v>
      </c>
      <c r="F1556" t="s">
        <v>8219</v>
      </c>
      <c r="G1556">
        <v>1260</v>
      </c>
    </row>
    <row r="1557" spans="5:7" x14ac:dyDescent="0.25">
      <c r="E1557">
        <v>3035</v>
      </c>
      <c r="F1557" t="s">
        <v>8219</v>
      </c>
      <c r="G1557">
        <v>307</v>
      </c>
    </row>
    <row r="1558" spans="5:7" x14ac:dyDescent="0.25">
      <c r="E1558">
        <v>3036</v>
      </c>
      <c r="F1558" t="s">
        <v>8219</v>
      </c>
      <c r="G1558">
        <v>329</v>
      </c>
    </row>
    <row r="1559" spans="5:7" x14ac:dyDescent="0.25">
      <c r="E1559">
        <v>3037</v>
      </c>
      <c r="F1559" t="s">
        <v>8219</v>
      </c>
      <c r="G1559">
        <v>32</v>
      </c>
    </row>
    <row r="1560" spans="5:7" x14ac:dyDescent="0.25">
      <c r="E1560">
        <v>3038</v>
      </c>
      <c r="F1560" t="s">
        <v>8219</v>
      </c>
      <c r="G1560">
        <v>27</v>
      </c>
    </row>
    <row r="1561" spans="5:7" x14ac:dyDescent="0.25">
      <c r="E1561">
        <v>3039</v>
      </c>
      <c r="F1561" t="s">
        <v>8219</v>
      </c>
      <c r="G1561">
        <v>236</v>
      </c>
    </row>
    <row r="1562" spans="5:7" x14ac:dyDescent="0.25">
      <c r="E1562">
        <v>3040</v>
      </c>
      <c r="F1562" t="s">
        <v>8219</v>
      </c>
      <c r="G1562">
        <v>42</v>
      </c>
    </row>
    <row r="1563" spans="5:7" x14ac:dyDescent="0.25">
      <c r="E1563">
        <v>3041</v>
      </c>
      <c r="F1563" t="s">
        <v>8219</v>
      </c>
      <c r="G1563">
        <v>95</v>
      </c>
    </row>
    <row r="1564" spans="5:7" x14ac:dyDescent="0.25">
      <c r="E1564">
        <v>3042</v>
      </c>
      <c r="F1564" t="s">
        <v>8219</v>
      </c>
      <c r="G1564">
        <v>37</v>
      </c>
    </row>
    <row r="1565" spans="5:7" x14ac:dyDescent="0.25">
      <c r="E1565">
        <v>3043</v>
      </c>
      <c r="F1565" t="s">
        <v>8219</v>
      </c>
      <c r="G1565">
        <v>128</v>
      </c>
    </row>
    <row r="1566" spans="5:7" x14ac:dyDescent="0.25">
      <c r="E1566">
        <v>3044</v>
      </c>
      <c r="F1566" t="s">
        <v>8219</v>
      </c>
      <c r="G1566">
        <v>156</v>
      </c>
    </row>
    <row r="1567" spans="5:7" x14ac:dyDescent="0.25">
      <c r="E1567">
        <v>3045</v>
      </c>
      <c r="F1567" t="s">
        <v>8219</v>
      </c>
      <c r="G1567">
        <v>64</v>
      </c>
    </row>
    <row r="1568" spans="5:7" x14ac:dyDescent="0.25">
      <c r="E1568">
        <v>3046</v>
      </c>
      <c r="F1568" t="s">
        <v>8219</v>
      </c>
      <c r="G1568">
        <v>58</v>
      </c>
    </row>
    <row r="1569" spans="5:7" x14ac:dyDescent="0.25">
      <c r="E1569">
        <v>3047</v>
      </c>
      <c r="F1569" t="s">
        <v>8219</v>
      </c>
      <c r="G1569">
        <v>20</v>
      </c>
    </row>
    <row r="1570" spans="5:7" x14ac:dyDescent="0.25">
      <c r="E1570">
        <v>3048</v>
      </c>
      <c r="F1570" t="s">
        <v>8219</v>
      </c>
      <c r="G1570">
        <v>47</v>
      </c>
    </row>
    <row r="1571" spans="5:7" x14ac:dyDescent="0.25">
      <c r="E1571">
        <v>3049</v>
      </c>
      <c r="F1571" t="s">
        <v>8219</v>
      </c>
      <c r="G1571">
        <v>54</v>
      </c>
    </row>
    <row r="1572" spans="5:7" x14ac:dyDescent="0.25">
      <c r="E1572">
        <v>3050</v>
      </c>
      <c r="F1572" t="s">
        <v>8219</v>
      </c>
      <c r="G1572">
        <v>9</v>
      </c>
    </row>
    <row r="1573" spans="5:7" x14ac:dyDescent="0.25">
      <c r="E1573">
        <v>3147</v>
      </c>
      <c r="F1573" t="s">
        <v>8219</v>
      </c>
      <c r="G1573">
        <v>213</v>
      </c>
    </row>
    <row r="1574" spans="5:7" x14ac:dyDescent="0.25">
      <c r="E1574">
        <v>3148</v>
      </c>
      <c r="F1574" t="s">
        <v>8219</v>
      </c>
      <c r="G1574">
        <v>57</v>
      </c>
    </row>
    <row r="1575" spans="5:7" x14ac:dyDescent="0.25">
      <c r="E1575">
        <v>3149</v>
      </c>
      <c r="F1575" t="s">
        <v>8219</v>
      </c>
      <c r="G1575">
        <v>25</v>
      </c>
    </row>
    <row r="1576" spans="5:7" x14ac:dyDescent="0.25">
      <c r="E1576">
        <v>3150</v>
      </c>
      <c r="F1576" t="s">
        <v>8219</v>
      </c>
      <c r="G1576">
        <v>104</v>
      </c>
    </row>
    <row r="1577" spans="5:7" x14ac:dyDescent="0.25">
      <c r="E1577">
        <v>3151</v>
      </c>
      <c r="F1577" t="s">
        <v>8219</v>
      </c>
      <c r="G1577">
        <v>34</v>
      </c>
    </row>
    <row r="1578" spans="5:7" x14ac:dyDescent="0.25">
      <c r="E1578">
        <v>3152</v>
      </c>
      <c r="F1578" t="s">
        <v>8219</v>
      </c>
      <c r="G1578">
        <v>67</v>
      </c>
    </row>
    <row r="1579" spans="5:7" x14ac:dyDescent="0.25">
      <c r="E1579">
        <v>3153</v>
      </c>
      <c r="F1579" t="s">
        <v>8219</v>
      </c>
      <c r="G1579">
        <v>241</v>
      </c>
    </row>
    <row r="1580" spans="5:7" x14ac:dyDescent="0.25">
      <c r="E1580">
        <v>3154</v>
      </c>
      <c r="F1580" t="s">
        <v>8219</v>
      </c>
      <c r="G1580">
        <v>123</v>
      </c>
    </row>
    <row r="1581" spans="5:7" x14ac:dyDescent="0.25">
      <c r="E1581">
        <v>3155</v>
      </c>
      <c r="F1581" t="s">
        <v>8219</v>
      </c>
      <c r="G1581">
        <v>302</v>
      </c>
    </row>
    <row r="1582" spans="5:7" x14ac:dyDescent="0.25">
      <c r="E1582">
        <v>3156</v>
      </c>
      <c r="F1582" t="s">
        <v>8219</v>
      </c>
      <c r="G1582">
        <v>89</v>
      </c>
    </row>
    <row r="1583" spans="5:7" x14ac:dyDescent="0.25">
      <c r="E1583">
        <v>3157</v>
      </c>
      <c r="F1583" t="s">
        <v>8219</v>
      </c>
      <c r="G1583">
        <v>41</v>
      </c>
    </row>
    <row r="1584" spans="5:7" x14ac:dyDescent="0.25">
      <c r="E1584">
        <v>3158</v>
      </c>
      <c r="F1584" t="s">
        <v>8219</v>
      </c>
      <c r="G1584">
        <v>69</v>
      </c>
    </row>
    <row r="1585" spans="5:7" x14ac:dyDescent="0.25">
      <c r="E1585">
        <v>3159</v>
      </c>
      <c r="F1585" t="s">
        <v>8219</v>
      </c>
      <c r="G1585">
        <v>52</v>
      </c>
    </row>
    <row r="1586" spans="5:7" x14ac:dyDescent="0.25">
      <c r="E1586">
        <v>3160</v>
      </c>
      <c r="F1586" t="s">
        <v>8219</v>
      </c>
      <c r="G1586">
        <v>57</v>
      </c>
    </row>
    <row r="1587" spans="5:7" x14ac:dyDescent="0.25">
      <c r="E1587">
        <v>3161</v>
      </c>
      <c r="F1587" t="s">
        <v>8219</v>
      </c>
      <c r="G1587">
        <v>74</v>
      </c>
    </row>
    <row r="1588" spans="5:7" x14ac:dyDescent="0.25">
      <c r="E1588">
        <v>3162</v>
      </c>
      <c r="F1588" t="s">
        <v>8219</v>
      </c>
      <c r="G1588">
        <v>63</v>
      </c>
    </row>
    <row r="1589" spans="5:7" x14ac:dyDescent="0.25">
      <c r="E1589">
        <v>3163</v>
      </c>
      <c r="F1589" t="s">
        <v>8219</v>
      </c>
      <c r="G1589">
        <v>72</v>
      </c>
    </row>
    <row r="1590" spans="5:7" x14ac:dyDescent="0.25">
      <c r="E1590">
        <v>3164</v>
      </c>
      <c r="F1590" t="s">
        <v>8219</v>
      </c>
      <c r="G1590">
        <v>71</v>
      </c>
    </row>
    <row r="1591" spans="5:7" x14ac:dyDescent="0.25">
      <c r="E1591">
        <v>3165</v>
      </c>
      <c r="F1591" t="s">
        <v>8219</v>
      </c>
      <c r="G1591">
        <v>21</v>
      </c>
    </row>
    <row r="1592" spans="5:7" x14ac:dyDescent="0.25">
      <c r="E1592">
        <v>3166</v>
      </c>
      <c r="F1592" t="s">
        <v>8219</v>
      </c>
      <c r="G1592">
        <v>930</v>
      </c>
    </row>
    <row r="1593" spans="5:7" x14ac:dyDescent="0.25">
      <c r="E1593">
        <v>3167</v>
      </c>
      <c r="F1593" t="s">
        <v>8219</v>
      </c>
      <c r="G1593">
        <v>55</v>
      </c>
    </row>
    <row r="1594" spans="5:7" x14ac:dyDescent="0.25">
      <c r="E1594">
        <v>3168</v>
      </c>
      <c r="F1594" t="s">
        <v>8219</v>
      </c>
      <c r="G1594">
        <v>61</v>
      </c>
    </row>
    <row r="1595" spans="5:7" x14ac:dyDescent="0.25">
      <c r="E1595">
        <v>3169</v>
      </c>
      <c r="F1595" t="s">
        <v>8219</v>
      </c>
      <c r="G1595">
        <v>82</v>
      </c>
    </row>
    <row r="1596" spans="5:7" x14ac:dyDescent="0.25">
      <c r="E1596">
        <v>3170</v>
      </c>
      <c r="F1596" t="s">
        <v>8219</v>
      </c>
      <c r="G1596">
        <v>71</v>
      </c>
    </row>
    <row r="1597" spans="5:7" x14ac:dyDescent="0.25">
      <c r="E1597">
        <v>3171</v>
      </c>
      <c r="F1597" t="s">
        <v>8219</v>
      </c>
      <c r="G1597">
        <v>117</v>
      </c>
    </row>
    <row r="1598" spans="5:7" x14ac:dyDescent="0.25">
      <c r="E1598">
        <v>3172</v>
      </c>
      <c r="F1598" t="s">
        <v>8219</v>
      </c>
      <c r="G1598">
        <v>29</v>
      </c>
    </row>
    <row r="1599" spans="5:7" x14ac:dyDescent="0.25">
      <c r="E1599">
        <v>3173</v>
      </c>
      <c r="F1599" t="s">
        <v>8219</v>
      </c>
      <c r="G1599">
        <v>74</v>
      </c>
    </row>
    <row r="1600" spans="5:7" x14ac:dyDescent="0.25">
      <c r="E1600">
        <v>3174</v>
      </c>
      <c r="F1600" t="s">
        <v>8219</v>
      </c>
      <c r="G1600">
        <v>23</v>
      </c>
    </row>
    <row r="1601" spans="5:7" x14ac:dyDescent="0.25">
      <c r="E1601">
        <v>3175</v>
      </c>
      <c r="F1601" t="s">
        <v>8219</v>
      </c>
      <c r="G1601">
        <v>60</v>
      </c>
    </row>
    <row r="1602" spans="5:7" x14ac:dyDescent="0.25">
      <c r="E1602">
        <v>3176</v>
      </c>
      <c r="F1602" t="s">
        <v>8219</v>
      </c>
      <c r="G1602">
        <v>55</v>
      </c>
    </row>
    <row r="1603" spans="5:7" x14ac:dyDescent="0.25">
      <c r="E1603">
        <v>3177</v>
      </c>
      <c r="F1603" t="s">
        <v>8219</v>
      </c>
      <c r="G1603">
        <v>51</v>
      </c>
    </row>
    <row r="1604" spans="5:7" x14ac:dyDescent="0.25">
      <c r="E1604">
        <v>3178</v>
      </c>
      <c r="F1604" t="s">
        <v>8219</v>
      </c>
      <c r="G1604">
        <v>78</v>
      </c>
    </row>
    <row r="1605" spans="5:7" x14ac:dyDescent="0.25">
      <c r="E1605">
        <v>3179</v>
      </c>
      <c r="F1605" t="s">
        <v>8219</v>
      </c>
      <c r="G1605">
        <v>62</v>
      </c>
    </row>
    <row r="1606" spans="5:7" x14ac:dyDescent="0.25">
      <c r="E1606">
        <v>3180</v>
      </c>
      <c r="F1606" t="s">
        <v>8219</v>
      </c>
      <c r="G1606">
        <v>45</v>
      </c>
    </row>
    <row r="1607" spans="5:7" x14ac:dyDescent="0.25">
      <c r="E1607">
        <v>3181</v>
      </c>
      <c r="F1607" t="s">
        <v>8219</v>
      </c>
      <c r="G1607">
        <v>15</v>
      </c>
    </row>
    <row r="1608" spans="5:7" x14ac:dyDescent="0.25">
      <c r="E1608">
        <v>3182</v>
      </c>
      <c r="F1608" t="s">
        <v>8219</v>
      </c>
      <c r="G1608">
        <v>151</v>
      </c>
    </row>
    <row r="1609" spans="5:7" x14ac:dyDescent="0.25">
      <c r="E1609">
        <v>3183</v>
      </c>
      <c r="F1609" t="s">
        <v>8219</v>
      </c>
      <c r="G1609">
        <v>68</v>
      </c>
    </row>
    <row r="1610" spans="5:7" x14ac:dyDescent="0.25">
      <c r="E1610">
        <v>3184</v>
      </c>
      <c r="F1610" t="s">
        <v>8219</v>
      </c>
      <c r="G1610">
        <v>46</v>
      </c>
    </row>
    <row r="1611" spans="5:7" x14ac:dyDescent="0.25">
      <c r="E1611">
        <v>3185</v>
      </c>
      <c r="F1611" t="s">
        <v>8219</v>
      </c>
      <c r="G1611">
        <v>24</v>
      </c>
    </row>
    <row r="1612" spans="5:7" x14ac:dyDescent="0.25">
      <c r="E1612">
        <v>3186</v>
      </c>
      <c r="F1612" t="s">
        <v>8219</v>
      </c>
      <c r="G1612">
        <v>70</v>
      </c>
    </row>
    <row r="1613" spans="5:7" x14ac:dyDescent="0.25">
      <c r="E1613">
        <v>3187</v>
      </c>
      <c r="F1613" t="s">
        <v>8219</v>
      </c>
      <c r="G1613">
        <v>244</v>
      </c>
    </row>
    <row r="1614" spans="5:7" x14ac:dyDescent="0.25">
      <c r="E1614">
        <v>3208</v>
      </c>
      <c r="F1614" t="s">
        <v>8219</v>
      </c>
      <c r="G1614">
        <v>82</v>
      </c>
    </row>
    <row r="1615" spans="5:7" x14ac:dyDescent="0.25">
      <c r="E1615">
        <v>3209</v>
      </c>
      <c r="F1615" t="s">
        <v>8219</v>
      </c>
      <c r="G1615">
        <v>226</v>
      </c>
    </row>
    <row r="1616" spans="5:7" x14ac:dyDescent="0.25">
      <c r="E1616">
        <v>3210</v>
      </c>
      <c r="F1616" t="s">
        <v>8219</v>
      </c>
      <c r="G1616">
        <v>60</v>
      </c>
    </row>
    <row r="1617" spans="5:7" x14ac:dyDescent="0.25">
      <c r="E1617">
        <v>3211</v>
      </c>
      <c r="F1617" t="s">
        <v>8219</v>
      </c>
      <c r="G1617">
        <v>322</v>
      </c>
    </row>
    <row r="1618" spans="5:7" x14ac:dyDescent="0.25">
      <c r="E1618">
        <v>3212</v>
      </c>
      <c r="F1618" t="s">
        <v>8219</v>
      </c>
      <c r="G1618">
        <v>94</v>
      </c>
    </row>
    <row r="1619" spans="5:7" x14ac:dyDescent="0.25">
      <c r="E1619">
        <v>3213</v>
      </c>
      <c r="F1619" t="s">
        <v>8219</v>
      </c>
      <c r="G1619">
        <v>47</v>
      </c>
    </row>
    <row r="1620" spans="5:7" x14ac:dyDescent="0.25">
      <c r="E1620">
        <v>3214</v>
      </c>
      <c r="F1620" t="s">
        <v>8219</v>
      </c>
      <c r="G1620">
        <v>115</v>
      </c>
    </row>
    <row r="1621" spans="5:7" x14ac:dyDescent="0.25">
      <c r="E1621">
        <v>3215</v>
      </c>
      <c r="F1621" t="s">
        <v>8219</v>
      </c>
      <c r="G1621">
        <v>134</v>
      </c>
    </row>
    <row r="1622" spans="5:7" x14ac:dyDescent="0.25">
      <c r="E1622">
        <v>3216</v>
      </c>
      <c r="F1622" t="s">
        <v>8219</v>
      </c>
      <c r="G1622">
        <v>35</v>
      </c>
    </row>
    <row r="1623" spans="5:7" x14ac:dyDescent="0.25">
      <c r="E1623">
        <v>3217</v>
      </c>
      <c r="F1623" t="s">
        <v>8219</v>
      </c>
      <c r="G1623">
        <v>104</v>
      </c>
    </row>
    <row r="1624" spans="5:7" x14ac:dyDescent="0.25">
      <c r="E1624">
        <v>3218</v>
      </c>
      <c r="F1624" t="s">
        <v>8219</v>
      </c>
      <c r="G1624">
        <v>184</v>
      </c>
    </row>
    <row r="1625" spans="5:7" x14ac:dyDescent="0.25">
      <c r="E1625">
        <v>3219</v>
      </c>
      <c r="F1625" t="s">
        <v>8219</v>
      </c>
      <c r="G1625">
        <v>119</v>
      </c>
    </row>
    <row r="1626" spans="5:7" x14ac:dyDescent="0.25">
      <c r="E1626">
        <v>3220</v>
      </c>
      <c r="F1626" t="s">
        <v>8219</v>
      </c>
      <c r="G1626">
        <v>59</v>
      </c>
    </row>
    <row r="1627" spans="5:7" x14ac:dyDescent="0.25">
      <c r="E1627">
        <v>3221</v>
      </c>
      <c r="F1627" t="s">
        <v>8219</v>
      </c>
      <c r="G1627">
        <v>113</v>
      </c>
    </row>
    <row r="1628" spans="5:7" x14ac:dyDescent="0.25">
      <c r="E1628">
        <v>3222</v>
      </c>
      <c r="F1628" t="s">
        <v>8219</v>
      </c>
      <c r="G1628">
        <v>84</v>
      </c>
    </row>
    <row r="1629" spans="5:7" x14ac:dyDescent="0.25">
      <c r="E1629">
        <v>3223</v>
      </c>
      <c r="F1629" t="s">
        <v>8219</v>
      </c>
      <c r="G1629">
        <v>74</v>
      </c>
    </row>
    <row r="1630" spans="5:7" x14ac:dyDescent="0.25">
      <c r="E1630">
        <v>3224</v>
      </c>
      <c r="F1630" t="s">
        <v>8219</v>
      </c>
      <c r="G1630">
        <v>216</v>
      </c>
    </row>
    <row r="1631" spans="5:7" x14ac:dyDescent="0.25">
      <c r="E1631">
        <v>3225</v>
      </c>
      <c r="F1631" t="s">
        <v>8219</v>
      </c>
      <c r="G1631">
        <v>39</v>
      </c>
    </row>
    <row r="1632" spans="5:7" x14ac:dyDescent="0.25">
      <c r="E1632">
        <v>3226</v>
      </c>
      <c r="F1632" t="s">
        <v>8219</v>
      </c>
      <c r="G1632">
        <v>21</v>
      </c>
    </row>
    <row r="1633" spans="5:7" x14ac:dyDescent="0.25">
      <c r="E1633">
        <v>3227</v>
      </c>
      <c r="F1633" t="s">
        <v>8219</v>
      </c>
      <c r="G1633">
        <v>30</v>
      </c>
    </row>
    <row r="1634" spans="5:7" x14ac:dyDescent="0.25">
      <c r="E1634">
        <v>3228</v>
      </c>
      <c r="F1634" t="s">
        <v>8219</v>
      </c>
      <c r="G1634">
        <v>37</v>
      </c>
    </row>
    <row r="1635" spans="5:7" x14ac:dyDescent="0.25">
      <c r="E1635">
        <v>3229</v>
      </c>
      <c r="F1635" t="s">
        <v>8219</v>
      </c>
      <c r="G1635">
        <v>202</v>
      </c>
    </row>
    <row r="1636" spans="5:7" x14ac:dyDescent="0.25">
      <c r="E1636">
        <v>3230</v>
      </c>
      <c r="F1636" t="s">
        <v>8219</v>
      </c>
      <c r="G1636">
        <v>37</v>
      </c>
    </row>
    <row r="1637" spans="5:7" x14ac:dyDescent="0.25">
      <c r="E1637">
        <v>3231</v>
      </c>
      <c r="F1637" t="s">
        <v>8219</v>
      </c>
      <c r="G1637">
        <v>28</v>
      </c>
    </row>
    <row r="1638" spans="5:7" x14ac:dyDescent="0.25">
      <c r="E1638">
        <v>3232</v>
      </c>
      <c r="F1638" t="s">
        <v>8219</v>
      </c>
      <c r="G1638">
        <v>26</v>
      </c>
    </row>
    <row r="1639" spans="5:7" x14ac:dyDescent="0.25">
      <c r="E1639">
        <v>3233</v>
      </c>
      <c r="F1639" t="s">
        <v>8219</v>
      </c>
      <c r="G1639">
        <v>61</v>
      </c>
    </row>
    <row r="1640" spans="5:7" x14ac:dyDescent="0.25">
      <c r="E1640">
        <v>3234</v>
      </c>
      <c r="F1640" t="s">
        <v>8219</v>
      </c>
      <c r="G1640">
        <v>115</v>
      </c>
    </row>
    <row r="1641" spans="5:7" x14ac:dyDescent="0.25">
      <c r="E1641">
        <v>3235</v>
      </c>
      <c r="F1641" t="s">
        <v>8219</v>
      </c>
      <c r="G1641">
        <v>181</v>
      </c>
    </row>
    <row r="1642" spans="5:7" x14ac:dyDescent="0.25">
      <c r="E1642">
        <v>3236</v>
      </c>
      <c r="F1642" t="s">
        <v>8219</v>
      </c>
      <c r="G1642">
        <v>110</v>
      </c>
    </row>
    <row r="1643" spans="5:7" x14ac:dyDescent="0.25">
      <c r="E1643">
        <v>3237</v>
      </c>
      <c r="F1643" t="s">
        <v>8219</v>
      </c>
      <c r="G1643">
        <v>269</v>
      </c>
    </row>
    <row r="1644" spans="5:7" x14ac:dyDescent="0.25">
      <c r="E1644">
        <v>3238</v>
      </c>
      <c r="F1644" t="s">
        <v>8219</v>
      </c>
      <c r="G1644">
        <v>79</v>
      </c>
    </row>
    <row r="1645" spans="5:7" x14ac:dyDescent="0.25">
      <c r="E1645">
        <v>3239</v>
      </c>
      <c r="F1645" t="s">
        <v>8219</v>
      </c>
      <c r="G1645">
        <v>104</v>
      </c>
    </row>
    <row r="1646" spans="5:7" x14ac:dyDescent="0.25">
      <c r="E1646">
        <v>3240</v>
      </c>
      <c r="F1646" t="s">
        <v>8219</v>
      </c>
      <c r="G1646">
        <v>34</v>
      </c>
    </row>
    <row r="1647" spans="5:7" x14ac:dyDescent="0.25">
      <c r="E1647">
        <v>3241</v>
      </c>
      <c r="F1647" t="s">
        <v>8219</v>
      </c>
      <c r="G1647">
        <v>167</v>
      </c>
    </row>
    <row r="1648" spans="5:7" x14ac:dyDescent="0.25">
      <c r="E1648">
        <v>3242</v>
      </c>
      <c r="F1648" t="s">
        <v>8219</v>
      </c>
      <c r="G1648">
        <v>183</v>
      </c>
    </row>
    <row r="1649" spans="5:7" x14ac:dyDescent="0.25">
      <c r="E1649">
        <v>3243</v>
      </c>
      <c r="F1649" t="s">
        <v>8219</v>
      </c>
      <c r="G1649">
        <v>71</v>
      </c>
    </row>
    <row r="1650" spans="5:7" x14ac:dyDescent="0.25">
      <c r="E1650">
        <v>3244</v>
      </c>
      <c r="F1650" t="s">
        <v>8219</v>
      </c>
      <c r="G1650">
        <v>69</v>
      </c>
    </row>
    <row r="1651" spans="5:7" x14ac:dyDescent="0.25">
      <c r="E1651">
        <v>3245</v>
      </c>
      <c r="F1651" t="s">
        <v>8219</v>
      </c>
      <c r="G1651">
        <v>270</v>
      </c>
    </row>
    <row r="1652" spans="5:7" x14ac:dyDescent="0.25">
      <c r="E1652">
        <v>3246</v>
      </c>
      <c r="F1652" t="s">
        <v>8219</v>
      </c>
      <c r="G1652">
        <v>193</v>
      </c>
    </row>
    <row r="1653" spans="5:7" x14ac:dyDescent="0.25">
      <c r="E1653">
        <v>3247</v>
      </c>
      <c r="F1653" t="s">
        <v>8219</v>
      </c>
      <c r="G1653">
        <v>57</v>
      </c>
    </row>
    <row r="1654" spans="5:7" x14ac:dyDescent="0.25">
      <c r="E1654">
        <v>3248</v>
      </c>
      <c r="F1654" t="s">
        <v>8219</v>
      </c>
      <c r="G1654">
        <v>200</v>
      </c>
    </row>
    <row r="1655" spans="5:7" x14ac:dyDescent="0.25">
      <c r="E1655">
        <v>3249</v>
      </c>
      <c r="F1655" t="s">
        <v>8219</v>
      </c>
      <c r="G1655">
        <v>88</v>
      </c>
    </row>
    <row r="1656" spans="5:7" x14ac:dyDescent="0.25">
      <c r="E1656">
        <v>3250</v>
      </c>
      <c r="F1656" t="s">
        <v>8219</v>
      </c>
      <c r="G1656">
        <v>213</v>
      </c>
    </row>
    <row r="1657" spans="5:7" x14ac:dyDescent="0.25">
      <c r="E1657">
        <v>3251</v>
      </c>
      <c r="F1657" t="s">
        <v>8219</v>
      </c>
      <c r="G1657">
        <v>20</v>
      </c>
    </row>
    <row r="1658" spans="5:7" x14ac:dyDescent="0.25">
      <c r="E1658">
        <v>3252</v>
      </c>
      <c r="F1658" t="s">
        <v>8219</v>
      </c>
      <c r="G1658">
        <v>50</v>
      </c>
    </row>
    <row r="1659" spans="5:7" x14ac:dyDescent="0.25">
      <c r="E1659">
        <v>3253</v>
      </c>
      <c r="F1659" t="s">
        <v>8219</v>
      </c>
      <c r="G1659">
        <v>115</v>
      </c>
    </row>
    <row r="1660" spans="5:7" x14ac:dyDescent="0.25">
      <c r="E1660">
        <v>3254</v>
      </c>
      <c r="F1660" t="s">
        <v>8219</v>
      </c>
      <c r="G1660">
        <v>186</v>
      </c>
    </row>
    <row r="1661" spans="5:7" x14ac:dyDescent="0.25">
      <c r="E1661">
        <v>3255</v>
      </c>
      <c r="F1661" t="s">
        <v>8219</v>
      </c>
      <c r="G1661">
        <v>18</v>
      </c>
    </row>
    <row r="1662" spans="5:7" x14ac:dyDescent="0.25">
      <c r="E1662">
        <v>3256</v>
      </c>
      <c r="F1662" t="s">
        <v>8219</v>
      </c>
      <c r="G1662">
        <v>176</v>
      </c>
    </row>
    <row r="1663" spans="5:7" x14ac:dyDescent="0.25">
      <c r="E1663">
        <v>3257</v>
      </c>
      <c r="F1663" t="s">
        <v>8219</v>
      </c>
      <c r="G1663">
        <v>41</v>
      </c>
    </row>
    <row r="1664" spans="5:7" x14ac:dyDescent="0.25">
      <c r="E1664">
        <v>3258</v>
      </c>
      <c r="F1664" t="s">
        <v>8219</v>
      </c>
      <c r="G1664">
        <v>75</v>
      </c>
    </row>
    <row r="1665" spans="5:7" x14ac:dyDescent="0.25">
      <c r="E1665">
        <v>3259</v>
      </c>
      <c r="F1665" t="s">
        <v>8219</v>
      </c>
      <c r="G1665">
        <v>97</v>
      </c>
    </row>
    <row r="1666" spans="5:7" x14ac:dyDescent="0.25">
      <c r="E1666">
        <v>3260</v>
      </c>
      <c r="F1666" t="s">
        <v>8219</v>
      </c>
      <c r="G1666">
        <v>73</v>
      </c>
    </row>
    <row r="1667" spans="5:7" x14ac:dyDescent="0.25">
      <c r="E1667">
        <v>3261</v>
      </c>
      <c r="F1667" t="s">
        <v>8219</v>
      </c>
      <c r="G1667">
        <v>49</v>
      </c>
    </row>
    <row r="1668" spans="5:7" x14ac:dyDescent="0.25">
      <c r="E1668">
        <v>3262</v>
      </c>
      <c r="F1668" t="s">
        <v>8219</v>
      </c>
      <c r="G1668">
        <v>134</v>
      </c>
    </row>
    <row r="1669" spans="5:7" x14ac:dyDescent="0.25">
      <c r="E1669">
        <v>3263</v>
      </c>
      <c r="F1669" t="s">
        <v>8219</v>
      </c>
      <c r="G1669">
        <v>68</v>
      </c>
    </row>
    <row r="1670" spans="5:7" x14ac:dyDescent="0.25">
      <c r="E1670">
        <v>3264</v>
      </c>
      <c r="F1670" t="s">
        <v>8219</v>
      </c>
      <c r="G1670">
        <v>49</v>
      </c>
    </row>
    <row r="1671" spans="5:7" x14ac:dyDescent="0.25">
      <c r="E1671">
        <v>3265</v>
      </c>
      <c r="F1671" t="s">
        <v>8219</v>
      </c>
      <c r="G1671">
        <v>63</v>
      </c>
    </row>
    <row r="1672" spans="5:7" x14ac:dyDescent="0.25">
      <c r="E1672">
        <v>3266</v>
      </c>
      <c r="F1672" t="s">
        <v>8219</v>
      </c>
      <c r="G1672">
        <v>163</v>
      </c>
    </row>
    <row r="1673" spans="5:7" x14ac:dyDescent="0.25">
      <c r="E1673">
        <v>3267</v>
      </c>
      <c r="F1673" t="s">
        <v>8219</v>
      </c>
      <c r="G1673">
        <v>288</v>
      </c>
    </row>
    <row r="1674" spans="5:7" x14ac:dyDescent="0.25">
      <c r="E1674">
        <v>3268</v>
      </c>
      <c r="F1674" t="s">
        <v>8219</v>
      </c>
      <c r="G1674">
        <v>42</v>
      </c>
    </row>
    <row r="1675" spans="5:7" x14ac:dyDescent="0.25">
      <c r="E1675">
        <v>3269</v>
      </c>
      <c r="F1675" t="s">
        <v>8219</v>
      </c>
      <c r="G1675">
        <v>70</v>
      </c>
    </row>
    <row r="1676" spans="5:7" x14ac:dyDescent="0.25">
      <c r="E1676">
        <v>3270</v>
      </c>
      <c r="F1676" t="s">
        <v>8219</v>
      </c>
      <c r="G1676">
        <v>30</v>
      </c>
    </row>
    <row r="1677" spans="5:7" x14ac:dyDescent="0.25">
      <c r="E1677">
        <v>3271</v>
      </c>
      <c r="F1677" t="s">
        <v>8219</v>
      </c>
      <c r="G1677">
        <v>51</v>
      </c>
    </row>
    <row r="1678" spans="5:7" x14ac:dyDescent="0.25">
      <c r="E1678">
        <v>3272</v>
      </c>
      <c r="F1678" t="s">
        <v>8219</v>
      </c>
      <c r="G1678">
        <v>145</v>
      </c>
    </row>
    <row r="1679" spans="5:7" x14ac:dyDescent="0.25">
      <c r="E1679">
        <v>3273</v>
      </c>
      <c r="F1679" t="s">
        <v>8219</v>
      </c>
      <c r="G1679">
        <v>21</v>
      </c>
    </row>
    <row r="1680" spans="5:7" x14ac:dyDescent="0.25">
      <c r="E1680">
        <v>3274</v>
      </c>
      <c r="F1680" t="s">
        <v>8219</v>
      </c>
      <c r="G1680">
        <v>286</v>
      </c>
    </row>
    <row r="1681" spans="5:7" x14ac:dyDescent="0.25">
      <c r="E1681">
        <v>3275</v>
      </c>
      <c r="F1681" t="s">
        <v>8219</v>
      </c>
      <c r="G1681">
        <v>12</v>
      </c>
    </row>
    <row r="1682" spans="5:7" x14ac:dyDescent="0.25">
      <c r="E1682">
        <v>3276</v>
      </c>
      <c r="F1682" t="s">
        <v>8219</v>
      </c>
      <c r="G1682">
        <v>100</v>
      </c>
    </row>
    <row r="1683" spans="5:7" x14ac:dyDescent="0.25">
      <c r="E1683">
        <v>3277</v>
      </c>
      <c r="F1683" t="s">
        <v>8219</v>
      </c>
      <c r="G1683">
        <v>100</v>
      </c>
    </row>
    <row r="1684" spans="5:7" x14ac:dyDescent="0.25">
      <c r="E1684">
        <v>3278</v>
      </c>
      <c r="F1684" t="s">
        <v>8219</v>
      </c>
      <c r="G1684">
        <v>34</v>
      </c>
    </row>
    <row r="1685" spans="5:7" x14ac:dyDescent="0.25">
      <c r="E1685">
        <v>3279</v>
      </c>
      <c r="F1685" t="s">
        <v>8219</v>
      </c>
      <c r="G1685">
        <v>63</v>
      </c>
    </row>
    <row r="1686" spans="5:7" x14ac:dyDescent="0.25">
      <c r="E1686">
        <v>3280</v>
      </c>
      <c r="F1686" t="s">
        <v>8219</v>
      </c>
      <c r="G1686">
        <v>30</v>
      </c>
    </row>
    <row r="1687" spans="5:7" x14ac:dyDescent="0.25">
      <c r="E1687">
        <v>3281</v>
      </c>
      <c r="F1687" t="s">
        <v>8219</v>
      </c>
      <c r="G1687">
        <v>47</v>
      </c>
    </row>
    <row r="1688" spans="5:7" x14ac:dyDescent="0.25">
      <c r="E1688">
        <v>3282</v>
      </c>
      <c r="F1688" t="s">
        <v>8219</v>
      </c>
      <c r="G1688">
        <v>237</v>
      </c>
    </row>
    <row r="1689" spans="5:7" x14ac:dyDescent="0.25">
      <c r="E1689">
        <v>3283</v>
      </c>
      <c r="F1689" t="s">
        <v>8219</v>
      </c>
      <c r="G1689">
        <v>47</v>
      </c>
    </row>
    <row r="1690" spans="5:7" x14ac:dyDescent="0.25">
      <c r="E1690">
        <v>3284</v>
      </c>
      <c r="F1690" t="s">
        <v>8219</v>
      </c>
      <c r="G1690">
        <v>15</v>
      </c>
    </row>
    <row r="1691" spans="5:7" x14ac:dyDescent="0.25">
      <c r="E1691">
        <v>3285</v>
      </c>
      <c r="F1691" t="s">
        <v>8219</v>
      </c>
      <c r="G1691">
        <v>81</v>
      </c>
    </row>
    <row r="1692" spans="5:7" x14ac:dyDescent="0.25">
      <c r="E1692">
        <v>3286</v>
      </c>
      <c r="F1692" t="s">
        <v>8219</v>
      </c>
      <c r="G1692">
        <v>122</v>
      </c>
    </row>
    <row r="1693" spans="5:7" x14ac:dyDescent="0.25">
      <c r="E1693">
        <v>3287</v>
      </c>
      <c r="F1693" t="s">
        <v>8219</v>
      </c>
      <c r="G1693">
        <v>34</v>
      </c>
    </row>
    <row r="1694" spans="5:7" x14ac:dyDescent="0.25">
      <c r="E1694">
        <v>3288</v>
      </c>
      <c r="F1694" t="s">
        <v>8219</v>
      </c>
      <c r="G1694">
        <v>207</v>
      </c>
    </row>
    <row r="1695" spans="5:7" x14ac:dyDescent="0.25">
      <c r="E1695">
        <v>3289</v>
      </c>
      <c r="F1695" t="s">
        <v>8219</v>
      </c>
      <c r="G1695">
        <v>25</v>
      </c>
    </row>
    <row r="1696" spans="5:7" x14ac:dyDescent="0.25">
      <c r="E1696">
        <v>3290</v>
      </c>
      <c r="F1696" t="s">
        <v>8219</v>
      </c>
      <c r="G1696">
        <v>72</v>
      </c>
    </row>
    <row r="1697" spans="5:7" x14ac:dyDescent="0.25">
      <c r="E1697">
        <v>3291</v>
      </c>
      <c r="F1697" t="s">
        <v>8219</v>
      </c>
      <c r="G1697">
        <v>14</v>
      </c>
    </row>
    <row r="1698" spans="5:7" x14ac:dyDescent="0.25">
      <c r="E1698">
        <v>3292</v>
      </c>
      <c r="F1698" t="s">
        <v>8219</v>
      </c>
      <c r="G1698">
        <v>15</v>
      </c>
    </row>
    <row r="1699" spans="5:7" x14ac:dyDescent="0.25">
      <c r="E1699">
        <v>3293</v>
      </c>
      <c r="F1699" t="s">
        <v>8219</v>
      </c>
      <c r="G1699">
        <v>91</v>
      </c>
    </row>
    <row r="1700" spans="5:7" x14ac:dyDescent="0.25">
      <c r="E1700">
        <v>3294</v>
      </c>
      <c r="F1700" t="s">
        <v>8219</v>
      </c>
      <c r="G1700">
        <v>24</v>
      </c>
    </row>
    <row r="1701" spans="5:7" x14ac:dyDescent="0.25">
      <c r="E1701">
        <v>3295</v>
      </c>
      <c r="F1701" t="s">
        <v>8219</v>
      </c>
      <c r="G1701">
        <v>27</v>
      </c>
    </row>
    <row r="1702" spans="5:7" x14ac:dyDescent="0.25">
      <c r="E1702">
        <v>3296</v>
      </c>
      <c r="F1702" t="s">
        <v>8219</v>
      </c>
      <c r="G1702">
        <v>47</v>
      </c>
    </row>
    <row r="1703" spans="5:7" x14ac:dyDescent="0.25">
      <c r="E1703">
        <v>3297</v>
      </c>
      <c r="F1703" t="s">
        <v>8219</v>
      </c>
      <c r="G1703">
        <v>44</v>
      </c>
    </row>
    <row r="1704" spans="5:7" x14ac:dyDescent="0.25">
      <c r="E1704">
        <v>3298</v>
      </c>
      <c r="F1704" t="s">
        <v>8219</v>
      </c>
      <c r="G1704">
        <v>72</v>
      </c>
    </row>
    <row r="1705" spans="5:7" x14ac:dyDescent="0.25">
      <c r="E1705">
        <v>3299</v>
      </c>
      <c r="F1705" t="s">
        <v>8219</v>
      </c>
      <c r="G1705">
        <v>63</v>
      </c>
    </row>
    <row r="1706" spans="5:7" x14ac:dyDescent="0.25">
      <c r="E1706">
        <v>3300</v>
      </c>
      <c r="F1706" t="s">
        <v>8219</v>
      </c>
      <c r="G1706">
        <v>88</v>
      </c>
    </row>
    <row r="1707" spans="5:7" x14ac:dyDescent="0.25">
      <c r="E1707">
        <v>3301</v>
      </c>
      <c r="F1707" t="s">
        <v>8219</v>
      </c>
      <c r="G1707">
        <v>70</v>
      </c>
    </row>
    <row r="1708" spans="5:7" x14ac:dyDescent="0.25">
      <c r="E1708">
        <v>3302</v>
      </c>
      <c r="F1708" t="s">
        <v>8219</v>
      </c>
      <c r="G1708">
        <v>50</v>
      </c>
    </row>
    <row r="1709" spans="5:7" x14ac:dyDescent="0.25">
      <c r="E1709">
        <v>3303</v>
      </c>
      <c r="F1709" t="s">
        <v>8219</v>
      </c>
      <c r="G1709">
        <v>35</v>
      </c>
    </row>
    <row r="1710" spans="5:7" x14ac:dyDescent="0.25">
      <c r="E1710">
        <v>3304</v>
      </c>
      <c r="F1710" t="s">
        <v>8219</v>
      </c>
      <c r="G1710">
        <v>175</v>
      </c>
    </row>
    <row r="1711" spans="5:7" x14ac:dyDescent="0.25">
      <c r="E1711">
        <v>3305</v>
      </c>
      <c r="F1711" t="s">
        <v>8219</v>
      </c>
      <c r="G1711">
        <v>20</v>
      </c>
    </row>
    <row r="1712" spans="5:7" x14ac:dyDescent="0.25">
      <c r="E1712">
        <v>3306</v>
      </c>
      <c r="F1712" t="s">
        <v>8219</v>
      </c>
      <c r="G1712">
        <v>54</v>
      </c>
    </row>
    <row r="1713" spans="5:7" x14ac:dyDescent="0.25">
      <c r="E1713">
        <v>3307</v>
      </c>
      <c r="F1713" t="s">
        <v>8219</v>
      </c>
      <c r="G1713">
        <v>20</v>
      </c>
    </row>
    <row r="1714" spans="5:7" x14ac:dyDescent="0.25">
      <c r="E1714">
        <v>3308</v>
      </c>
      <c r="F1714" t="s">
        <v>8219</v>
      </c>
      <c r="G1714">
        <v>57</v>
      </c>
    </row>
    <row r="1715" spans="5:7" x14ac:dyDescent="0.25">
      <c r="E1715">
        <v>3309</v>
      </c>
      <c r="F1715" t="s">
        <v>8219</v>
      </c>
      <c r="G1715">
        <v>31</v>
      </c>
    </row>
    <row r="1716" spans="5:7" x14ac:dyDescent="0.25">
      <c r="E1716">
        <v>3310</v>
      </c>
      <c r="F1716" t="s">
        <v>8219</v>
      </c>
      <c r="G1716">
        <v>31</v>
      </c>
    </row>
    <row r="1717" spans="5:7" x14ac:dyDescent="0.25">
      <c r="E1717">
        <v>3311</v>
      </c>
      <c r="F1717" t="s">
        <v>8219</v>
      </c>
      <c r="G1717">
        <v>45</v>
      </c>
    </row>
    <row r="1718" spans="5:7" x14ac:dyDescent="0.25">
      <c r="E1718">
        <v>3312</v>
      </c>
      <c r="F1718" t="s">
        <v>8219</v>
      </c>
      <c r="G1718">
        <v>41</v>
      </c>
    </row>
    <row r="1719" spans="5:7" x14ac:dyDescent="0.25">
      <c r="E1719">
        <v>3313</v>
      </c>
      <c r="F1719" t="s">
        <v>8219</v>
      </c>
      <c r="G1719">
        <v>29</v>
      </c>
    </row>
    <row r="1720" spans="5:7" x14ac:dyDescent="0.25">
      <c r="E1720">
        <v>3314</v>
      </c>
      <c r="F1720" t="s">
        <v>8219</v>
      </c>
      <c r="G1720">
        <v>58</v>
      </c>
    </row>
    <row r="1721" spans="5:7" x14ac:dyDescent="0.25">
      <c r="E1721">
        <v>3315</v>
      </c>
      <c r="F1721" t="s">
        <v>8219</v>
      </c>
      <c r="G1721">
        <v>89</v>
      </c>
    </row>
    <row r="1722" spans="5:7" x14ac:dyDescent="0.25">
      <c r="E1722">
        <v>3316</v>
      </c>
      <c r="F1722" t="s">
        <v>8219</v>
      </c>
      <c r="G1722">
        <v>125</v>
      </c>
    </row>
    <row r="1723" spans="5:7" x14ac:dyDescent="0.25">
      <c r="E1723">
        <v>3317</v>
      </c>
      <c r="F1723" t="s">
        <v>8219</v>
      </c>
      <c r="G1723">
        <v>18</v>
      </c>
    </row>
    <row r="1724" spans="5:7" x14ac:dyDescent="0.25">
      <c r="E1724">
        <v>3318</v>
      </c>
      <c r="F1724" t="s">
        <v>8219</v>
      </c>
      <c r="G1724">
        <v>32</v>
      </c>
    </row>
    <row r="1725" spans="5:7" x14ac:dyDescent="0.25">
      <c r="E1725">
        <v>3319</v>
      </c>
      <c r="F1725" t="s">
        <v>8219</v>
      </c>
      <c r="G1725">
        <v>16</v>
      </c>
    </row>
    <row r="1726" spans="5:7" x14ac:dyDescent="0.25">
      <c r="E1726">
        <v>3320</v>
      </c>
      <c r="F1726" t="s">
        <v>8219</v>
      </c>
      <c r="G1726">
        <v>38</v>
      </c>
    </row>
    <row r="1727" spans="5:7" x14ac:dyDescent="0.25">
      <c r="E1727">
        <v>3321</v>
      </c>
      <c r="F1727" t="s">
        <v>8219</v>
      </c>
      <c r="G1727">
        <v>15</v>
      </c>
    </row>
    <row r="1728" spans="5:7" x14ac:dyDescent="0.25">
      <c r="E1728">
        <v>3322</v>
      </c>
      <c r="F1728" t="s">
        <v>8219</v>
      </c>
      <c r="G1728">
        <v>23</v>
      </c>
    </row>
    <row r="1729" spans="5:7" x14ac:dyDescent="0.25">
      <c r="E1729">
        <v>3323</v>
      </c>
      <c r="F1729" t="s">
        <v>8219</v>
      </c>
      <c r="G1729">
        <v>49</v>
      </c>
    </row>
    <row r="1730" spans="5:7" x14ac:dyDescent="0.25">
      <c r="E1730">
        <v>3324</v>
      </c>
      <c r="F1730" t="s">
        <v>8219</v>
      </c>
      <c r="G1730">
        <v>10</v>
      </c>
    </row>
    <row r="1731" spans="5:7" x14ac:dyDescent="0.25">
      <c r="E1731">
        <v>3325</v>
      </c>
      <c r="F1731" t="s">
        <v>8219</v>
      </c>
      <c r="G1731">
        <v>15</v>
      </c>
    </row>
    <row r="1732" spans="5:7" x14ac:dyDescent="0.25">
      <c r="E1732">
        <v>3326</v>
      </c>
      <c r="F1732" t="s">
        <v>8219</v>
      </c>
      <c r="G1732">
        <v>57</v>
      </c>
    </row>
    <row r="1733" spans="5:7" x14ac:dyDescent="0.25">
      <c r="E1733">
        <v>3327</v>
      </c>
      <c r="F1733" t="s">
        <v>8219</v>
      </c>
      <c r="G1733">
        <v>33</v>
      </c>
    </row>
    <row r="1734" spans="5:7" x14ac:dyDescent="0.25">
      <c r="E1734">
        <v>3328</v>
      </c>
      <c r="F1734" t="s">
        <v>8219</v>
      </c>
      <c r="G1734">
        <v>9</v>
      </c>
    </row>
    <row r="1735" spans="5:7" x14ac:dyDescent="0.25">
      <c r="E1735">
        <v>3329</v>
      </c>
      <c r="F1735" t="s">
        <v>8219</v>
      </c>
      <c r="G1735">
        <v>26</v>
      </c>
    </row>
    <row r="1736" spans="5:7" x14ac:dyDescent="0.25">
      <c r="E1736">
        <v>3330</v>
      </c>
      <c r="F1736" t="s">
        <v>8219</v>
      </c>
      <c r="G1736">
        <v>69</v>
      </c>
    </row>
    <row r="1737" spans="5:7" x14ac:dyDescent="0.25">
      <c r="E1737">
        <v>3331</v>
      </c>
      <c r="F1737" t="s">
        <v>8219</v>
      </c>
      <c r="G1737">
        <v>65</v>
      </c>
    </row>
    <row r="1738" spans="5:7" x14ac:dyDescent="0.25">
      <c r="E1738">
        <v>3332</v>
      </c>
      <c r="F1738" t="s">
        <v>8219</v>
      </c>
      <c r="G1738">
        <v>83</v>
      </c>
    </row>
    <row r="1739" spans="5:7" x14ac:dyDescent="0.25">
      <c r="E1739">
        <v>3333</v>
      </c>
      <c r="F1739" t="s">
        <v>8219</v>
      </c>
      <c r="G1739">
        <v>111</v>
      </c>
    </row>
    <row r="1740" spans="5:7" x14ac:dyDescent="0.25">
      <c r="E1740">
        <v>3334</v>
      </c>
      <c r="F1740" t="s">
        <v>8219</v>
      </c>
      <c r="G1740">
        <v>46</v>
      </c>
    </row>
    <row r="1741" spans="5:7" x14ac:dyDescent="0.25">
      <c r="E1741">
        <v>3335</v>
      </c>
      <c r="F1741" t="s">
        <v>8219</v>
      </c>
      <c r="G1741">
        <v>63</v>
      </c>
    </row>
    <row r="1742" spans="5:7" x14ac:dyDescent="0.25">
      <c r="E1742">
        <v>3336</v>
      </c>
      <c r="F1742" t="s">
        <v>8219</v>
      </c>
      <c r="G1742">
        <v>9</v>
      </c>
    </row>
    <row r="1743" spans="5:7" x14ac:dyDescent="0.25">
      <c r="E1743">
        <v>3337</v>
      </c>
      <c r="F1743" t="s">
        <v>8219</v>
      </c>
      <c r="G1743">
        <v>34</v>
      </c>
    </row>
    <row r="1744" spans="5:7" x14ac:dyDescent="0.25">
      <c r="E1744">
        <v>3338</v>
      </c>
      <c r="F1744" t="s">
        <v>8219</v>
      </c>
      <c r="G1744">
        <v>112</v>
      </c>
    </row>
    <row r="1745" spans="5:7" x14ac:dyDescent="0.25">
      <c r="E1745">
        <v>3339</v>
      </c>
      <c r="F1745" t="s">
        <v>8219</v>
      </c>
      <c r="G1745">
        <v>47</v>
      </c>
    </row>
    <row r="1746" spans="5:7" x14ac:dyDescent="0.25">
      <c r="E1746">
        <v>3340</v>
      </c>
      <c r="F1746" t="s">
        <v>8219</v>
      </c>
      <c r="G1746">
        <v>38</v>
      </c>
    </row>
    <row r="1747" spans="5:7" x14ac:dyDescent="0.25">
      <c r="E1747">
        <v>3341</v>
      </c>
      <c r="F1747" t="s">
        <v>8219</v>
      </c>
      <c r="G1747">
        <v>28</v>
      </c>
    </row>
    <row r="1748" spans="5:7" x14ac:dyDescent="0.25">
      <c r="E1748">
        <v>3342</v>
      </c>
      <c r="F1748" t="s">
        <v>8219</v>
      </c>
      <c r="G1748">
        <v>78</v>
      </c>
    </row>
    <row r="1749" spans="5:7" x14ac:dyDescent="0.25">
      <c r="E1749">
        <v>3343</v>
      </c>
      <c r="F1749" t="s">
        <v>8219</v>
      </c>
      <c r="G1749">
        <v>23</v>
      </c>
    </row>
    <row r="1750" spans="5:7" x14ac:dyDescent="0.25">
      <c r="E1750">
        <v>3344</v>
      </c>
      <c r="F1750" t="s">
        <v>8219</v>
      </c>
      <c r="G1750">
        <v>40</v>
      </c>
    </row>
    <row r="1751" spans="5:7" x14ac:dyDescent="0.25">
      <c r="E1751">
        <v>3345</v>
      </c>
      <c r="F1751" t="s">
        <v>8219</v>
      </c>
      <c r="G1751">
        <v>13</v>
      </c>
    </row>
    <row r="1752" spans="5:7" x14ac:dyDescent="0.25">
      <c r="E1752">
        <v>3346</v>
      </c>
      <c r="F1752" t="s">
        <v>8219</v>
      </c>
      <c r="G1752">
        <v>18</v>
      </c>
    </row>
    <row r="1753" spans="5:7" x14ac:dyDescent="0.25">
      <c r="E1753">
        <v>3347</v>
      </c>
      <c r="F1753" t="s">
        <v>8219</v>
      </c>
      <c r="G1753">
        <v>22</v>
      </c>
    </row>
    <row r="1754" spans="5:7" x14ac:dyDescent="0.25">
      <c r="E1754">
        <v>3348</v>
      </c>
      <c r="F1754" t="s">
        <v>8219</v>
      </c>
      <c r="G1754">
        <v>79</v>
      </c>
    </row>
    <row r="1755" spans="5:7" x14ac:dyDescent="0.25">
      <c r="E1755">
        <v>3349</v>
      </c>
      <c r="F1755" t="s">
        <v>8219</v>
      </c>
      <c r="G1755">
        <v>14</v>
      </c>
    </row>
    <row r="1756" spans="5:7" x14ac:dyDescent="0.25">
      <c r="E1756">
        <v>3350</v>
      </c>
      <c r="F1756" t="s">
        <v>8219</v>
      </c>
      <c r="G1756">
        <v>51</v>
      </c>
    </row>
    <row r="1757" spans="5:7" x14ac:dyDescent="0.25">
      <c r="E1757">
        <v>3351</v>
      </c>
      <c r="F1757" t="s">
        <v>8219</v>
      </c>
      <c r="G1757">
        <v>54</v>
      </c>
    </row>
    <row r="1758" spans="5:7" x14ac:dyDescent="0.25">
      <c r="E1758">
        <v>3352</v>
      </c>
      <c r="F1758" t="s">
        <v>8219</v>
      </c>
      <c r="G1758">
        <v>70</v>
      </c>
    </row>
    <row r="1759" spans="5:7" x14ac:dyDescent="0.25">
      <c r="E1759">
        <v>3353</v>
      </c>
      <c r="F1759" t="s">
        <v>8219</v>
      </c>
      <c r="G1759">
        <v>44</v>
      </c>
    </row>
    <row r="1760" spans="5:7" x14ac:dyDescent="0.25">
      <c r="E1760">
        <v>3354</v>
      </c>
      <c r="F1760" t="s">
        <v>8219</v>
      </c>
      <c r="G1760">
        <v>55</v>
      </c>
    </row>
    <row r="1761" spans="5:7" x14ac:dyDescent="0.25">
      <c r="E1761">
        <v>3355</v>
      </c>
      <c r="F1761" t="s">
        <v>8219</v>
      </c>
      <c r="G1761">
        <v>15</v>
      </c>
    </row>
    <row r="1762" spans="5:7" x14ac:dyDescent="0.25">
      <c r="E1762">
        <v>3356</v>
      </c>
      <c r="F1762" t="s">
        <v>8219</v>
      </c>
      <c r="G1762">
        <v>27</v>
      </c>
    </row>
    <row r="1763" spans="5:7" x14ac:dyDescent="0.25">
      <c r="E1763">
        <v>3357</v>
      </c>
      <c r="F1763" t="s">
        <v>8219</v>
      </c>
      <c r="G1763">
        <v>21</v>
      </c>
    </row>
    <row r="1764" spans="5:7" x14ac:dyDescent="0.25">
      <c r="E1764">
        <v>3358</v>
      </c>
      <c r="F1764" t="s">
        <v>8219</v>
      </c>
      <c r="G1764">
        <v>162</v>
      </c>
    </row>
    <row r="1765" spans="5:7" x14ac:dyDescent="0.25">
      <c r="E1765">
        <v>3359</v>
      </c>
      <c r="F1765" t="s">
        <v>8219</v>
      </c>
      <c r="G1765">
        <v>23</v>
      </c>
    </row>
    <row r="1766" spans="5:7" x14ac:dyDescent="0.25">
      <c r="E1766">
        <v>3360</v>
      </c>
      <c r="F1766" t="s">
        <v>8219</v>
      </c>
      <c r="G1766">
        <v>72</v>
      </c>
    </row>
    <row r="1767" spans="5:7" x14ac:dyDescent="0.25">
      <c r="E1767">
        <v>3361</v>
      </c>
      <c r="F1767" t="s">
        <v>8219</v>
      </c>
      <c r="G1767">
        <v>68</v>
      </c>
    </row>
    <row r="1768" spans="5:7" x14ac:dyDescent="0.25">
      <c r="E1768">
        <v>3362</v>
      </c>
      <c r="F1768" t="s">
        <v>8219</v>
      </c>
      <c r="G1768">
        <v>20</v>
      </c>
    </row>
    <row r="1769" spans="5:7" x14ac:dyDescent="0.25">
      <c r="E1769">
        <v>3363</v>
      </c>
      <c r="F1769" t="s">
        <v>8219</v>
      </c>
      <c r="G1769">
        <v>26</v>
      </c>
    </row>
    <row r="1770" spans="5:7" x14ac:dyDescent="0.25">
      <c r="E1770">
        <v>3364</v>
      </c>
      <c r="F1770" t="s">
        <v>8219</v>
      </c>
      <c r="G1770">
        <v>72</v>
      </c>
    </row>
    <row r="1771" spans="5:7" x14ac:dyDescent="0.25">
      <c r="E1771">
        <v>3365</v>
      </c>
      <c r="F1771" t="s">
        <v>8219</v>
      </c>
      <c r="G1771">
        <v>3</v>
      </c>
    </row>
    <row r="1772" spans="5:7" x14ac:dyDescent="0.25">
      <c r="E1772">
        <v>3366</v>
      </c>
      <c r="F1772" t="s">
        <v>8219</v>
      </c>
      <c r="G1772">
        <v>18</v>
      </c>
    </row>
    <row r="1773" spans="5:7" x14ac:dyDescent="0.25">
      <c r="E1773">
        <v>3367</v>
      </c>
      <c r="F1773" t="s">
        <v>8219</v>
      </c>
      <c r="G1773">
        <v>30</v>
      </c>
    </row>
    <row r="1774" spans="5:7" x14ac:dyDescent="0.25">
      <c r="E1774">
        <v>3368</v>
      </c>
      <c r="F1774" t="s">
        <v>8219</v>
      </c>
      <c r="G1774">
        <v>23</v>
      </c>
    </row>
    <row r="1775" spans="5:7" x14ac:dyDescent="0.25">
      <c r="E1775">
        <v>3369</v>
      </c>
      <c r="F1775" t="s">
        <v>8219</v>
      </c>
      <c r="G1775">
        <v>54</v>
      </c>
    </row>
    <row r="1776" spans="5:7" x14ac:dyDescent="0.25">
      <c r="E1776">
        <v>3370</v>
      </c>
      <c r="F1776" t="s">
        <v>8219</v>
      </c>
      <c r="G1776">
        <v>26</v>
      </c>
    </row>
    <row r="1777" spans="5:7" x14ac:dyDescent="0.25">
      <c r="E1777">
        <v>3371</v>
      </c>
      <c r="F1777" t="s">
        <v>8219</v>
      </c>
      <c r="G1777">
        <v>9</v>
      </c>
    </row>
    <row r="1778" spans="5:7" x14ac:dyDescent="0.25">
      <c r="E1778">
        <v>3372</v>
      </c>
      <c r="F1778" t="s">
        <v>8219</v>
      </c>
      <c r="G1778">
        <v>27</v>
      </c>
    </row>
    <row r="1779" spans="5:7" x14ac:dyDescent="0.25">
      <c r="E1779">
        <v>3373</v>
      </c>
      <c r="F1779" t="s">
        <v>8219</v>
      </c>
      <c r="G1779">
        <v>30</v>
      </c>
    </row>
    <row r="1780" spans="5:7" x14ac:dyDescent="0.25">
      <c r="E1780">
        <v>3374</v>
      </c>
      <c r="F1780" t="s">
        <v>8219</v>
      </c>
      <c r="G1780">
        <v>52</v>
      </c>
    </row>
    <row r="1781" spans="5:7" x14ac:dyDescent="0.25">
      <c r="E1781">
        <v>3375</v>
      </c>
      <c r="F1781" t="s">
        <v>8219</v>
      </c>
      <c r="G1781">
        <v>17</v>
      </c>
    </row>
    <row r="1782" spans="5:7" x14ac:dyDescent="0.25">
      <c r="E1782">
        <v>3376</v>
      </c>
      <c r="F1782" t="s">
        <v>8219</v>
      </c>
      <c r="G1782">
        <v>19</v>
      </c>
    </row>
    <row r="1783" spans="5:7" x14ac:dyDescent="0.25">
      <c r="E1783">
        <v>3377</v>
      </c>
      <c r="F1783" t="s">
        <v>8219</v>
      </c>
      <c r="G1783">
        <v>77</v>
      </c>
    </row>
    <row r="1784" spans="5:7" x14ac:dyDescent="0.25">
      <c r="E1784">
        <v>3378</v>
      </c>
      <c r="F1784" t="s">
        <v>8219</v>
      </c>
      <c r="G1784">
        <v>21</v>
      </c>
    </row>
    <row r="1785" spans="5:7" x14ac:dyDescent="0.25">
      <c r="E1785">
        <v>3379</v>
      </c>
      <c r="F1785" t="s">
        <v>8219</v>
      </c>
      <c r="G1785">
        <v>38</v>
      </c>
    </row>
    <row r="1786" spans="5:7" x14ac:dyDescent="0.25">
      <c r="E1786">
        <v>3380</v>
      </c>
      <c r="F1786" t="s">
        <v>8219</v>
      </c>
      <c r="G1786">
        <v>28</v>
      </c>
    </row>
    <row r="1787" spans="5:7" x14ac:dyDescent="0.25">
      <c r="E1787">
        <v>3381</v>
      </c>
      <c r="F1787" t="s">
        <v>8219</v>
      </c>
      <c r="G1787">
        <v>48</v>
      </c>
    </row>
    <row r="1788" spans="5:7" x14ac:dyDescent="0.25">
      <c r="E1788">
        <v>3382</v>
      </c>
      <c r="F1788" t="s">
        <v>8219</v>
      </c>
      <c r="G1788">
        <v>46</v>
      </c>
    </row>
    <row r="1789" spans="5:7" x14ac:dyDescent="0.25">
      <c r="E1789">
        <v>3383</v>
      </c>
      <c r="F1789" t="s">
        <v>8219</v>
      </c>
      <c r="G1789">
        <v>30</v>
      </c>
    </row>
    <row r="1790" spans="5:7" x14ac:dyDescent="0.25">
      <c r="E1790">
        <v>3384</v>
      </c>
      <c r="F1790" t="s">
        <v>8219</v>
      </c>
      <c r="G1790">
        <v>64</v>
      </c>
    </row>
    <row r="1791" spans="5:7" x14ac:dyDescent="0.25">
      <c r="E1791">
        <v>3385</v>
      </c>
      <c r="F1791" t="s">
        <v>8219</v>
      </c>
      <c r="G1791">
        <v>15</v>
      </c>
    </row>
    <row r="1792" spans="5:7" x14ac:dyDescent="0.25">
      <c r="E1792">
        <v>3386</v>
      </c>
      <c r="F1792" t="s">
        <v>8219</v>
      </c>
      <c r="G1792">
        <v>41</v>
      </c>
    </row>
    <row r="1793" spans="5:7" x14ac:dyDescent="0.25">
      <c r="E1793">
        <v>3387</v>
      </c>
      <c r="F1793" t="s">
        <v>8219</v>
      </c>
      <c r="G1793">
        <v>35</v>
      </c>
    </row>
    <row r="1794" spans="5:7" x14ac:dyDescent="0.25">
      <c r="E1794">
        <v>3388</v>
      </c>
      <c r="F1794" t="s">
        <v>8219</v>
      </c>
      <c r="G1794">
        <v>45</v>
      </c>
    </row>
    <row r="1795" spans="5:7" x14ac:dyDescent="0.25">
      <c r="E1795">
        <v>3389</v>
      </c>
      <c r="F1795" t="s">
        <v>8219</v>
      </c>
      <c r="G1795">
        <v>62</v>
      </c>
    </row>
    <row r="1796" spans="5:7" x14ac:dyDescent="0.25">
      <c r="E1796">
        <v>3390</v>
      </c>
      <c r="F1796" t="s">
        <v>8219</v>
      </c>
      <c r="G1796">
        <v>22</v>
      </c>
    </row>
    <row r="1797" spans="5:7" x14ac:dyDescent="0.25">
      <c r="E1797">
        <v>3391</v>
      </c>
      <c r="F1797" t="s">
        <v>8219</v>
      </c>
      <c r="G1797">
        <v>18</v>
      </c>
    </row>
    <row r="1798" spans="5:7" x14ac:dyDescent="0.25">
      <c r="E1798">
        <v>3392</v>
      </c>
      <c r="F1798" t="s">
        <v>8219</v>
      </c>
      <c r="G1798">
        <v>12</v>
      </c>
    </row>
    <row r="1799" spans="5:7" x14ac:dyDescent="0.25">
      <c r="E1799">
        <v>3393</v>
      </c>
      <c r="F1799" t="s">
        <v>8219</v>
      </c>
      <c r="G1799">
        <v>44</v>
      </c>
    </row>
    <row r="1800" spans="5:7" x14ac:dyDescent="0.25">
      <c r="E1800">
        <v>3394</v>
      </c>
      <c r="F1800" t="s">
        <v>8219</v>
      </c>
      <c r="G1800">
        <v>27</v>
      </c>
    </row>
    <row r="1801" spans="5:7" x14ac:dyDescent="0.25">
      <c r="E1801">
        <v>3395</v>
      </c>
      <c r="F1801" t="s">
        <v>8219</v>
      </c>
      <c r="G1801">
        <v>38</v>
      </c>
    </row>
    <row r="1802" spans="5:7" x14ac:dyDescent="0.25">
      <c r="E1802">
        <v>3396</v>
      </c>
      <c r="F1802" t="s">
        <v>8219</v>
      </c>
      <c r="G1802">
        <v>28</v>
      </c>
    </row>
    <row r="1803" spans="5:7" x14ac:dyDescent="0.25">
      <c r="E1803">
        <v>3397</v>
      </c>
      <c r="F1803" t="s">
        <v>8219</v>
      </c>
      <c r="G1803">
        <v>24</v>
      </c>
    </row>
    <row r="1804" spans="5:7" x14ac:dyDescent="0.25">
      <c r="E1804">
        <v>3398</v>
      </c>
      <c r="F1804" t="s">
        <v>8219</v>
      </c>
      <c r="G1804">
        <v>65</v>
      </c>
    </row>
    <row r="1805" spans="5:7" x14ac:dyDescent="0.25">
      <c r="E1805">
        <v>3399</v>
      </c>
      <c r="F1805" t="s">
        <v>8219</v>
      </c>
      <c r="G1805">
        <v>46</v>
      </c>
    </row>
    <row r="1806" spans="5:7" x14ac:dyDescent="0.25">
      <c r="E1806">
        <v>3400</v>
      </c>
      <c r="F1806" t="s">
        <v>8219</v>
      </c>
      <c r="G1806">
        <v>85</v>
      </c>
    </row>
    <row r="1807" spans="5:7" x14ac:dyDescent="0.25">
      <c r="E1807">
        <v>3401</v>
      </c>
      <c r="F1807" t="s">
        <v>8219</v>
      </c>
      <c r="G1807">
        <v>66</v>
      </c>
    </row>
    <row r="1808" spans="5:7" x14ac:dyDescent="0.25">
      <c r="E1808">
        <v>3402</v>
      </c>
      <c r="F1808" t="s">
        <v>8219</v>
      </c>
      <c r="G1808">
        <v>165</v>
      </c>
    </row>
    <row r="1809" spans="5:7" x14ac:dyDescent="0.25">
      <c r="E1809">
        <v>3403</v>
      </c>
      <c r="F1809" t="s">
        <v>8219</v>
      </c>
      <c r="G1809">
        <v>17</v>
      </c>
    </row>
    <row r="1810" spans="5:7" x14ac:dyDescent="0.25">
      <c r="E1810">
        <v>3404</v>
      </c>
      <c r="F1810" t="s">
        <v>8219</v>
      </c>
      <c r="G1810">
        <v>3</v>
      </c>
    </row>
    <row r="1811" spans="5:7" x14ac:dyDescent="0.25">
      <c r="E1811">
        <v>3405</v>
      </c>
      <c r="F1811" t="s">
        <v>8219</v>
      </c>
      <c r="G1811">
        <v>17</v>
      </c>
    </row>
    <row r="1812" spans="5:7" x14ac:dyDescent="0.25">
      <c r="E1812">
        <v>3406</v>
      </c>
      <c r="F1812" t="s">
        <v>8219</v>
      </c>
      <c r="G1812">
        <v>91</v>
      </c>
    </row>
    <row r="1813" spans="5:7" x14ac:dyDescent="0.25">
      <c r="E1813">
        <v>3407</v>
      </c>
      <c r="F1813" t="s">
        <v>8219</v>
      </c>
      <c r="G1813">
        <v>67</v>
      </c>
    </row>
    <row r="1814" spans="5:7" x14ac:dyDescent="0.25">
      <c r="E1814">
        <v>3408</v>
      </c>
      <c r="F1814" t="s">
        <v>8219</v>
      </c>
      <c r="G1814">
        <v>18</v>
      </c>
    </row>
    <row r="1815" spans="5:7" x14ac:dyDescent="0.25">
      <c r="E1815">
        <v>3409</v>
      </c>
      <c r="F1815" t="s">
        <v>8219</v>
      </c>
      <c r="G1815">
        <v>21</v>
      </c>
    </row>
    <row r="1816" spans="5:7" x14ac:dyDescent="0.25">
      <c r="E1816">
        <v>3410</v>
      </c>
      <c r="F1816" t="s">
        <v>8219</v>
      </c>
      <c r="G1816">
        <v>40</v>
      </c>
    </row>
    <row r="1817" spans="5:7" x14ac:dyDescent="0.25">
      <c r="E1817">
        <v>3411</v>
      </c>
      <c r="F1817" t="s">
        <v>8219</v>
      </c>
      <c r="G1817">
        <v>78</v>
      </c>
    </row>
    <row r="1818" spans="5:7" x14ac:dyDescent="0.25">
      <c r="E1818">
        <v>3412</v>
      </c>
      <c r="F1818" t="s">
        <v>8219</v>
      </c>
      <c r="G1818">
        <v>26</v>
      </c>
    </row>
    <row r="1819" spans="5:7" x14ac:dyDescent="0.25">
      <c r="E1819">
        <v>3413</v>
      </c>
      <c r="F1819" t="s">
        <v>8219</v>
      </c>
      <c r="G1819">
        <v>14</v>
      </c>
    </row>
    <row r="1820" spans="5:7" x14ac:dyDescent="0.25">
      <c r="E1820">
        <v>3414</v>
      </c>
      <c r="F1820" t="s">
        <v>8219</v>
      </c>
      <c r="G1820">
        <v>44</v>
      </c>
    </row>
    <row r="1821" spans="5:7" x14ac:dyDescent="0.25">
      <c r="E1821">
        <v>3415</v>
      </c>
      <c r="F1821" t="s">
        <v>8219</v>
      </c>
      <c r="G1821">
        <v>9</v>
      </c>
    </row>
    <row r="1822" spans="5:7" x14ac:dyDescent="0.25">
      <c r="E1822">
        <v>3416</v>
      </c>
      <c r="F1822" t="s">
        <v>8219</v>
      </c>
      <c r="G1822">
        <v>30</v>
      </c>
    </row>
    <row r="1823" spans="5:7" x14ac:dyDescent="0.25">
      <c r="E1823">
        <v>3417</v>
      </c>
      <c r="F1823" t="s">
        <v>8219</v>
      </c>
      <c r="G1823">
        <v>45</v>
      </c>
    </row>
    <row r="1824" spans="5:7" x14ac:dyDescent="0.25">
      <c r="E1824">
        <v>3418</v>
      </c>
      <c r="F1824" t="s">
        <v>8219</v>
      </c>
      <c r="G1824">
        <v>56</v>
      </c>
    </row>
    <row r="1825" spans="5:7" x14ac:dyDescent="0.25">
      <c r="E1825">
        <v>3419</v>
      </c>
      <c r="F1825" t="s">
        <v>8219</v>
      </c>
      <c r="G1825">
        <v>46</v>
      </c>
    </row>
    <row r="1826" spans="5:7" x14ac:dyDescent="0.25">
      <c r="E1826">
        <v>3420</v>
      </c>
      <c r="F1826" t="s">
        <v>8219</v>
      </c>
      <c r="G1826">
        <v>34</v>
      </c>
    </row>
    <row r="1827" spans="5:7" x14ac:dyDescent="0.25">
      <c r="E1827">
        <v>3421</v>
      </c>
      <c r="F1827" t="s">
        <v>8219</v>
      </c>
      <c r="G1827">
        <v>98</v>
      </c>
    </row>
    <row r="1828" spans="5:7" x14ac:dyDescent="0.25">
      <c r="E1828">
        <v>3422</v>
      </c>
      <c r="F1828" t="s">
        <v>8219</v>
      </c>
      <c r="G1828">
        <v>46</v>
      </c>
    </row>
    <row r="1829" spans="5:7" x14ac:dyDescent="0.25">
      <c r="E1829">
        <v>3423</v>
      </c>
      <c r="F1829" t="s">
        <v>8219</v>
      </c>
      <c r="G1829">
        <v>10</v>
      </c>
    </row>
    <row r="1830" spans="5:7" x14ac:dyDescent="0.25">
      <c r="E1830">
        <v>3424</v>
      </c>
      <c r="F1830" t="s">
        <v>8219</v>
      </c>
      <c r="G1830">
        <v>76</v>
      </c>
    </row>
    <row r="1831" spans="5:7" x14ac:dyDescent="0.25">
      <c r="E1831">
        <v>3425</v>
      </c>
      <c r="F1831" t="s">
        <v>8219</v>
      </c>
      <c r="G1831">
        <v>104</v>
      </c>
    </row>
    <row r="1832" spans="5:7" x14ac:dyDescent="0.25">
      <c r="E1832">
        <v>3426</v>
      </c>
      <c r="F1832" t="s">
        <v>8219</v>
      </c>
      <c r="G1832">
        <v>87</v>
      </c>
    </row>
    <row r="1833" spans="5:7" x14ac:dyDescent="0.25">
      <c r="E1833">
        <v>3427</v>
      </c>
      <c r="F1833" t="s">
        <v>8219</v>
      </c>
      <c r="G1833">
        <v>29</v>
      </c>
    </row>
    <row r="1834" spans="5:7" x14ac:dyDescent="0.25">
      <c r="E1834">
        <v>3428</v>
      </c>
      <c r="F1834" t="s">
        <v>8219</v>
      </c>
      <c r="G1834">
        <v>51</v>
      </c>
    </row>
    <row r="1835" spans="5:7" x14ac:dyDescent="0.25">
      <c r="E1835">
        <v>3429</v>
      </c>
      <c r="F1835" t="s">
        <v>8219</v>
      </c>
      <c r="G1835">
        <v>12</v>
      </c>
    </row>
    <row r="1836" spans="5:7" x14ac:dyDescent="0.25">
      <c r="E1836">
        <v>3430</v>
      </c>
      <c r="F1836" t="s">
        <v>8219</v>
      </c>
      <c r="G1836">
        <v>72</v>
      </c>
    </row>
    <row r="1837" spans="5:7" x14ac:dyDescent="0.25">
      <c r="E1837">
        <v>3431</v>
      </c>
      <c r="F1837" t="s">
        <v>8219</v>
      </c>
      <c r="G1837">
        <v>21</v>
      </c>
    </row>
    <row r="1838" spans="5:7" x14ac:dyDescent="0.25">
      <c r="E1838">
        <v>3432</v>
      </c>
      <c r="F1838" t="s">
        <v>8219</v>
      </c>
      <c r="G1838">
        <v>42</v>
      </c>
    </row>
    <row r="1839" spans="5:7" x14ac:dyDescent="0.25">
      <c r="E1839">
        <v>3433</v>
      </c>
      <c r="F1839" t="s">
        <v>8219</v>
      </c>
      <c r="G1839">
        <v>71</v>
      </c>
    </row>
    <row r="1840" spans="5:7" x14ac:dyDescent="0.25">
      <c r="E1840">
        <v>3434</v>
      </c>
      <c r="F1840" t="s">
        <v>8219</v>
      </c>
      <c r="G1840">
        <v>168</v>
      </c>
    </row>
    <row r="1841" spans="5:7" x14ac:dyDescent="0.25">
      <c r="E1841">
        <v>3435</v>
      </c>
      <c r="F1841" t="s">
        <v>8219</v>
      </c>
      <c r="G1841">
        <v>19</v>
      </c>
    </row>
    <row r="1842" spans="5:7" x14ac:dyDescent="0.25">
      <c r="E1842">
        <v>3436</v>
      </c>
      <c r="F1842" t="s">
        <v>8219</v>
      </c>
      <c r="G1842">
        <v>37</v>
      </c>
    </row>
    <row r="1843" spans="5:7" x14ac:dyDescent="0.25">
      <c r="E1843">
        <v>3437</v>
      </c>
      <c r="F1843" t="s">
        <v>8219</v>
      </c>
      <c r="G1843">
        <v>36</v>
      </c>
    </row>
    <row r="1844" spans="5:7" x14ac:dyDescent="0.25">
      <c r="E1844">
        <v>3438</v>
      </c>
      <c r="F1844" t="s">
        <v>8219</v>
      </c>
      <c r="G1844">
        <v>14</v>
      </c>
    </row>
    <row r="1845" spans="5:7" x14ac:dyDescent="0.25">
      <c r="E1845">
        <v>3439</v>
      </c>
      <c r="F1845" t="s">
        <v>8219</v>
      </c>
      <c r="G1845">
        <v>18</v>
      </c>
    </row>
    <row r="1846" spans="5:7" x14ac:dyDescent="0.25">
      <c r="E1846">
        <v>3440</v>
      </c>
      <c r="F1846" t="s">
        <v>8219</v>
      </c>
      <c r="G1846">
        <v>82</v>
      </c>
    </row>
    <row r="1847" spans="5:7" x14ac:dyDescent="0.25">
      <c r="E1847">
        <v>3441</v>
      </c>
      <c r="F1847" t="s">
        <v>8219</v>
      </c>
      <c r="G1847">
        <v>43</v>
      </c>
    </row>
    <row r="1848" spans="5:7" x14ac:dyDescent="0.25">
      <c r="E1848">
        <v>3442</v>
      </c>
      <c r="F1848" t="s">
        <v>8219</v>
      </c>
      <c r="G1848">
        <v>8</v>
      </c>
    </row>
    <row r="1849" spans="5:7" x14ac:dyDescent="0.25">
      <c r="E1849">
        <v>3443</v>
      </c>
      <c r="F1849" t="s">
        <v>8219</v>
      </c>
      <c r="G1849">
        <v>45</v>
      </c>
    </row>
    <row r="1850" spans="5:7" x14ac:dyDescent="0.25">
      <c r="E1850">
        <v>3444</v>
      </c>
      <c r="F1850" t="s">
        <v>8219</v>
      </c>
      <c r="G1850">
        <v>20</v>
      </c>
    </row>
    <row r="1851" spans="5:7" x14ac:dyDescent="0.25">
      <c r="E1851">
        <v>3445</v>
      </c>
      <c r="F1851" t="s">
        <v>8219</v>
      </c>
      <c r="G1851">
        <v>31</v>
      </c>
    </row>
    <row r="1852" spans="5:7" x14ac:dyDescent="0.25">
      <c r="E1852">
        <v>3446</v>
      </c>
      <c r="F1852" t="s">
        <v>8219</v>
      </c>
      <c r="G1852">
        <v>25</v>
      </c>
    </row>
    <row r="1853" spans="5:7" x14ac:dyDescent="0.25">
      <c r="E1853">
        <v>3447</v>
      </c>
      <c r="F1853" t="s">
        <v>8219</v>
      </c>
      <c r="G1853">
        <v>14</v>
      </c>
    </row>
    <row r="1854" spans="5:7" x14ac:dyDescent="0.25">
      <c r="E1854">
        <v>3448</v>
      </c>
      <c r="F1854" t="s">
        <v>8219</v>
      </c>
      <c r="G1854">
        <v>45</v>
      </c>
    </row>
    <row r="1855" spans="5:7" x14ac:dyDescent="0.25">
      <c r="E1855">
        <v>3449</v>
      </c>
      <c r="F1855" t="s">
        <v>8219</v>
      </c>
      <c r="G1855">
        <v>20</v>
      </c>
    </row>
    <row r="1856" spans="5:7" x14ac:dyDescent="0.25">
      <c r="E1856">
        <v>3450</v>
      </c>
      <c r="F1856" t="s">
        <v>8219</v>
      </c>
      <c r="G1856">
        <v>39</v>
      </c>
    </row>
    <row r="1857" spans="5:7" x14ac:dyDescent="0.25">
      <c r="E1857">
        <v>3451</v>
      </c>
      <c r="F1857" t="s">
        <v>8219</v>
      </c>
      <c r="G1857">
        <v>16</v>
      </c>
    </row>
    <row r="1858" spans="5:7" x14ac:dyDescent="0.25">
      <c r="E1858">
        <v>3452</v>
      </c>
      <c r="F1858" t="s">
        <v>8219</v>
      </c>
      <c r="G1858">
        <v>37</v>
      </c>
    </row>
    <row r="1859" spans="5:7" x14ac:dyDescent="0.25">
      <c r="E1859">
        <v>3453</v>
      </c>
      <c r="F1859" t="s">
        <v>8219</v>
      </c>
      <c r="G1859">
        <v>14</v>
      </c>
    </row>
    <row r="1860" spans="5:7" x14ac:dyDescent="0.25">
      <c r="E1860">
        <v>3454</v>
      </c>
      <c r="F1860" t="s">
        <v>8219</v>
      </c>
      <c r="G1860">
        <v>21</v>
      </c>
    </row>
    <row r="1861" spans="5:7" x14ac:dyDescent="0.25">
      <c r="E1861">
        <v>3455</v>
      </c>
      <c r="F1861" t="s">
        <v>8219</v>
      </c>
      <c r="G1861">
        <v>69</v>
      </c>
    </row>
    <row r="1862" spans="5:7" x14ac:dyDescent="0.25">
      <c r="E1862">
        <v>3456</v>
      </c>
      <c r="F1862" t="s">
        <v>8219</v>
      </c>
      <c r="G1862">
        <v>16</v>
      </c>
    </row>
    <row r="1863" spans="5:7" x14ac:dyDescent="0.25">
      <c r="E1863">
        <v>3457</v>
      </c>
      <c r="F1863" t="s">
        <v>8219</v>
      </c>
      <c r="G1863">
        <v>55</v>
      </c>
    </row>
    <row r="1864" spans="5:7" x14ac:dyDescent="0.25">
      <c r="E1864">
        <v>3458</v>
      </c>
      <c r="F1864" t="s">
        <v>8219</v>
      </c>
      <c r="G1864">
        <v>27</v>
      </c>
    </row>
    <row r="1865" spans="5:7" x14ac:dyDescent="0.25">
      <c r="E1865">
        <v>3459</v>
      </c>
      <c r="F1865" t="s">
        <v>8219</v>
      </c>
      <c r="G1865">
        <v>36</v>
      </c>
    </row>
    <row r="1866" spans="5:7" x14ac:dyDescent="0.25">
      <c r="E1866">
        <v>3460</v>
      </c>
      <c r="F1866" t="s">
        <v>8219</v>
      </c>
      <c r="G1866">
        <v>19</v>
      </c>
    </row>
    <row r="1867" spans="5:7" x14ac:dyDescent="0.25">
      <c r="E1867">
        <v>3461</v>
      </c>
      <c r="F1867" t="s">
        <v>8219</v>
      </c>
      <c r="G1867">
        <v>12</v>
      </c>
    </row>
    <row r="1868" spans="5:7" x14ac:dyDescent="0.25">
      <c r="E1868">
        <v>3462</v>
      </c>
      <c r="F1868" t="s">
        <v>8219</v>
      </c>
      <c r="G1868">
        <v>17</v>
      </c>
    </row>
    <row r="1869" spans="5:7" x14ac:dyDescent="0.25">
      <c r="E1869">
        <v>3463</v>
      </c>
      <c r="F1869" t="s">
        <v>8219</v>
      </c>
      <c r="G1869">
        <v>114</v>
      </c>
    </row>
    <row r="1870" spans="5:7" x14ac:dyDescent="0.25">
      <c r="E1870">
        <v>3464</v>
      </c>
      <c r="F1870" t="s">
        <v>8219</v>
      </c>
      <c r="G1870">
        <v>93</v>
      </c>
    </row>
    <row r="1871" spans="5:7" x14ac:dyDescent="0.25">
      <c r="E1871">
        <v>3465</v>
      </c>
      <c r="F1871" t="s">
        <v>8219</v>
      </c>
      <c r="G1871">
        <v>36</v>
      </c>
    </row>
    <row r="1872" spans="5:7" x14ac:dyDescent="0.25">
      <c r="E1872">
        <v>3466</v>
      </c>
      <c r="F1872" t="s">
        <v>8219</v>
      </c>
      <c r="G1872">
        <v>61</v>
      </c>
    </row>
    <row r="1873" spans="5:7" x14ac:dyDescent="0.25">
      <c r="E1873">
        <v>3467</v>
      </c>
      <c r="F1873" t="s">
        <v>8219</v>
      </c>
      <c r="G1873">
        <v>47</v>
      </c>
    </row>
    <row r="1874" spans="5:7" x14ac:dyDescent="0.25">
      <c r="E1874">
        <v>3468</v>
      </c>
      <c r="F1874" t="s">
        <v>8219</v>
      </c>
      <c r="G1874">
        <v>17</v>
      </c>
    </row>
    <row r="1875" spans="5:7" x14ac:dyDescent="0.25">
      <c r="E1875">
        <v>3469</v>
      </c>
      <c r="F1875" t="s">
        <v>8219</v>
      </c>
      <c r="G1875">
        <v>63</v>
      </c>
    </row>
    <row r="1876" spans="5:7" x14ac:dyDescent="0.25">
      <c r="E1876">
        <v>3470</v>
      </c>
      <c r="F1876" t="s">
        <v>8219</v>
      </c>
      <c r="G1876">
        <v>9</v>
      </c>
    </row>
    <row r="1877" spans="5:7" x14ac:dyDescent="0.25">
      <c r="E1877">
        <v>3471</v>
      </c>
      <c r="F1877" t="s">
        <v>8219</v>
      </c>
      <c r="G1877">
        <v>30</v>
      </c>
    </row>
    <row r="1878" spans="5:7" x14ac:dyDescent="0.25">
      <c r="E1878">
        <v>3472</v>
      </c>
      <c r="F1878" t="s">
        <v>8219</v>
      </c>
      <c r="G1878">
        <v>23</v>
      </c>
    </row>
    <row r="1879" spans="5:7" x14ac:dyDescent="0.25">
      <c r="E1879">
        <v>3473</v>
      </c>
      <c r="F1879" t="s">
        <v>8219</v>
      </c>
      <c r="G1879">
        <v>33</v>
      </c>
    </row>
    <row r="1880" spans="5:7" x14ac:dyDescent="0.25">
      <c r="E1880">
        <v>3474</v>
      </c>
      <c r="F1880" t="s">
        <v>8219</v>
      </c>
      <c r="G1880">
        <v>39</v>
      </c>
    </row>
    <row r="1881" spans="5:7" x14ac:dyDescent="0.25">
      <c r="E1881">
        <v>3475</v>
      </c>
      <c r="F1881" t="s">
        <v>8219</v>
      </c>
      <c r="G1881">
        <v>17</v>
      </c>
    </row>
    <row r="1882" spans="5:7" x14ac:dyDescent="0.25">
      <c r="E1882">
        <v>3476</v>
      </c>
      <c r="F1882" t="s">
        <v>8219</v>
      </c>
      <c r="G1882">
        <v>6</v>
      </c>
    </row>
    <row r="1883" spans="5:7" x14ac:dyDescent="0.25">
      <c r="E1883">
        <v>3477</v>
      </c>
      <c r="F1883" t="s">
        <v>8219</v>
      </c>
      <c r="G1883">
        <v>39</v>
      </c>
    </row>
    <row r="1884" spans="5:7" x14ac:dyDescent="0.25">
      <c r="E1884">
        <v>3478</v>
      </c>
      <c r="F1884" t="s">
        <v>8219</v>
      </c>
      <c r="G1884">
        <v>57</v>
      </c>
    </row>
    <row r="1885" spans="5:7" x14ac:dyDescent="0.25">
      <c r="E1885">
        <v>3479</v>
      </c>
      <c r="F1885" t="s">
        <v>8219</v>
      </c>
      <c r="G1885">
        <v>56</v>
      </c>
    </row>
    <row r="1886" spans="5:7" x14ac:dyDescent="0.25">
      <c r="E1886">
        <v>3480</v>
      </c>
      <c r="F1886" t="s">
        <v>8219</v>
      </c>
      <c r="G1886">
        <v>13</v>
      </c>
    </row>
    <row r="1887" spans="5:7" x14ac:dyDescent="0.25">
      <c r="E1887">
        <v>3481</v>
      </c>
      <c r="F1887" t="s">
        <v>8219</v>
      </c>
      <c r="G1887">
        <v>95</v>
      </c>
    </row>
    <row r="1888" spans="5:7" x14ac:dyDescent="0.25">
      <c r="E1888">
        <v>3482</v>
      </c>
      <c r="F1888" t="s">
        <v>8219</v>
      </c>
      <c r="G1888">
        <v>80</v>
      </c>
    </row>
    <row r="1889" spans="5:7" x14ac:dyDescent="0.25">
      <c r="E1889">
        <v>3483</v>
      </c>
      <c r="F1889" t="s">
        <v>8219</v>
      </c>
      <c r="G1889">
        <v>133</v>
      </c>
    </row>
    <row r="1890" spans="5:7" x14ac:dyDescent="0.25">
      <c r="E1890">
        <v>3484</v>
      </c>
      <c r="F1890" t="s">
        <v>8219</v>
      </c>
      <c r="G1890">
        <v>44</v>
      </c>
    </row>
    <row r="1891" spans="5:7" x14ac:dyDescent="0.25">
      <c r="E1891">
        <v>3485</v>
      </c>
      <c r="F1891" t="s">
        <v>8219</v>
      </c>
      <c r="G1891">
        <v>30</v>
      </c>
    </row>
    <row r="1892" spans="5:7" x14ac:dyDescent="0.25">
      <c r="E1892">
        <v>3486</v>
      </c>
      <c r="F1892" t="s">
        <v>8219</v>
      </c>
      <c r="G1892">
        <v>56</v>
      </c>
    </row>
    <row r="1893" spans="5:7" x14ac:dyDescent="0.25">
      <c r="E1893">
        <v>3487</v>
      </c>
      <c r="F1893" t="s">
        <v>8219</v>
      </c>
      <c r="G1893">
        <v>66</v>
      </c>
    </row>
    <row r="1894" spans="5:7" x14ac:dyDescent="0.25">
      <c r="E1894">
        <v>3488</v>
      </c>
      <c r="F1894" t="s">
        <v>8219</v>
      </c>
      <c r="G1894">
        <v>29</v>
      </c>
    </row>
    <row r="1895" spans="5:7" x14ac:dyDescent="0.25">
      <c r="E1895">
        <v>3489</v>
      </c>
      <c r="F1895" t="s">
        <v>8219</v>
      </c>
      <c r="G1895">
        <v>72</v>
      </c>
    </row>
    <row r="1896" spans="5:7" x14ac:dyDescent="0.25">
      <c r="E1896">
        <v>3490</v>
      </c>
      <c r="F1896" t="s">
        <v>8219</v>
      </c>
      <c r="G1896">
        <v>27</v>
      </c>
    </row>
    <row r="1897" spans="5:7" x14ac:dyDescent="0.25">
      <c r="E1897">
        <v>3491</v>
      </c>
      <c r="F1897" t="s">
        <v>8219</v>
      </c>
      <c r="G1897">
        <v>10</v>
      </c>
    </row>
    <row r="1898" spans="5:7" x14ac:dyDescent="0.25">
      <c r="E1898">
        <v>3492</v>
      </c>
      <c r="F1898" t="s">
        <v>8219</v>
      </c>
      <c r="G1898">
        <v>35</v>
      </c>
    </row>
    <row r="1899" spans="5:7" x14ac:dyDescent="0.25">
      <c r="E1899">
        <v>3493</v>
      </c>
      <c r="F1899" t="s">
        <v>8219</v>
      </c>
      <c r="G1899">
        <v>29</v>
      </c>
    </row>
    <row r="1900" spans="5:7" x14ac:dyDescent="0.25">
      <c r="E1900">
        <v>3494</v>
      </c>
      <c r="F1900" t="s">
        <v>8219</v>
      </c>
      <c r="G1900">
        <v>13</v>
      </c>
    </row>
    <row r="1901" spans="5:7" x14ac:dyDescent="0.25">
      <c r="E1901">
        <v>3495</v>
      </c>
      <c r="F1901" t="s">
        <v>8219</v>
      </c>
      <c r="G1901">
        <v>72</v>
      </c>
    </row>
    <row r="1902" spans="5:7" x14ac:dyDescent="0.25">
      <c r="E1902">
        <v>3496</v>
      </c>
      <c r="F1902" t="s">
        <v>8219</v>
      </c>
      <c r="G1902">
        <v>78</v>
      </c>
    </row>
    <row r="1903" spans="5:7" x14ac:dyDescent="0.25">
      <c r="E1903">
        <v>3497</v>
      </c>
      <c r="F1903" t="s">
        <v>8219</v>
      </c>
      <c r="G1903">
        <v>49</v>
      </c>
    </row>
    <row r="1904" spans="5:7" x14ac:dyDescent="0.25">
      <c r="E1904">
        <v>3498</v>
      </c>
      <c r="F1904" t="s">
        <v>8219</v>
      </c>
      <c r="G1904">
        <v>42</v>
      </c>
    </row>
    <row r="1905" spans="5:7" x14ac:dyDescent="0.25">
      <c r="E1905">
        <v>3499</v>
      </c>
      <c r="F1905" t="s">
        <v>8219</v>
      </c>
      <c r="G1905">
        <v>35</v>
      </c>
    </row>
    <row r="1906" spans="5:7" x14ac:dyDescent="0.25">
      <c r="E1906">
        <v>3500</v>
      </c>
      <c r="F1906" t="s">
        <v>8219</v>
      </c>
      <c r="G1906">
        <v>42</v>
      </c>
    </row>
    <row r="1907" spans="5:7" x14ac:dyDescent="0.25">
      <c r="E1907">
        <v>3501</v>
      </c>
      <c r="F1907" t="s">
        <v>8219</v>
      </c>
      <c r="G1907">
        <v>42</v>
      </c>
    </row>
    <row r="1908" spans="5:7" x14ac:dyDescent="0.25">
      <c r="E1908">
        <v>3502</v>
      </c>
      <c r="F1908" t="s">
        <v>8219</v>
      </c>
      <c r="G1908">
        <v>31</v>
      </c>
    </row>
    <row r="1909" spans="5:7" x14ac:dyDescent="0.25">
      <c r="E1909">
        <v>3503</v>
      </c>
      <c r="F1909" t="s">
        <v>8219</v>
      </c>
      <c r="G1909">
        <v>38</v>
      </c>
    </row>
    <row r="1910" spans="5:7" x14ac:dyDescent="0.25">
      <c r="E1910">
        <v>3504</v>
      </c>
      <c r="F1910" t="s">
        <v>8219</v>
      </c>
      <c r="G1910">
        <v>8</v>
      </c>
    </row>
    <row r="1911" spans="5:7" x14ac:dyDescent="0.25">
      <c r="E1911">
        <v>3505</v>
      </c>
      <c r="F1911" t="s">
        <v>8219</v>
      </c>
      <c r="G1911">
        <v>39</v>
      </c>
    </row>
    <row r="1912" spans="5:7" x14ac:dyDescent="0.25">
      <c r="E1912">
        <v>3506</v>
      </c>
      <c r="F1912" t="s">
        <v>8219</v>
      </c>
      <c r="G1912">
        <v>29</v>
      </c>
    </row>
    <row r="1913" spans="5:7" x14ac:dyDescent="0.25">
      <c r="E1913">
        <v>3507</v>
      </c>
      <c r="F1913" t="s">
        <v>8219</v>
      </c>
      <c r="G1913">
        <v>72</v>
      </c>
    </row>
    <row r="1914" spans="5:7" x14ac:dyDescent="0.25">
      <c r="E1914">
        <v>3508</v>
      </c>
      <c r="F1914" t="s">
        <v>8219</v>
      </c>
      <c r="G1914">
        <v>15</v>
      </c>
    </row>
    <row r="1915" spans="5:7" x14ac:dyDescent="0.25">
      <c r="E1915">
        <v>3509</v>
      </c>
      <c r="F1915" t="s">
        <v>8219</v>
      </c>
      <c r="G1915">
        <v>33</v>
      </c>
    </row>
    <row r="1916" spans="5:7" x14ac:dyDescent="0.25">
      <c r="E1916">
        <v>3510</v>
      </c>
      <c r="F1916" t="s">
        <v>8219</v>
      </c>
      <c r="G1916">
        <v>15</v>
      </c>
    </row>
    <row r="1917" spans="5:7" x14ac:dyDescent="0.25">
      <c r="E1917">
        <v>3511</v>
      </c>
      <c r="F1917" t="s">
        <v>8219</v>
      </c>
      <c r="G1917">
        <v>19</v>
      </c>
    </row>
    <row r="1918" spans="5:7" x14ac:dyDescent="0.25">
      <c r="E1918">
        <v>3512</v>
      </c>
      <c r="F1918" t="s">
        <v>8219</v>
      </c>
      <c r="G1918">
        <v>17</v>
      </c>
    </row>
    <row r="1919" spans="5:7" x14ac:dyDescent="0.25">
      <c r="E1919">
        <v>3513</v>
      </c>
      <c r="F1919" t="s">
        <v>8219</v>
      </c>
      <c r="G1919">
        <v>44</v>
      </c>
    </row>
    <row r="1920" spans="5:7" x14ac:dyDescent="0.25">
      <c r="E1920">
        <v>3514</v>
      </c>
      <c r="F1920" t="s">
        <v>8219</v>
      </c>
      <c r="G1920">
        <v>10</v>
      </c>
    </row>
    <row r="1921" spans="5:7" x14ac:dyDescent="0.25">
      <c r="E1921">
        <v>3515</v>
      </c>
      <c r="F1921" t="s">
        <v>8219</v>
      </c>
      <c r="G1921">
        <v>46</v>
      </c>
    </row>
    <row r="1922" spans="5:7" x14ac:dyDescent="0.25">
      <c r="E1922">
        <v>3516</v>
      </c>
      <c r="F1922" t="s">
        <v>8219</v>
      </c>
      <c r="G1922">
        <v>11</v>
      </c>
    </row>
    <row r="1923" spans="5:7" x14ac:dyDescent="0.25">
      <c r="E1923">
        <v>3517</v>
      </c>
      <c r="F1923" t="s">
        <v>8219</v>
      </c>
      <c r="G1923">
        <v>13</v>
      </c>
    </row>
    <row r="1924" spans="5:7" x14ac:dyDescent="0.25">
      <c r="E1924">
        <v>3518</v>
      </c>
      <c r="F1924" t="s">
        <v>8219</v>
      </c>
      <c r="G1924">
        <v>33</v>
      </c>
    </row>
    <row r="1925" spans="5:7" x14ac:dyDescent="0.25">
      <c r="E1925">
        <v>3519</v>
      </c>
      <c r="F1925" t="s">
        <v>8219</v>
      </c>
      <c r="G1925">
        <v>28</v>
      </c>
    </row>
    <row r="1926" spans="5:7" x14ac:dyDescent="0.25">
      <c r="E1926">
        <v>3520</v>
      </c>
      <c r="F1926" t="s">
        <v>8219</v>
      </c>
      <c r="G1926">
        <v>21</v>
      </c>
    </row>
    <row r="1927" spans="5:7" x14ac:dyDescent="0.25">
      <c r="E1927">
        <v>3521</v>
      </c>
      <c r="F1927" t="s">
        <v>8219</v>
      </c>
      <c r="G1927">
        <v>13</v>
      </c>
    </row>
    <row r="1928" spans="5:7" x14ac:dyDescent="0.25">
      <c r="E1928">
        <v>3522</v>
      </c>
      <c r="F1928" t="s">
        <v>8219</v>
      </c>
      <c r="G1928">
        <v>34</v>
      </c>
    </row>
    <row r="1929" spans="5:7" x14ac:dyDescent="0.25">
      <c r="E1929">
        <v>3523</v>
      </c>
      <c r="F1929" t="s">
        <v>8219</v>
      </c>
      <c r="G1929">
        <v>80</v>
      </c>
    </row>
    <row r="1930" spans="5:7" x14ac:dyDescent="0.25">
      <c r="E1930">
        <v>3524</v>
      </c>
      <c r="F1930" t="s">
        <v>8219</v>
      </c>
      <c r="G1930">
        <v>74</v>
      </c>
    </row>
    <row r="1931" spans="5:7" x14ac:dyDescent="0.25">
      <c r="E1931">
        <v>3525</v>
      </c>
      <c r="F1931" t="s">
        <v>8219</v>
      </c>
      <c r="G1931">
        <v>7</v>
      </c>
    </row>
    <row r="1932" spans="5:7" x14ac:dyDescent="0.25">
      <c r="E1932">
        <v>3526</v>
      </c>
      <c r="F1932" t="s">
        <v>8219</v>
      </c>
      <c r="G1932">
        <v>34</v>
      </c>
    </row>
    <row r="1933" spans="5:7" x14ac:dyDescent="0.25">
      <c r="E1933">
        <v>3527</v>
      </c>
      <c r="F1933" t="s">
        <v>8219</v>
      </c>
      <c r="G1933">
        <v>86</v>
      </c>
    </row>
    <row r="1934" spans="5:7" x14ac:dyDescent="0.25">
      <c r="E1934">
        <v>3528</v>
      </c>
      <c r="F1934" t="s">
        <v>8219</v>
      </c>
      <c r="G1934">
        <v>37</v>
      </c>
    </row>
    <row r="1935" spans="5:7" x14ac:dyDescent="0.25">
      <c r="E1935">
        <v>3529</v>
      </c>
      <c r="F1935" t="s">
        <v>8219</v>
      </c>
      <c r="G1935">
        <v>18</v>
      </c>
    </row>
    <row r="1936" spans="5:7" x14ac:dyDescent="0.25">
      <c r="E1936">
        <v>3530</v>
      </c>
      <c r="F1936" t="s">
        <v>8219</v>
      </c>
      <c r="G1936">
        <v>22</v>
      </c>
    </row>
    <row r="1937" spans="5:7" x14ac:dyDescent="0.25">
      <c r="E1937">
        <v>3531</v>
      </c>
      <c r="F1937" t="s">
        <v>8219</v>
      </c>
      <c r="G1937">
        <v>26</v>
      </c>
    </row>
    <row r="1938" spans="5:7" x14ac:dyDescent="0.25">
      <c r="E1938">
        <v>3532</v>
      </c>
      <c r="F1938" t="s">
        <v>8219</v>
      </c>
      <c r="G1938">
        <v>27</v>
      </c>
    </row>
    <row r="1939" spans="5:7" x14ac:dyDescent="0.25">
      <c r="E1939">
        <v>3533</v>
      </c>
      <c r="F1939" t="s">
        <v>8219</v>
      </c>
      <c r="G1939">
        <v>8</v>
      </c>
    </row>
    <row r="1940" spans="5:7" x14ac:dyDescent="0.25">
      <c r="E1940">
        <v>3534</v>
      </c>
      <c r="F1940" t="s">
        <v>8219</v>
      </c>
      <c r="G1940">
        <v>204</v>
      </c>
    </row>
    <row r="1941" spans="5:7" x14ac:dyDescent="0.25">
      <c r="E1941">
        <v>3535</v>
      </c>
      <c r="F1941" t="s">
        <v>8219</v>
      </c>
      <c r="G1941">
        <v>46</v>
      </c>
    </row>
    <row r="1942" spans="5:7" x14ac:dyDescent="0.25">
      <c r="E1942">
        <v>3536</v>
      </c>
      <c r="F1942" t="s">
        <v>8219</v>
      </c>
      <c r="G1942">
        <v>17</v>
      </c>
    </row>
    <row r="1943" spans="5:7" x14ac:dyDescent="0.25">
      <c r="E1943">
        <v>3537</v>
      </c>
      <c r="F1943" t="s">
        <v>8219</v>
      </c>
      <c r="G1943">
        <v>28</v>
      </c>
    </row>
    <row r="1944" spans="5:7" x14ac:dyDescent="0.25">
      <c r="E1944">
        <v>3538</v>
      </c>
      <c r="F1944" t="s">
        <v>8219</v>
      </c>
      <c r="G1944">
        <v>83</v>
      </c>
    </row>
    <row r="1945" spans="5:7" x14ac:dyDescent="0.25">
      <c r="E1945">
        <v>3539</v>
      </c>
      <c r="F1945" t="s">
        <v>8219</v>
      </c>
      <c r="G1945">
        <v>13</v>
      </c>
    </row>
    <row r="1946" spans="5:7" x14ac:dyDescent="0.25">
      <c r="E1946">
        <v>3540</v>
      </c>
      <c r="F1946" t="s">
        <v>8219</v>
      </c>
      <c r="G1946">
        <v>8</v>
      </c>
    </row>
    <row r="1947" spans="5:7" x14ac:dyDescent="0.25">
      <c r="E1947">
        <v>3541</v>
      </c>
      <c r="F1947" t="s">
        <v>8219</v>
      </c>
      <c r="G1947">
        <v>32</v>
      </c>
    </row>
    <row r="1948" spans="5:7" x14ac:dyDescent="0.25">
      <c r="E1948">
        <v>3542</v>
      </c>
      <c r="F1948" t="s">
        <v>8219</v>
      </c>
      <c r="G1948">
        <v>85</v>
      </c>
    </row>
    <row r="1949" spans="5:7" x14ac:dyDescent="0.25">
      <c r="E1949">
        <v>3543</v>
      </c>
      <c r="F1949" t="s">
        <v>8219</v>
      </c>
      <c r="G1949">
        <v>29</v>
      </c>
    </row>
    <row r="1950" spans="5:7" x14ac:dyDescent="0.25">
      <c r="E1950">
        <v>3544</v>
      </c>
      <c r="F1950" t="s">
        <v>8219</v>
      </c>
      <c r="G1950">
        <v>24</v>
      </c>
    </row>
    <row r="1951" spans="5:7" x14ac:dyDescent="0.25">
      <c r="E1951">
        <v>3545</v>
      </c>
      <c r="F1951" t="s">
        <v>8219</v>
      </c>
      <c r="G1951">
        <v>8</v>
      </c>
    </row>
    <row r="1952" spans="5:7" x14ac:dyDescent="0.25">
      <c r="E1952">
        <v>3546</v>
      </c>
      <c r="F1952" t="s">
        <v>8219</v>
      </c>
      <c r="G1952">
        <v>19</v>
      </c>
    </row>
    <row r="1953" spans="5:7" x14ac:dyDescent="0.25">
      <c r="E1953">
        <v>3547</v>
      </c>
      <c r="F1953" t="s">
        <v>8219</v>
      </c>
      <c r="G1953">
        <v>336</v>
      </c>
    </row>
    <row r="1954" spans="5:7" x14ac:dyDescent="0.25">
      <c r="E1954">
        <v>3548</v>
      </c>
      <c r="F1954" t="s">
        <v>8219</v>
      </c>
      <c r="G1954">
        <v>13</v>
      </c>
    </row>
    <row r="1955" spans="5:7" x14ac:dyDescent="0.25">
      <c r="E1955">
        <v>3549</v>
      </c>
      <c r="F1955" t="s">
        <v>8219</v>
      </c>
      <c r="G1955">
        <v>42</v>
      </c>
    </row>
    <row r="1956" spans="5:7" x14ac:dyDescent="0.25">
      <c r="E1956">
        <v>3550</v>
      </c>
      <c r="F1956" t="s">
        <v>8219</v>
      </c>
      <c r="G1956">
        <v>64</v>
      </c>
    </row>
    <row r="1957" spans="5:7" x14ac:dyDescent="0.25">
      <c r="E1957">
        <v>3551</v>
      </c>
      <c r="F1957" t="s">
        <v>8219</v>
      </c>
      <c r="G1957">
        <v>25</v>
      </c>
    </row>
    <row r="1958" spans="5:7" x14ac:dyDescent="0.25">
      <c r="E1958">
        <v>3552</v>
      </c>
      <c r="F1958" t="s">
        <v>8219</v>
      </c>
      <c r="G1958">
        <v>20</v>
      </c>
    </row>
    <row r="1959" spans="5:7" x14ac:dyDescent="0.25">
      <c r="E1959">
        <v>3553</v>
      </c>
      <c r="F1959" t="s">
        <v>8219</v>
      </c>
      <c r="G1959">
        <v>104</v>
      </c>
    </row>
    <row r="1960" spans="5:7" x14ac:dyDescent="0.25">
      <c r="E1960">
        <v>3554</v>
      </c>
      <c r="F1960" t="s">
        <v>8219</v>
      </c>
      <c r="G1960">
        <v>53</v>
      </c>
    </row>
    <row r="1961" spans="5:7" x14ac:dyDescent="0.25">
      <c r="E1961">
        <v>3555</v>
      </c>
      <c r="F1961" t="s">
        <v>8219</v>
      </c>
      <c r="G1961">
        <v>14</v>
      </c>
    </row>
    <row r="1962" spans="5:7" x14ac:dyDescent="0.25">
      <c r="E1962">
        <v>3556</v>
      </c>
      <c r="F1962" t="s">
        <v>8219</v>
      </c>
      <c r="G1962">
        <v>20</v>
      </c>
    </row>
    <row r="1963" spans="5:7" x14ac:dyDescent="0.25">
      <c r="E1963">
        <v>3557</v>
      </c>
      <c r="F1963" t="s">
        <v>8219</v>
      </c>
      <c r="G1963">
        <v>558</v>
      </c>
    </row>
    <row r="1964" spans="5:7" x14ac:dyDescent="0.25">
      <c r="E1964">
        <v>3558</v>
      </c>
      <c r="F1964" t="s">
        <v>8219</v>
      </c>
      <c r="G1964">
        <v>22</v>
      </c>
    </row>
    <row r="1965" spans="5:7" x14ac:dyDescent="0.25">
      <c r="E1965">
        <v>3559</v>
      </c>
      <c r="F1965" t="s">
        <v>8219</v>
      </c>
      <c r="G1965">
        <v>24</v>
      </c>
    </row>
    <row r="1966" spans="5:7" x14ac:dyDescent="0.25">
      <c r="E1966">
        <v>3560</v>
      </c>
      <c r="F1966" t="s">
        <v>8219</v>
      </c>
      <c r="G1966">
        <v>74</v>
      </c>
    </row>
    <row r="1967" spans="5:7" x14ac:dyDescent="0.25">
      <c r="E1967">
        <v>3561</v>
      </c>
      <c r="F1967" t="s">
        <v>8219</v>
      </c>
      <c r="G1967">
        <v>54</v>
      </c>
    </row>
    <row r="1968" spans="5:7" x14ac:dyDescent="0.25">
      <c r="E1968">
        <v>3562</v>
      </c>
      <c r="F1968" t="s">
        <v>8219</v>
      </c>
      <c r="G1968">
        <v>31</v>
      </c>
    </row>
    <row r="1969" spans="5:7" x14ac:dyDescent="0.25">
      <c r="E1969">
        <v>3563</v>
      </c>
      <c r="F1969" t="s">
        <v>8219</v>
      </c>
      <c r="G1969">
        <v>25</v>
      </c>
    </row>
    <row r="1970" spans="5:7" x14ac:dyDescent="0.25">
      <c r="E1970">
        <v>3564</v>
      </c>
      <c r="F1970" t="s">
        <v>8219</v>
      </c>
      <c r="G1970">
        <v>17</v>
      </c>
    </row>
    <row r="1971" spans="5:7" x14ac:dyDescent="0.25">
      <c r="E1971">
        <v>3565</v>
      </c>
      <c r="F1971" t="s">
        <v>8219</v>
      </c>
      <c r="G1971">
        <v>12</v>
      </c>
    </row>
    <row r="1972" spans="5:7" x14ac:dyDescent="0.25">
      <c r="E1972">
        <v>3566</v>
      </c>
      <c r="F1972" t="s">
        <v>8219</v>
      </c>
      <c r="G1972">
        <v>38</v>
      </c>
    </row>
    <row r="1973" spans="5:7" x14ac:dyDescent="0.25">
      <c r="E1973">
        <v>3567</v>
      </c>
      <c r="F1973" t="s">
        <v>8219</v>
      </c>
      <c r="G1973">
        <v>41</v>
      </c>
    </row>
    <row r="1974" spans="5:7" x14ac:dyDescent="0.25">
      <c r="E1974">
        <v>3568</v>
      </c>
      <c r="F1974" t="s">
        <v>8219</v>
      </c>
      <c r="G1974">
        <v>19</v>
      </c>
    </row>
    <row r="1975" spans="5:7" x14ac:dyDescent="0.25">
      <c r="E1975">
        <v>3569</v>
      </c>
      <c r="F1975" t="s">
        <v>8219</v>
      </c>
      <c r="G1975">
        <v>41</v>
      </c>
    </row>
    <row r="1976" spans="5:7" x14ac:dyDescent="0.25">
      <c r="E1976">
        <v>3570</v>
      </c>
      <c r="F1976" t="s">
        <v>8219</v>
      </c>
      <c r="G1976">
        <v>26</v>
      </c>
    </row>
    <row r="1977" spans="5:7" x14ac:dyDescent="0.25">
      <c r="E1977">
        <v>3571</v>
      </c>
      <c r="F1977" t="s">
        <v>8219</v>
      </c>
      <c r="G1977">
        <v>25</v>
      </c>
    </row>
    <row r="1978" spans="5:7" x14ac:dyDescent="0.25">
      <c r="E1978">
        <v>3572</v>
      </c>
      <c r="F1978" t="s">
        <v>8219</v>
      </c>
      <c r="G1978">
        <v>9</v>
      </c>
    </row>
    <row r="1979" spans="5:7" x14ac:dyDescent="0.25">
      <c r="E1979">
        <v>3573</v>
      </c>
      <c r="F1979" t="s">
        <v>8219</v>
      </c>
      <c r="G1979">
        <v>78</v>
      </c>
    </row>
    <row r="1980" spans="5:7" x14ac:dyDescent="0.25">
      <c r="E1980">
        <v>3574</v>
      </c>
      <c r="F1980" t="s">
        <v>8219</v>
      </c>
      <c r="G1980">
        <v>45</v>
      </c>
    </row>
    <row r="1981" spans="5:7" x14ac:dyDescent="0.25">
      <c r="E1981">
        <v>3575</v>
      </c>
      <c r="F1981" t="s">
        <v>8219</v>
      </c>
      <c r="G1981">
        <v>102</v>
      </c>
    </row>
    <row r="1982" spans="5:7" x14ac:dyDescent="0.25">
      <c r="E1982">
        <v>3576</v>
      </c>
      <c r="F1982" t="s">
        <v>8219</v>
      </c>
      <c r="G1982">
        <v>5</v>
      </c>
    </row>
    <row r="1983" spans="5:7" x14ac:dyDescent="0.25">
      <c r="E1983">
        <v>3577</v>
      </c>
      <c r="F1983" t="s">
        <v>8219</v>
      </c>
      <c r="G1983">
        <v>27</v>
      </c>
    </row>
    <row r="1984" spans="5:7" x14ac:dyDescent="0.25">
      <c r="E1984">
        <v>3578</v>
      </c>
      <c r="F1984" t="s">
        <v>8219</v>
      </c>
      <c r="G1984">
        <v>37</v>
      </c>
    </row>
    <row r="1985" spans="5:7" x14ac:dyDescent="0.25">
      <c r="E1985">
        <v>3579</v>
      </c>
      <c r="F1985" t="s">
        <v>8219</v>
      </c>
      <c r="G1985">
        <v>14</v>
      </c>
    </row>
    <row r="1986" spans="5:7" x14ac:dyDescent="0.25">
      <c r="E1986">
        <v>3580</v>
      </c>
      <c r="F1986" t="s">
        <v>8219</v>
      </c>
      <c r="G1986">
        <v>27</v>
      </c>
    </row>
    <row r="1987" spans="5:7" x14ac:dyDescent="0.25">
      <c r="E1987">
        <v>3581</v>
      </c>
      <c r="F1987" t="s">
        <v>8219</v>
      </c>
      <c r="G1987">
        <v>45</v>
      </c>
    </row>
    <row r="1988" spans="5:7" x14ac:dyDescent="0.25">
      <c r="E1988">
        <v>3582</v>
      </c>
      <c r="F1988" t="s">
        <v>8219</v>
      </c>
      <c r="G1988">
        <v>49</v>
      </c>
    </row>
    <row r="1989" spans="5:7" x14ac:dyDescent="0.25">
      <c r="E1989">
        <v>3583</v>
      </c>
      <c r="F1989" t="s">
        <v>8219</v>
      </c>
      <c r="G1989">
        <v>24</v>
      </c>
    </row>
    <row r="1990" spans="5:7" x14ac:dyDescent="0.25">
      <c r="E1990">
        <v>3584</v>
      </c>
      <c r="F1990" t="s">
        <v>8219</v>
      </c>
      <c r="G1990">
        <v>112</v>
      </c>
    </row>
    <row r="1991" spans="5:7" x14ac:dyDescent="0.25">
      <c r="E1991">
        <v>3585</v>
      </c>
      <c r="F1991" t="s">
        <v>8219</v>
      </c>
      <c r="G1991">
        <v>23</v>
      </c>
    </row>
    <row r="1992" spans="5:7" x14ac:dyDescent="0.25">
      <c r="E1992">
        <v>3586</v>
      </c>
      <c r="F1992" t="s">
        <v>8219</v>
      </c>
      <c r="G1992">
        <v>54</v>
      </c>
    </row>
    <row r="1993" spans="5:7" x14ac:dyDescent="0.25">
      <c r="E1993">
        <v>3587</v>
      </c>
      <c r="F1993" t="s">
        <v>8219</v>
      </c>
      <c r="G1993">
        <v>28</v>
      </c>
    </row>
    <row r="1994" spans="5:7" x14ac:dyDescent="0.25">
      <c r="E1994">
        <v>3588</v>
      </c>
      <c r="F1994" t="s">
        <v>8219</v>
      </c>
      <c r="G1994">
        <v>11</v>
      </c>
    </row>
    <row r="1995" spans="5:7" x14ac:dyDescent="0.25">
      <c r="E1995">
        <v>3589</v>
      </c>
      <c r="F1995" t="s">
        <v>8219</v>
      </c>
      <c r="G1995">
        <v>62</v>
      </c>
    </row>
    <row r="1996" spans="5:7" x14ac:dyDescent="0.25">
      <c r="E1996">
        <v>3590</v>
      </c>
      <c r="F1996" t="s">
        <v>8219</v>
      </c>
      <c r="G1996">
        <v>73</v>
      </c>
    </row>
    <row r="1997" spans="5:7" x14ac:dyDescent="0.25">
      <c r="E1997">
        <v>3591</v>
      </c>
      <c r="F1997" t="s">
        <v>8219</v>
      </c>
      <c r="G1997">
        <v>18</v>
      </c>
    </row>
    <row r="1998" spans="5:7" x14ac:dyDescent="0.25">
      <c r="E1998">
        <v>3592</v>
      </c>
      <c r="F1998" t="s">
        <v>8219</v>
      </c>
      <c r="G1998">
        <v>35</v>
      </c>
    </row>
    <row r="1999" spans="5:7" x14ac:dyDescent="0.25">
      <c r="E1999">
        <v>3593</v>
      </c>
      <c r="F1999" t="s">
        <v>8219</v>
      </c>
      <c r="G1999">
        <v>43</v>
      </c>
    </row>
    <row r="2000" spans="5:7" x14ac:dyDescent="0.25">
      <c r="E2000">
        <v>3594</v>
      </c>
      <c r="F2000" t="s">
        <v>8219</v>
      </c>
      <c r="G2000">
        <v>36</v>
      </c>
    </row>
    <row r="2001" spans="5:7" x14ac:dyDescent="0.25">
      <c r="E2001">
        <v>3595</v>
      </c>
      <c r="F2001" t="s">
        <v>8219</v>
      </c>
      <c r="G2001">
        <v>62</v>
      </c>
    </row>
    <row r="2002" spans="5:7" x14ac:dyDescent="0.25">
      <c r="E2002">
        <v>3596</v>
      </c>
      <c r="F2002" t="s">
        <v>8219</v>
      </c>
      <c r="G2002">
        <v>15</v>
      </c>
    </row>
    <row r="2003" spans="5:7" x14ac:dyDescent="0.25">
      <c r="E2003">
        <v>3597</v>
      </c>
      <c r="F2003" t="s">
        <v>8219</v>
      </c>
      <c r="G2003">
        <v>33</v>
      </c>
    </row>
    <row r="2004" spans="5:7" x14ac:dyDescent="0.25">
      <c r="E2004">
        <v>3598</v>
      </c>
      <c r="F2004" t="s">
        <v>8219</v>
      </c>
      <c r="G2004">
        <v>27</v>
      </c>
    </row>
    <row r="2005" spans="5:7" x14ac:dyDescent="0.25">
      <c r="E2005">
        <v>3599</v>
      </c>
      <c r="F2005" t="s">
        <v>8219</v>
      </c>
      <c r="G2005">
        <v>17</v>
      </c>
    </row>
    <row r="2006" spans="5:7" x14ac:dyDescent="0.25">
      <c r="E2006">
        <v>3600</v>
      </c>
      <c r="F2006" t="s">
        <v>8219</v>
      </c>
      <c r="G2006">
        <v>4</v>
      </c>
    </row>
    <row r="2007" spans="5:7" x14ac:dyDescent="0.25">
      <c r="E2007">
        <v>3601</v>
      </c>
      <c r="F2007" t="s">
        <v>8219</v>
      </c>
      <c r="G2007">
        <v>53</v>
      </c>
    </row>
    <row r="2008" spans="5:7" x14ac:dyDescent="0.25">
      <c r="E2008">
        <v>3602</v>
      </c>
      <c r="F2008" t="s">
        <v>8219</v>
      </c>
      <c r="G2008">
        <v>49</v>
      </c>
    </row>
    <row r="2009" spans="5:7" x14ac:dyDescent="0.25">
      <c r="E2009">
        <v>3603</v>
      </c>
      <c r="F2009" t="s">
        <v>8219</v>
      </c>
      <c r="G2009">
        <v>57</v>
      </c>
    </row>
    <row r="2010" spans="5:7" x14ac:dyDescent="0.25">
      <c r="E2010">
        <v>3604</v>
      </c>
      <c r="F2010" t="s">
        <v>8219</v>
      </c>
      <c r="G2010">
        <v>69</v>
      </c>
    </row>
    <row r="2011" spans="5:7" x14ac:dyDescent="0.25">
      <c r="E2011">
        <v>3605</v>
      </c>
      <c r="F2011" t="s">
        <v>8219</v>
      </c>
      <c r="G2011">
        <v>15</v>
      </c>
    </row>
    <row r="2012" spans="5:7" x14ac:dyDescent="0.25">
      <c r="E2012">
        <v>3606</v>
      </c>
      <c r="F2012" t="s">
        <v>8219</v>
      </c>
      <c r="G2012">
        <v>64</v>
      </c>
    </row>
    <row r="2013" spans="5:7" x14ac:dyDescent="0.25">
      <c r="E2013">
        <v>3607</v>
      </c>
      <c r="F2013" t="s">
        <v>8219</v>
      </c>
      <c r="G2013">
        <v>20</v>
      </c>
    </row>
    <row r="2014" spans="5:7" x14ac:dyDescent="0.25">
      <c r="E2014">
        <v>3608</v>
      </c>
      <c r="F2014" t="s">
        <v>8219</v>
      </c>
      <c r="G2014">
        <v>27</v>
      </c>
    </row>
    <row r="2015" spans="5:7" x14ac:dyDescent="0.25">
      <c r="E2015">
        <v>3609</v>
      </c>
      <c r="F2015" t="s">
        <v>8219</v>
      </c>
      <c r="G2015">
        <v>21</v>
      </c>
    </row>
    <row r="2016" spans="5:7" x14ac:dyDescent="0.25">
      <c r="E2016">
        <v>3610</v>
      </c>
      <c r="F2016" t="s">
        <v>8219</v>
      </c>
      <c r="G2016">
        <v>31</v>
      </c>
    </row>
    <row r="2017" spans="5:7" x14ac:dyDescent="0.25">
      <c r="E2017">
        <v>3611</v>
      </c>
      <c r="F2017" t="s">
        <v>8219</v>
      </c>
      <c r="G2017">
        <v>51</v>
      </c>
    </row>
    <row r="2018" spans="5:7" x14ac:dyDescent="0.25">
      <c r="E2018">
        <v>3612</v>
      </c>
      <c r="F2018" t="s">
        <v>8219</v>
      </c>
      <c r="G2018">
        <v>57</v>
      </c>
    </row>
    <row r="2019" spans="5:7" x14ac:dyDescent="0.25">
      <c r="E2019">
        <v>3613</v>
      </c>
      <c r="F2019" t="s">
        <v>8219</v>
      </c>
      <c r="G2019">
        <v>20</v>
      </c>
    </row>
    <row r="2020" spans="5:7" x14ac:dyDescent="0.25">
      <c r="E2020">
        <v>3614</v>
      </c>
      <c r="F2020" t="s">
        <v>8219</v>
      </c>
      <c r="G2020">
        <v>71</v>
      </c>
    </row>
    <row r="2021" spans="5:7" x14ac:dyDescent="0.25">
      <c r="E2021">
        <v>3615</v>
      </c>
      <c r="F2021" t="s">
        <v>8219</v>
      </c>
      <c r="G2021">
        <v>72</v>
      </c>
    </row>
    <row r="2022" spans="5:7" x14ac:dyDescent="0.25">
      <c r="E2022">
        <v>3616</v>
      </c>
      <c r="F2022" t="s">
        <v>8219</v>
      </c>
      <c r="G2022">
        <v>45</v>
      </c>
    </row>
    <row r="2023" spans="5:7" x14ac:dyDescent="0.25">
      <c r="E2023">
        <v>3617</v>
      </c>
      <c r="F2023" t="s">
        <v>8219</v>
      </c>
      <c r="G2023">
        <v>51</v>
      </c>
    </row>
    <row r="2024" spans="5:7" x14ac:dyDescent="0.25">
      <c r="E2024">
        <v>3618</v>
      </c>
      <c r="F2024" t="s">
        <v>8219</v>
      </c>
      <c r="G2024">
        <v>56</v>
      </c>
    </row>
    <row r="2025" spans="5:7" x14ac:dyDescent="0.25">
      <c r="E2025">
        <v>3619</v>
      </c>
      <c r="F2025" t="s">
        <v>8219</v>
      </c>
      <c r="G2025">
        <v>17</v>
      </c>
    </row>
    <row r="2026" spans="5:7" x14ac:dyDescent="0.25">
      <c r="E2026">
        <v>3620</v>
      </c>
      <c r="F2026" t="s">
        <v>8219</v>
      </c>
      <c r="G2026">
        <v>197</v>
      </c>
    </row>
    <row r="2027" spans="5:7" x14ac:dyDescent="0.25">
      <c r="E2027">
        <v>3621</v>
      </c>
      <c r="F2027" t="s">
        <v>8219</v>
      </c>
      <c r="G2027">
        <v>70</v>
      </c>
    </row>
    <row r="2028" spans="5:7" x14ac:dyDescent="0.25">
      <c r="E2028">
        <v>3622</v>
      </c>
      <c r="F2028" t="s">
        <v>8219</v>
      </c>
      <c r="G2028">
        <v>21</v>
      </c>
    </row>
    <row r="2029" spans="5:7" x14ac:dyDescent="0.25">
      <c r="E2029">
        <v>3623</v>
      </c>
      <c r="F2029" t="s">
        <v>8219</v>
      </c>
      <c r="G2029">
        <v>34</v>
      </c>
    </row>
    <row r="2030" spans="5:7" x14ac:dyDescent="0.25">
      <c r="E2030">
        <v>3624</v>
      </c>
      <c r="F2030" t="s">
        <v>8219</v>
      </c>
      <c r="G2030">
        <v>39</v>
      </c>
    </row>
    <row r="2031" spans="5:7" x14ac:dyDescent="0.25">
      <c r="E2031">
        <v>3625</v>
      </c>
      <c r="F2031" t="s">
        <v>8219</v>
      </c>
      <c r="G2031">
        <v>78</v>
      </c>
    </row>
    <row r="2032" spans="5:7" x14ac:dyDescent="0.25">
      <c r="E2032">
        <v>3626</v>
      </c>
      <c r="F2032" t="s">
        <v>8219</v>
      </c>
      <c r="G2032">
        <v>48</v>
      </c>
    </row>
    <row r="2033" spans="5:7" x14ac:dyDescent="0.25">
      <c r="E2033">
        <v>3627</v>
      </c>
      <c r="F2033" t="s">
        <v>8219</v>
      </c>
      <c r="G2033">
        <v>29</v>
      </c>
    </row>
    <row r="2034" spans="5:7" x14ac:dyDescent="0.25">
      <c r="E2034">
        <v>3648</v>
      </c>
      <c r="F2034" t="s">
        <v>8219</v>
      </c>
      <c r="G2034">
        <v>73</v>
      </c>
    </row>
    <row r="2035" spans="5:7" x14ac:dyDescent="0.25">
      <c r="E2035">
        <v>3649</v>
      </c>
      <c r="F2035" t="s">
        <v>8219</v>
      </c>
      <c r="G2035">
        <v>8</v>
      </c>
    </row>
    <row r="2036" spans="5:7" x14ac:dyDescent="0.25">
      <c r="E2036">
        <v>3650</v>
      </c>
      <c r="F2036" t="s">
        <v>8219</v>
      </c>
      <c r="G2036">
        <v>17</v>
      </c>
    </row>
    <row r="2037" spans="5:7" x14ac:dyDescent="0.25">
      <c r="E2037">
        <v>3651</v>
      </c>
      <c r="F2037" t="s">
        <v>8219</v>
      </c>
      <c r="G2037">
        <v>9</v>
      </c>
    </row>
    <row r="2038" spans="5:7" x14ac:dyDescent="0.25">
      <c r="E2038">
        <v>3652</v>
      </c>
      <c r="F2038" t="s">
        <v>8219</v>
      </c>
      <c r="G2038">
        <v>17</v>
      </c>
    </row>
    <row r="2039" spans="5:7" x14ac:dyDescent="0.25">
      <c r="E2039">
        <v>3653</v>
      </c>
      <c r="F2039" t="s">
        <v>8219</v>
      </c>
      <c r="G2039">
        <v>33</v>
      </c>
    </row>
    <row r="2040" spans="5:7" x14ac:dyDescent="0.25">
      <c r="E2040">
        <v>3654</v>
      </c>
      <c r="F2040" t="s">
        <v>8219</v>
      </c>
      <c r="G2040">
        <v>38</v>
      </c>
    </row>
    <row r="2041" spans="5:7" x14ac:dyDescent="0.25">
      <c r="E2041">
        <v>3655</v>
      </c>
      <c r="F2041" t="s">
        <v>8219</v>
      </c>
      <c r="G2041">
        <v>79</v>
      </c>
    </row>
    <row r="2042" spans="5:7" x14ac:dyDescent="0.25">
      <c r="E2042">
        <v>3656</v>
      </c>
      <c r="F2042" t="s">
        <v>8219</v>
      </c>
      <c r="G2042">
        <v>46</v>
      </c>
    </row>
    <row r="2043" spans="5:7" x14ac:dyDescent="0.25">
      <c r="E2043">
        <v>3657</v>
      </c>
      <c r="F2043" t="s">
        <v>8219</v>
      </c>
      <c r="G2043">
        <v>20</v>
      </c>
    </row>
    <row r="2044" spans="5:7" x14ac:dyDescent="0.25">
      <c r="E2044">
        <v>3658</v>
      </c>
      <c r="F2044" t="s">
        <v>8219</v>
      </c>
      <c r="G2044">
        <v>20</v>
      </c>
    </row>
    <row r="2045" spans="5:7" x14ac:dyDescent="0.25">
      <c r="E2045">
        <v>3659</v>
      </c>
      <c r="F2045" t="s">
        <v>8219</v>
      </c>
      <c r="G2045">
        <v>13</v>
      </c>
    </row>
    <row r="2046" spans="5:7" x14ac:dyDescent="0.25">
      <c r="E2046">
        <v>3660</v>
      </c>
      <c r="F2046" t="s">
        <v>8219</v>
      </c>
      <c r="G2046">
        <v>22</v>
      </c>
    </row>
    <row r="2047" spans="5:7" x14ac:dyDescent="0.25">
      <c r="E2047">
        <v>3661</v>
      </c>
      <c r="F2047" t="s">
        <v>8219</v>
      </c>
      <c r="G2047">
        <v>36</v>
      </c>
    </row>
    <row r="2048" spans="5:7" x14ac:dyDescent="0.25">
      <c r="E2048">
        <v>3662</v>
      </c>
      <c r="F2048" t="s">
        <v>8219</v>
      </c>
      <c r="G2048">
        <v>40</v>
      </c>
    </row>
    <row r="2049" spans="5:7" x14ac:dyDescent="0.25">
      <c r="E2049">
        <v>3663</v>
      </c>
      <c r="F2049" t="s">
        <v>8219</v>
      </c>
      <c r="G2049">
        <v>9</v>
      </c>
    </row>
    <row r="2050" spans="5:7" x14ac:dyDescent="0.25">
      <c r="E2050">
        <v>3664</v>
      </c>
      <c r="F2050" t="s">
        <v>8219</v>
      </c>
      <c r="G2050">
        <v>19</v>
      </c>
    </row>
    <row r="2051" spans="5:7" x14ac:dyDescent="0.25">
      <c r="E2051">
        <v>3665</v>
      </c>
      <c r="F2051" t="s">
        <v>8219</v>
      </c>
      <c r="G2051">
        <v>14</v>
      </c>
    </row>
    <row r="2052" spans="5:7" x14ac:dyDescent="0.25">
      <c r="E2052">
        <v>3666</v>
      </c>
      <c r="F2052" t="s">
        <v>8219</v>
      </c>
      <c r="G2052">
        <v>38</v>
      </c>
    </row>
    <row r="2053" spans="5:7" x14ac:dyDescent="0.25">
      <c r="E2053">
        <v>3667</v>
      </c>
      <c r="F2053" t="s">
        <v>8219</v>
      </c>
      <c r="G2053">
        <v>58</v>
      </c>
    </row>
    <row r="2054" spans="5:7" x14ac:dyDescent="0.25">
      <c r="E2054">
        <v>3668</v>
      </c>
      <c r="F2054" t="s">
        <v>8219</v>
      </c>
      <c r="G2054">
        <v>28</v>
      </c>
    </row>
    <row r="2055" spans="5:7" x14ac:dyDescent="0.25">
      <c r="E2055">
        <v>3669</v>
      </c>
      <c r="F2055" t="s">
        <v>8219</v>
      </c>
      <c r="G2055">
        <v>17</v>
      </c>
    </row>
    <row r="2056" spans="5:7" x14ac:dyDescent="0.25">
      <c r="E2056">
        <v>3670</v>
      </c>
      <c r="F2056" t="s">
        <v>8219</v>
      </c>
      <c r="G2056">
        <v>12</v>
      </c>
    </row>
    <row r="2057" spans="5:7" x14ac:dyDescent="0.25">
      <c r="E2057">
        <v>3671</v>
      </c>
      <c r="F2057" t="s">
        <v>8219</v>
      </c>
      <c r="G2057">
        <v>40</v>
      </c>
    </row>
    <row r="2058" spans="5:7" x14ac:dyDescent="0.25">
      <c r="E2058">
        <v>3672</v>
      </c>
      <c r="F2058" t="s">
        <v>8219</v>
      </c>
      <c r="G2058">
        <v>57</v>
      </c>
    </row>
    <row r="2059" spans="5:7" x14ac:dyDescent="0.25">
      <c r="E2059">
        <v>3673</v>
      </c>
      <c r="F2059" t="s">
        <v>8219</v>
      </c>
      <c r="G2059">
        <v>114</v>
      </c>
    </row>
    <row r="2060" spans="5:7" x14ac:dyDescent="0.25">
      <c r="E2060">
        <v>3674</v>
      </c>
      <c r="F2060" t="s">
        <v>8219</v>
      </c>
      <c r="G2060">
        <v>31</v>
      </c>
    </row>
    <row r="2061" spans="5:7" x14ac:dyDescent="0.25">
      <c r="E2061">
        <v>3675</v>
      </c>
      <c r="F2061" t="s">
        <v>8219</v>
      </c>
      <c r="G2061">
        <v>3</v>
      </c>
    </row>
    <row r="2062" spans="5:7" x14ac:dyDescent="0.25">
      <c r="E2062">
        <v>3676</v>
      </c>
      <c r="F2062" t="s">
        <v>8219</v>
      </c>
      <c r="G2062">
        <v>16</v>
      </c>
    </row>
    <row r="2063" spans="5:7" x14ac:dyDescent="0.25">
      <c r="E2063">
        <v>3677</v>
      </c>
      <c r="F2063" t="s">
        <v>8219</v>
      </c>
      <c r="G2063">
        <v>199</v>
      </c>
    </row>
    <row r="2064" spans="5:7" x14ac:dyDescent="0.25">
      <c r="E2064">
        <v>3678</v>
      </c>
      <c r="F2064" t="s">
        <v>8219</v>
      </c>
      <c r="G2064">
        <v>31</v>
      </c>
    </row>
    <row r="2065" spans="5:7" x14ac:dyDescent="0.25">
      <c r="E2065">
        <v>3679</v>
      </c>
      <c r="F2065" t="s">
        <v>8219</v>
      </c>
      <c r="G2065">
        <v>30</v>
      </c>
    </row>
    <row r="2066" spans="5:7" x14ac:dyDescent="0.25">
      <c r="E2066">
        <v>3680</v>
      </c>
      <c r="F2066" t="s">
        <v>8219</v>
      </c>
      <c r="G2066">
        <v>34</v>
      </c>
    </row>
    <row r="2067" spans="5:7" x14ac:dyDescent="0.25">
      <c r="E2067">
        <v>3681</v>
      </c>
      <c r="F2067" t="s">
        <v>8219</v>
      </c>
      <c r="G2067">
        <v>18</v>
      </c>
    </row>
    <row r="2068" spans="5:7" x14ac:dyDescent="0.25">
      <c r="E2068">
        <v>3682</v>
      </c>
      <c r="F2068" t="s">
        <v>8219</v>
      </c>
      <c r="G2068">
        <v>67</v>
      </c>
    </row>
    <row r="2069" spans="5:7" x14ac:dyDescent="0.25">
      <c r="E2069">
        <v>3683</v>
      </c>
      <c r="F2069" t="s">
        <v>8219</v>
      </c>
      <c r="G2069">
        <v>66</v>
      </c>
    </row>
    <row r="2070" spans="5:7" x14ac:dyDescent="0.25">
      <c r="E2070">
        <v>3684</v>
      </c>
      <c r="F2070" t="s">
        <v>8219</v>
      </c>
      <c r="G2070">
        <v>23</v>
      </c>
    </row>
    <row r="2071" spans="5:7" x14ac:dyDescent="0.25">
      <c r="E2071">
        <v>3685</v>
      </c>
      <c r="F2071" t="s">
        <v>8219</v>
      </c>
      <c r="G2071">
        <v>126</v>
      </c>
    </row>
    <row r="2072" spans="5:7" x14ac:dyDescent="0.25">
      <c r="E2072">
        <v>3686</v>
      </c>
      <c r="F2072" t="s">
        <v>8219</v>
      </c>
      <c r="G2072">
        <v>6</v>
      </c>
    </row>
    <row r="2073" spans="5:7" x14ac:dyDescent="0.25">
      <c r="E2073">
        <v>3687</v>
      </c>
      <c r="F2073" t="s">
        <v>8219</v>
      </c>
      <c r="G2073">
        <v>25</v>
      </c>
    </row>
    <row r="2074" spans="5:7" x14ac:dyDescent="0.25">
      <c r="E2074">
        <v>3688</v>
      </c>
      <c r="F2074" t="s">
        <v>8219</v>
      </c>
      <c r="G2074">
        <v>39</v>
      </c>
    </row>
    <row r="2075" spans="5:7" x14ac:dyDescent="0.25">
      <c r="E2075">
        <v>3689</v>
      </c>
      <c r="F2075" t="s">
        <v>8219</v>
      </c>
      <c r="G2075">
        <v>62</v>
      </c>
    </row>
    <row r="2076" spans="5:7" x14ac:dyDescent="0.25">
      <c r="E2076">
        <v>3690</v>
      </c>
      <c r="F2076" t="s">
        <v>8219</v>
      </c>
      <c r="G2076">
        <v>31</v>
      </c>
    </row>
    <row r="2077" spans="5:7" x14ac:dyDescent="0.25">
      <c r="E2077">
        <v>3691</v>
      </c>
      <c r="F2077" t="s">
        <v>8219</v>
      </c>
      <c r="G2077">
        <v>274</v>
      </c>
    </row>
    <row r="2078" spans="5:7" x14ac:dyDescent="0.25">
      <c r="E2078">
        <v>3692</v>
      </c>
      <c r="F2078" t="s">
        <v>8219</v>
      </c>
      <c r="G2078">
        <v>17</v>
      </c>
    </row>
    <row r="2079" spans="5:7" x14ac:dyDescent="0.25">
      <c r="E2079">
        <v>3693</v>
      </c>
      <c r="F2079" t="s">
        <v>8219</v>
      </c>
      <c r="G2079">
        <v>14</v>
      </c>
    </row>
    <row r="2080" spans="5:7" x14ac:dyDescent="0.25">
      <c r="E2080">
        <v>3694</v>
      </c>
      <c r="F2080" t="s">
        <v>8219</v>
      </c>
      <c r="G2080">
        <v>60</v>
      </c>
    </row>
    <row r="2081" spans="5:7" x14ac:dyDescent="0.25">
      <c r="E2081">
        <v>3695</v>
      </c>
      <c r="F2081" t="s">
        <v>8219</v>
      </c>
      <c r="G2081">
        <v>33</v>
      </c>
    </row>
    <row r="2082" spans="5:7" x14ac:dyDescent="0.25">
      <c r="E2082">
        <v>3696</v>
      </c>
      <c r="F2082" t="s">
        <v>8219</v>
      </c>
      <c r="G2082">
        <v>78</v>
      </c>
    </row>
    <row r="2083" spans="5:7" x14ac:dyDescent="0.25">
      <c r="E2083">
        <v>3697</v>
      </c>
      <c r="F2083" t="s">
        <v>8219</v>
      </c>
      <c r="G2083">
        <v>30</v>
      </c>
    </row>
    <row r="2084" spans="5:7" x14ac:dyDescent="0.25">
      <c r="E2084">
        <v>3698</v>
      </c>
      <c r="F2084" t="s">
        <v>8219</v>
      </c>
      <c r="G2084">
        <v>136</v>
      </c>
    </row>
    <row r="2085" spans="5:7" x14ac:dyDescent="0.25">
      <c r="E2085">
        <v>3699</v>
      </c>
      <c r="F2085" t="s">
        <v>8219</v>
      </c>
      <c r="G2085">
        <v>40</v>
      </c>
    </row>
    <row r="2086" spans="5:7" x14ac:dyDescent="0.25">
      <c r="E2086">
        <v>3700</v>
      </c>
      <c r="F2086" t="s">
        <v>8219</v>
      </c>
      <c r="G2086">
        <v>18</v>
      </c>
    </row>
    <row r="2087" spans="5:7" x14ac:dyDescent="0.25">
      <c r="E2087">
        <v>3701</v>
      </c>
      <c r="F2087" t="s">
        <v>8219</v>
      </c>
      <c r="G2087">
        <v>39</v>
      </c>
    </row>
    <row r="2088" spans="5:7" x14ac:dyDescent="0.25">
      <c r="E2088">
        <v>3702</v>
      </c>
      <c r="F2088" t="s">
        <v>8219</v>
      </c>
      <c r="G2088">
        <v>21</v>
      </c>
    </row>
    <row r="2089" spans="5:7" x14ac:dyDescent="0.25">
      <c r="E2089">
        <v>3703</v>
      </c>
      <c r="F2089" t="s">
        <v>8219</v>
      </c>
      <c r="G2089">
        <v>30</v>
      </c>
    </row>
    <row r="2090" spans="5:7" x14ac:dyDescent="0.25">
      <c r="E2090">
        <v>3704</v>
      </c>
      <c r="F2090" t="s">
        <v>8219</v>
      </c>
      <c r="G2090">
        <v>27</v>
      </c>
    </row>
    <row r="2091" spans="5:7" x14ac:dyDescent="0.25">
      <c r="E2091">
        <v>3705</v>
      </c>
      <c r="F2091" t="s">
        <v>8219</v>
      </c>
      <c r="G2091">
        <v>35</v>
      </c>
    </row>
    <row r="2092" spans="5:7" x14ac:dyDescent="0.25">
      <c r="E2092">
        <v>3706</v>
      </c>
      <c r="F2092" t="s">
        <v>8219</v>
      </c>
      <c r="G2092">
        <v>13</v>
      </c>
    </row>
    <row r="2093" spans="5:7" x14ac:dyDescent="0.25">
      <c r="E2093">
        <v>3707</v>
      </c>
      <c r="F2093" t="s">
        <v>8219</v>
      </c>
      <c r="G2093">
        <v>23</v>
      </c>
    </row>
    <row r="2094" spans="5:7" x14ac:dyDescent="0.25">
      <c r="E2094">
        <v>3708</v>
      </c>
      <c r="F2094" t="s">
        <v>8219</v>
      </c>
      <c r="G2094">
        <v>39</v>
      </c>
    </row>
    <row r="2095" spans="5:7" x14ac:dyDescent="0.25">
      <c r="E2095">
        <v>3709</v>
      </c>
      <c r="F2095" t="s">
        <v>8219</v>
      </c>
      <c r="G2095">
        <v>35</v>
      </c>
    </row>
    <row r="2096" spans="5:7" x14ac:dyDescent="0.25">
      <c r="E2096">
        <v>3710</v>
      </c>
      <c r="F2096" t="s">
        <v>8219</v>
      </c>
      <c r="G2096">
        <v>27</v>
      </c>
    </row>
    <row r="2097" spans="5:7" x14ac:dyDescent="0.25">
      <c r="E2097">
        <v>3711</v>
      </c>
      <c r="F2097" t="s">
        <v>8219</v>
      </c>
      <c r="G2097">
        <v>21</v>
      </c>
    </row>
    <row r="2098" spans="5:7" x14ac:dyDescent="0.25">
      <c r="E2098">
        <v>3712</v>
      </c>
      <c r="F2098" t="s">
        <v>8219</v>
      </c>
      <c r="G2098">
        <v>104</v>
      </c>
    </row>
    <row r="2099" spans="5:7" x14ac:dyDescent="0.25">
      <c r="E2099">
        <v>3713</v>
      </c>
      <c r="F2099" t="s">
        <v>8219</v>
      </c>
      <c r="G2099">
        <v>19</v>
      </c>
    </row>
    <row r="2100" spans="5:7" x14ac:dyDescent="0.25">
      <c r="E2100">
        <v>3714</v>
      </c>
      <c r="F2100" t="s">
        <v>8219</v>
      </c>
      <c r="G2100">
        <v>97</v>
      </c>
    </row>
    <row r="2101" spans="5:7" x14ac:dyDescent="0.25">
      <c r="E2101">
        <v>3715</v>
      </c>
      <c r="F2101" t="s">
        <v>8219</v>
      </c>
      <c r="G2101">
        <v>27</v>
      </c>
    </row>
    <row r="2102" spans="5:7" x14ac:dyDescent="0.25">
      <c r="E2102">
        <v>3716</v>
      </c>
      <c r="F2102" t="s">
        <v>8219</v>
      </c>
      <c r="G2102">
        <v>24</v>
      </c>
    </row>
    <row r="2103" spans="5:7" x14ac:dyDescent="0.25">
      <c r="E2103">
        <v>3717</v>
      </c>
      <c r="F2103" t="s">
        <v>8219</v>
      </c>
      <c r="G2103">
        <v>13</v>
      </c>
    </row>
    <row r="2104" spans="5:7" x14ac:dyDescent="0.25">
      <c r="E2104">
        <v>3718</v>
      </c>
      <c r="F2104" t="s">
        <v>8219</v>
      </c>
      <c r="G2104">
        <v>46</v>
      </c>
    </row>
    <row r="2105" spans="5:7" x14ac:dyDescent="0.25">
      <c r="E2105">
        <v>3719</v>
      </c>
      <c r="F2105" t="s">
        <v>8219</v>
      </c>
      <c r="G2105">
        <v>4</v>
      </c>
    </row>
    <row r="2106" spans="5:7" x14ac:dyDescent="0.25">
      <c r="E2106">
        <v>3720</v>
      </c>
      <c r="F2106" t="s">
        <v>8219</v>
      </c>
      <c r="G2106">
        <v>40</v>
      </c>
    </row>
    <row r="2107" spans="5:7" x14ac:dyDescent="0.25">
      <c r="E2107">
        <v>3721</v>
      </c>
      <c r="F2107" t="s">
        <v>8219</v>
      </c>
      <c r="G2107">
        <v>44</v>
      </c>
    </row>
    <row r="2108" spans="5:7" x14ac:dyDescent="0.25">
      <c r="E2108">
        <v>3722</v>
      </c>
      <c r="F2108" t="s">
        <v>8219</v>
      </c>
      <c r="G2108">
        <v>35</v>
      </c>
    </row>
    <row r="2109" spans="5:7" x14ac:dyDescent="0.25">
      <c r="E2109">
        <v>3723</v>
      </c>
      <c r="F2109" t="s">
        <v>8219</v>
      </c>
      <c r="G2109">
        <v>63</v>
      </c>
    </row>
    <row r="2110" spans="5:7" x14ac:dyDescent="0.25">
      <c r="E2110">
        <v>3724</v>
      </c>
      <c r="F2110" t="s">
        <v>8219</v>
      </c>
      <c r="G2110">
        <v>89</v>
      </c>
    </row>
    <row r="2111" spans="5:7" x14ac:dyDescent="0.25">
      <c r="E2111">
        <v>3725</v>
      </c>
      <c r="F2111" t="s">
        <v>8219</v>
      </c>
      <c r="G2111">
        <v>15</v>
      </c>
    </row>
    <row r="2112" spans="5:7" x14ac:dyDescent="0.25">
      <c r="E2112">
        <v>3726</v>
      </c>
      <c r="F2112" t="s">
        <v>8219</v>
      </c>
      <c r="G2112">
        <v>46</v>
      </c>
    </row>
    <row r="2113" spans="5:7" x14ac:dyDescent="0.25">
      <c r="E2113">
        <v>3727</v>
      </c>
      <c r="F2113" t="s">
        <v>8219</v>
      </c>
      <c r="G2113">
        <v>33</v>
      </c>
    </row>
    <row r="2114" spans="5:7" x14ac:dyDescent="0.25">
      <c r="E2114">
        <v>3748</v>
      </c>
      <c r="F2114" t="s">
        <v>8219</v>
      </c>
      <c r="G2114">
        <v>52</v>
      </c>
    </row>
    <row r="2115" spans="5:7" x14ac:dyDescent="0.25">
      <c r="E2115">
        <v>3749</v>
      </c>
      <c r="F2115" t="s">
        <v>8219</v>
      </c>
      <c r="G2115">
        <v>7</v>
      </c>
    </row>
    <row r="2116" spans="5:7" x14ac:dyDescent="0.25">
      <c r="E2116">
        <v>3750</v>
      </c>
      <c r="F2116" t="s">
        <v>8219</v>
      </c>
      <c r="G2116">
        <v>28</v>
      </c>
    </row>
    <row r="2117" spans="5:7" x14ac:dyDescent="0.25">
      <c r="E2117">
        <v>3751</v>
      </c>
      <c r="F2117" t="s">
        <v>8219</v>
      </c>
      <c r="G2117">
        <v>11</v>
      </c>
    </row>
    <row r="2118" spans="5:7" x14ac:dyDescent="0.25">
      <c r="E2118">
        <v>3752</v>
      </c>
      <c r="F2118" t="s">
        <v>8219</v>
      </c>
      <c r="G2118">
        <v>15</v>
      </c>
    </row>
    <row r="2119" spans="5:7" x14ac:dyDescent="0.25">
      <c r="E2119">
        <v>3753</v>
      </c>
      <c r="F2119" t="s">
        <v>8219</v>
      </c>
      <c r="G2119">
        <v>30</v>
      </c>
    </row>
    <row r="2120" spans="5:7" x14ac:dyDescent="0.25">
      <c r="E2120">
        <v>3754</v>
      </c>
      <c r="F2120" t="s">
        <v>8219</v>
      </c>
      <c r="G2120">
        <v>27</v>
      </c>
    </row>
    <row r="2121" spans="5:7" x14ac:dyDescent="0.25">
      <c r="E2121">
        <v>3755</v>
      </c>
      <c r="F2121" t="s">
        <v>8219</v>
      </c>
      <c r="G2121">
        <v>28</v>
      </c>
    </row>
    <row r="2122" spans="5:7" x14ac:dyDescent="0.25">
      <c r="E2122">
        <v>3756</v>
      </c>
      <c r="F2122" t="s">
        <v>8219</v>
      </c>
      <c r="G2122">
        <v>17</v>
      </c>
    </row>
    <row r="2123" spans="5:7" x14ac:dyDescent="0.25">
      <c r="E2123">
        <v>3757</v>
      </c>
      <c r="F2123" t="s">
        <v>8219</v>
      </c>
      <c r="G2123">
        <v>50</v>
      </c>
    </row>
    <row r="2124" spans="5:7" x14ac:dyDescent="0.25">
      <c r="E2124">
        <v>3758</v>
      </c>
      <c r="F2124" t="s">
        <v>8219</v>
      </c>
      <c r="G2124">
        <v>26</v>
      </c>
    </row>
    <row r="2125" spans="5:7" x14ac:dyDescent="0.25">
      <c r="E2125">
        <v>3759</v>
      </c>
      <c r="F2125" t="s">
        <v>8219</v>
      </c>
      <c r="G2125">
        <v>88</v>
      </c>
    </row>
    <row r="2126" spans="5:7" x14ac:dyDescent="0.25">
      <c r="E2126">
        <v>3760</v>
      </c>
      <c r="F2126" t="s">
        <v>8219</v>
      </c>
      <c r="G2126">
        <v>91</v>
      </c>
    </row>
    <row r="2127" spans="5:7" x14ac:dyDescent="0.25">
      <c r="E2127">
        <v>3761</v>
      </c>
      <c r="F2127" t="s">
        <v>8219</v>
      </c>
      <c r="G2127">
        <v>3</v>
      </c>
    </row>
    <row r="2128" spans="5:7" x14ac:dyDescent="0.25">
      <c r="E2128">
        <v>3762</v>
      </c>
      <c r="F2128" t="s">
        <v>8219</v>
      </c>
      <c r="G2128">
        <v>28</v>
      </c>
    </row>
    <row r="2129" spans="5:7" x14ac:dyDescent="0.25">
      <c r="E2129">
        <v>3763</v>
      </c>
      <c r="F2129" t="s">
        <v>8219</v>
      </c>
      <c r="G2129">
        <v>77</v>
      </c>
    </row>
    <row r="2130" spans="5:7" x14ac:dyDescent="0.25">
      <c r="E2130">
        <v>3764</v>
      </c>
      <c r="F2130" t="s">
        <v>8219</v>
      </c>
      <c r="G2130">
        <v>27</v>
      </c>
    </row>
    <row r="2131" spans="5:7" x14ac:dyDescent="0.25">
      <c r="E2131">
        <v>3765</v>
      </c>
      <c r="F2131" t="s">
        <v>8219</v>
      </c>
      <c r="G2131">
        <v>107</v>
      </c>
    </row>
    <row r="2132" spans="5:7" x14ac:dyDescent="0.25">
      <c r="E2132">
        <v>3766</v>
      </c>
      <c r="F2132" t="s">
        <v>8219</v>
      </c>
      <c r="G2132">
        <v>96</v>
      </c>
    </row>
    <row r="2133" spans="5:7" x14ac:dyDescent="0.25">
      <c r="E2133">
        <v>3767</v>
      </c>
      <c r="F2133" t="s">
        <v>8219</v>
      </c>
      <c r="G2133">
        <v>56</v>
      </c>
    </row>
    <row r="2134" spans="5:7" x14ac:dyDescent="0.25">
      <c r="E2134">
        <v>3768</v>
      </c>
      <c r="F2134" t="s">
        <v>8219</v>
      </c>
      <c r="G2134">
        <v>58</v>
      </c>
    </row>
    <row r="2135" spans="5:7" x14ac:dyDescent="0.25">
      <c r="E2135">
        <v>3769</v>
      </c>
      <c r="F2135" t="s">
        <v>8219</v>
      </c>
      <c r="G2135">
        <v>15</v>
      </c>
    </row>
    <row r="2136" spans="5:7" x14ac:dyDescent="0.25">
      <c r="E2136">
        <v>3770</v>
      </c>
      <c r="F2136" t="s">
        <v>8219</v>
      </c>
      <c r="G2136">
        <v>20</v>
      </c>
    </row>
    <row r="2137" spans="5:7" x14ac:dyDescent="0.25">
      <c r="E2137">
        <v>3771</v>
      </c>
      <c r="F2137" t="s">
        <v>8219</v>
      </c>
      <c r="G2137">
        <v>38</v>
      </c>
    </row>
    <row r="2138" spans="5:7" x14ac:dyDescent="0.25">
      <c r="E2138">
        <v>3772</v>
      </c>
      <c r="F2138" t="s">
        <v>8219</v>
      </c>
      <c r="G2138">
        <v>33</v>
      </c>
    </row>
    <row r="2139" spans="5:7" x14ac:dyDescent="0.25">
      <c r="E2139">
        <v>3773</v>
      </c>
      <c r="F2139" t="s">
        <v>8219</v>
      </c>
      <c r="G2139">
        <v>57</v>
      </c>
    </row>
    <row r="2140" spans="5:7" x14ac:dyDescent="0.25">
      <c r="E2140">
        <v>3774</v>
      </c>
      <c r="F2140" t="s">
        <v>8219</v>
      </c>
      <c r="G2140">
        <v>25</v>
      </c>
    </row>
    <row r="2141" spans="5:7" x14ac:dyDescent="0.25">
      <c r="E2141">
        <v>3775</v>
      </c>
      <c r="F2141" t="s">
        <v>8219</v>
      </c>
      <c r="G2141">
        <v>14</v>
      </c>
    </row>
    <row r="2142" spans="5:7" x14ac:dyDescent="0.25">
      <c r="E2142">
        <v>3776</v>
      </c>
      <c r="F2142" t="s">
        <v>8219</v>
      </c>
      <c r="G2142">
        <v>94</v>
      </c>
    </row>
    <row r="2143" spans="5:7" x14ac:dyDescent="0.25">
      <c r="E2143">
        <v>3777</v>
      </c>
      <c r="F2143" t="s">
        <v>8219</v>
      </c>
      <c r="G2143">
        <v>59</v>
      </c>
    </row>
    <row r="2144" spans="5:7" x14ac:dyDescent="0.25">
      <c r="E2144">
        <v>3778</v>
      </c>
      <c r="F2144" t="s">
        <v>8219</v>
      </c>
      <c r="G2144">
        <v>36</v>
      </c>
    </row>
    <row r="2145" spans="5:7" x14ac:dyDescent="0.25">
      <c r="E2145">
        <v>3779</v>
      </c>
      <c r="F2145" t="s">
        <v>8219</v>
      </c>
      <c r="G2145">
        <v>115</v>
      </c>
    </row>
    <row r="2146" spans="5:7" x14ac:dyDescent="0.25">
      <c r="E2146">
        <v>3780</v>
      </c>
      <c r="F2146" t="s">
        <v>8219</v>
      </c>
      <c r="G2146">
        <v>30</v>
      </c>
    </row>
    <row r="2147" spans="5:7" x14ac:dyDescent="0.25">
      <c r="E2147">
        <v>3781</v>
      </c>
      <c r="F2147" t="s">
        <v>8219</v>
      </c>
      <c r="G2147">
        <v>52</v>
      </c>
    </row>
    <row r="2148" spans="5:7" x14ac:dyDescent="0.25">
      <c r="E2148">
        <v>3782</v>
      </c>
      <c r="F2148" t="s">
        <v>8219</v>
      </c>
      <c r="G2148">
        <v>27</v>
      </c>
    </row>
    <row r="2149" spans="5:7" x14ac:dyDescent="0.25">
      <c r="E2149">
        <v>3783</v>
      </c>
      <c r="F2149" t="s">
        <v>8219</v>
      </c>
      <c r="G2149">
        <v>24</v>
      </c>
    </row>
    <row r="2150" spans="5:7" x14ac:dyDescent="0.25">
      <c r="E2150">
        <v>3784</v>
      </c>
      <c r="F2150" t="s">
        <v>8219</v>
      </c>
      <c r="G2150">
        <v>10</v>
      </c>
    </row>
    <row r="2151" spans="5:7" x14ac:dyDescent="0.25">
      <c r="E2151">
        <v>3785</v>
      </c>
      <c r="F2151" t="s">
        <v>8219</v>
      </c>
      <c r="G2151">
        <v>30</v>
      </c>
    </row>
    <row r="2152" spans="5:7" x14ac:dyDescent="0.25">
      <c r="E2152">
        <v>3786</v>
      </c>
      <c r="F2152" t="s">
        <v>8219</v>
      </c>
      <c r="G2152">
        <v>71</v>
      </c>
    </row>
    <row r="2153" spans="5:7" x14ac:dyDescent="0.25">
      <c r="E2153">
        <v>3787</v>
      </c>
      <c r="F2153" t="s">
        <v>8219</v>
      </c>
      <c r="G2153">
        <v>10</v>
      </c>
    </row>
    <row r="2154" spans="5:7" x14ac:dyDescent="0.25">
      <c r="E2154">
        <v>3808</v>
      </c>
      <c r="F2154" t="s">
        <v>8219</v>
      </c>
      <c r="G2154">
        <v>24</v>
      </c>
    </row>
    <row r="2155" spans="5:7" x14ac:dyDescent="0.25">
      <c r="E2155">
        <v>3809</v>
      </c>
      <c r="F2155" t="s">
        <v>8219</v>
      </c>
      <c r="G2155">
        <v>38</v>
      </c>
    </row>
    <row r="2156" spans="5:7" x14ac:dyDescent="0.25">
      <c r="E2156">
        <v>3810</v>
      </c>
      <c r="F2156" t="s">
        <v>8219</v>
      </c>
      <c r="G2156">
        <v>26</v>
      </c>
    </row>
    <row r="2157" spans="5:7" x14ac:dyDescent="0.25">
      <c r="E2157">
        <v>3811</v>
      </c>
      <c r="F2157" t="s">
        <v>8219</v>
      </c>
      <c r="G2157">
        <v>19</v>
      </c>
    </row>
    <row r="2158" spans="5:7" x14ac:dyDescent="0.25">
      <c r="E2158">
        <v>3812</v>
      </c>
      <c r="F2158" t="s">
        <v>8219</v>
      </c>
      <c r="G2158">
        <v>11</v>
      </c>
    </row>
    <row r="2159" spans="5:7" x14ac:dyDescent="0.25">
      <c r="E2159">
        <v>3813</v>
      </c>
      <c r="F2159" t="s">
        <v>8219</v>
      </c>
      <c r="G2159">
        <v>27</v>
      </c>
    </row>
    <row r="2160" spans="5:7" x14ac:dyDescent="0.25">
      <c r="E2160">
        <v>3814</v>
      </c>
      <c r="F2160" t="s">
        <v>8219</v>
      </c>
      <c r="G2160">
        <v>34</v>
      </c>
    </row>
    <row r="2161" spans="5:7" x14ac:dyDescent="0.25">
      <c r="E2161">
        <v>3815</v>
      </c>
      <c r="F2161" t="s">
        <v>8219</v>
      </c>
      <c r="G2161">
        <v>20</v>
      </c>
    </row>
    <row r="2162" spans="5:7" x14ac:dyDescent="0.25">
      <c r="E2162">
        <v>3816</v>
      </c>
      <c r="F2162" t="s">
        <v>8219</v>
      </c>
      <c r="G2162">
        <v>37</v>
      </c>
    </row>
    <row r="2163" spans="5:7" x14ac:dyDescent="0.25">
      <c r="E2163">
        <v>3817</v>
      </c>
      <c r="F2163" t="s">
        <v>8219</v>
      </c>
      <c r="G2163">
        <v>20</v>
      </c>
    </row>
    <row r="2164" spans="5:7" x14ac:dyDescent="0.25">
      <c r="E2164">
        <v>3818</v>
      </c>
      <c r="F2164" t="s">
        <v>8219</v>
      </c>
      <c r="G2164">
        <v>10</v>
      </c>
    </row>
    <row r="2165" spans="5:7" x14ac:dyDescent="0.25">
      <c r="E2165">
        <v>3819</v>
      </c>
      <c r="F2165" t="s">
        <v>8219</v>
      </c>
      <c r="G2165">
        <v>26</v>
      </c>
    </row>
    <row r="2166" spans="5:7" x14ac:dyDescent="0.25">
      <c r="E2166">
        <v>3820</v>
      </c>
      <c r="F2166" t="s">
        <v>8219</v>
      </c>
      <c r="G2166">
        <v>20</v>
      </c>
    </row>
    <row r="2167" spans="5:7" x14ac:dyDescent="0.25">
      <c r="E2167">
        <v>3821</v>
      </c>
      <c r="F2167" t="s">
        <v>8219</v>
      </c>
      <c r="G2167">
        <v>46</v>
      </c>
    </row>
    <row r="2168" spans="5:7" x14ac:dyDescent="0.25">
      <c r="E2168">
        <v>3822</v>
      </c>
      <c r="F2168" t="s">
        <v>8219</v>
      </c>
      <c r="G2168">
        <v>76</v>
      </c>
    </row>
    <row r="2169" spans="5:7" x14ac:dyDescent="0.25">
      <c r="E2169">
        <v>3823</v>
      </c>
      <c r="F2169" t="s">
        <v>8219</v>
      </c>
      <c r="G2169">
        <v>41</v>
      </c>
    </row>
    <row r="2170" spans="5:7" x14ac:dyDescent="0.25">
      <c r="E2170">
        <v>3824</v>
      </c>
      <c r="F2170" t="s">
        <v>8219</v>
      </c>
      <c r="G2170">
        <v>7</v>
      </c>
    </row>
    <row r="2171" spans="5:7" x14ac:dyDescent="0.25">
      <c r="E2171">
        <v>3825</v>
      </c>
      <c r="F2171" t="s">
        <v>8219</v>
      </c>
      <c r="G2171">
        <v>49</v>
      </c>
    </row>
    <row r="2172" spans="5:7" x14ac:dyDescent="0.25">
      <c r="E2172">
        <v>3826</v>
      </c>
      <c r="F2172" t="s">
        <v>8219</v>
      </c>
      <c r="G2172">
        <v>26</v>
      </c>
    </row>
    <row r="2173" spans="5:7" x14ac:dyDescent="0.25">
      <c r="E2173">
        <v>3827</v>
      </c>
      <c r="F2173" t="s">
        <v>8219</v>
      </c>
      <c r="G2173">
        <v>65</v>
      </c>
    </row>
    <row r="2174" spans="5:7" x14ac:dyDescent="0.25">
      <c r="E2174">
        <v>3828</v>
      </c>
      <c r="F2174" t="s">
        <v>8219</v>
      </c>
      <c r="G2174">
        <v>28</v>
      </c>
    </row>
    <row r="2175" spans="5:7" x14ac:dyDescent="0.25">
      <c r="E2175">
        <v>3829</v>
      </c>
      <c r="F2175" t="s">
        <v>8219</v>
      </c>
      <c r="G2175">
        <v>8</v>
      </c>
    </row>
    <row r="2176" spans="5:7" x14ac:dyDescent="0.25">
      <c r="E2176">
        <v>3830</v>
      </c>
      <c r="F2176" t="s">
        <v>8219</v>
      </c>
      <c r="G2176">
        <v>3</v>
      </c>
    </row>
    <row r="2177" spans="5:7" x14ac:dyDescent="0.25">
      <c r="E2177">
        <v>3831</v>
      </c>
      <c r="F2177" t="s">
        <v>8219</v>
      </c>
      <c r="G2177">
        <v>9</v>
      </c>
    </row>
    <row r="2178" spans="5:7" x14ac:dyDescent="0.25">
      <c r="E2178">
        <v>3832</v>
      </c>
      <c r="F2178" t="s">
        <v>8219</v>
      </c>
      <c r="G2178">
        <v>9</v>
      </c>
    </row>
    <row r="2179" spans="5:7" x14ac:dyDescent="0.25">
      <c r="E2179">
        <v>3833</v>
      </c>
      <c r="F2179" t="s">
        <v>8219</v>
      </c>
      <c r="G2179">
        <v>20</v>
      </c>
    </row>
    <row r="2180" spans="5:7" x14ac:dyDescent="0.25">
      <c r="E2180">
        <v>3834</v>
      </c>
      <c r="F2180" t="s">
        <v>8219</v>
      </c>
      <c r="G2180">
        <v>57</v>
      </c>
    </row>
    <row r="2181" spans="5:7" x14ac:dyDescent="0.25">
      <c r="E2181">
        <v>3835</v>
      </c>
      <c r="F2181" t="s">
        <v>8219</v>
      </c>
      <c r="G2181">
        <v>8</v>
      </c>
    </row>
    <row r="2182" spans="5:7" x14ac:dyDescent="0.25">
      <c r="E2182">
        <v>3836</v>
      </c>
      <c r="F2182" t="s">
        <v>8219</v>
      </c>
      <c r="G2182">
        <v>14</v>
      </c>
    </row>
    <row r="2183" spans="5:7" x14ac:dyDescent="0.25">
      <c r="E2183">
        <v>3837</v>
      </c>
      <c r="F2183" t="s">
        <v>8219</v>
      </c>
      <c r="G2183">
        <v>17</v>
      </c>
    </row>
    <row r="2184" spans="5:7" x14ac:dyDescent="0.25">
      <c r="E2184">
        <v>3838</v>
      </c>
      <c r="F2184" t="s">
        <v>8219</v>
      </c>
      <c r="G2184">
        <v>100</v>
      </c>
    </row>
    <row r="2185" spans="5:7" x14ac:dyDescent="0.25">
      <c r="E2185">
        <v>3839</v>
      </c>
      <c r="F2185" t="s">
        <v>8219</v>
      </c>
      <c r="G2185">
        <v>32</v>
      </c>
    </row>
    <row r="2186" spans="5:7" x14ac:dyDescent="0.25">
      <c r="E2186">
        <v>3840</v>
      </c>
      <c r="F2186" t="s">
        <v>8219</v>
      </c>
      <c r="G2186">
        <v>3</v>
      </c>
    </row>
  </sheetData>
  <conditionalFormatting sqref="B2:B1531 F2:F2186">
    <cfRule type="containsText" dxfId="4" priority="2" operator="containsText" text="successful">
      <formula>NOT(ISERROR(SEARCH("successful",B2)))</formula>
    </cfRule>
    <cfRule type="containsText" dxfId="3" priority="3" operator="containsText" text="live">
      <formula>NOT(ISERROR(SEARCH("live",B2)))</formula>
    </cfRule>
    <cfRule type="containsText" dxfId="2" priority="4" operator="containsText" text="failed">
      <formula>NOT(ISERROR(SEARCH("failed",B2)))</formula>
    </cfRule>
    <cfRule type="containsText" dxfId="1" priority="5" operator="containsText" text="canceled">
      <formula>NOT(ISERROR(SEARCH("canceled",B2)))</formula>
    </cfRule>
  </conditionalFormatting>
  <pageMargins left="0.7" right="0.7" top="0.75" bottom="0.75" header="0.3" footer="0.3"/>
  <pageSetup orientation="portrait" horizontalDpi="1200" verticalDpi="1200" r:id="rId1"/>
  <ignoredErrors>
    <ignoredError sqref="K3:K8 K9" calculatedColumn="1"/>
  </ignoredError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Category Breakdown</vt:lpstr>
      <vt:lpstr>Sub-Category Breakdown</vt:lpstr>
      <vt:lpstr>Monthly Breakdown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Christian Aaron Reyes</cp:lastModifiedBy>
  <dcterms:created xsi:type="dcterms:W3CDTF">2017-04-20T15:17:24Z</dcterms:created>
  <dcterms:modified xsi:type="dcterms:W3CDTF">2021-06-26T19:08:09Z</dcterms:modified>
</cp:coreProperties>
</file>